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harts/chart15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customUI/customUI14.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microsoft.com/office/2007/relationships/ui/extensibility" Target="customUI/customUI1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Plan comptable" sheetId="1" state="visible" r:id="rId2"/>
    <sheet name="Hypotheses" sheetId="2" state="visible" r:id="rId3"/>
    <sheet name="Dettes" sheetId="3" state="visible" r:id="rId4"/>
    <sheet name="Salaires" sheetId="4" state="visible" r:id="rId5"/>
    <sheet name="Informatique" sheetId="5" state="visible" r:id="rId6"/>
    <sheet name="Resultats previsionnels" sheetId="6" state="visible" r:id="rId7"/>
    <sheet name="Resultats 5ans" sheetId="7" state="visible" r:id="rId8"/>
    <sheet name="Bilans 5ans" sheetId="8" state="visible" r:id="rId9"/>
    <sheet name="Graph Point mort 5ans" sheetId="9" state="visible" r:id="rId10"/>
  </sheets>
  <definedNames>
    <definedName function="false" hidden="false" name="ChoixCashFlowCalculRatios" vbProcedure="false">#REF!</definedName>
    <definedName function="false" hidden="false" name="_xlcn.WorksheetConnection_SituationAirWays.xlsxTableau2" vbProcedure="false">[1]!Tableau2[#data]</definedName>
    <definedName function="false" hidden="false" localSheetId="5" name="Tableau2" vbProcedure="false">'resultats previsionnels'!#ref!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Eric Bruyndonckx:
</t>
        </r>
        <r>
          <rPr>
            <sz val="9"/>
            <color rgb="FF000000"/>
            <rFont val="Tahoma"/>
            <family val="0"/>
            <charset val="1"/>
          </rPr>
          <t xml:space="preserve">Voir 
feuille Informatique</t>
        </r>
      </text>
    </comment>
    <comment ref="R10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 xml:space="preserve">Hébergement + 6 noms de domaines</t>
        </r>
      </text>
    </comment>
    <comment ref="AD10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 xml:space="preserve">Hébergement + 6 noms de domaines</t>
        </r>
      </text>
    </comment>
    <comment ref="AP10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 xml:space="preserve">Hébergement + 6 noms de domaines</t>
        </r>
      </text>
    </comment>
    <comment ref="BB10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 xml:space="preserve">Hébergement + 6 noms de domaines</t>
        </r>
      </text>
    </comment>
  </commentList>
</comments>
</file>

<file path=xl/sharedStrings.xml><?xml version="1.0" encoding="utf-8"?>
<sst xmlns="http://schemas.openxmlformats.org/spreadsheetml/2006/main" count="2886" uniqueCount="2303">
  <si>
    <t xml:space="preserve">Plan comptable</t>
  </si>
  <si>
    <t xml:space="preserve">http://www.kmuratgeber.ch/docs/KMU-Kontenplan-Franz%F6sisch.pdf</t>
  </si>
  <si>
    <t xml:space="preserve">1</t>
  </si>
  <si>
    <t xml:space="preserve">Actifs</t>
  </si>
  <si>
    <t xml:space="preserve">10</t>
  </si>
  <si>
    <t xml:space="preserve">Actifs circulants</t>
  </si>
  <si>
    <t xml:space="preserve">100</t>
  </si>
  <si>
    <t xml:space="preserve">Trésorerie</t>
  </si>
  <si>
    <t xml:space="preserve">1000</t>
  </si>
  <si>
    <t xml:space="preserve">Caisse</t>
  </si>
  <si>
    <t xml:space="preserve">1003</t>
  </si>
  <si>
    <t xml:space="preserve">Caisse EUR</t>
  </si>
  <si>
    <t xml:space="preserve">1004</t>
  </si>
  <si>
    <t xml:space="preserve">Caisse en devise étrangère A</t>
  </si>
  <si>
    <t xml:space="preserve">1010</t>
  </si>
  <si>
    <t xml:space="preserve">Compte postal</t>
  </si>
  <si>
    <t xml:space="preserve">1020</t>
  </si>
  <si>
    <t xml:space="preserve">Compte courant CHF</t>
  </si>
  <si>
    <t xml:space="preserve">1022</t>
  </si>
  <si>
    <t xml:space="preserve">Compte courant EUR</t>
  </si>
  <si>
    <t xml:space="preserve">1023</t>
  </si>
  <si>
    <t xml:space="preserve">Compte courant USD</t>
  </si>
  <si>
    <t xml:space="preserve">1024</t>
  </si>
  <si>
    <t xml:space="preserve">Compte courant devise étrangère A</t>
  </si>
  <si>
    <t xml:space="preserve">1040</t>
  </si>
  <si>
    <t xml:space="preserve">Chèques</t>
  </si>
  <si>
    <t xml:space="preserve">1041</t>
  </si>
  <si>
    <t xml:space="preserve">Lettres de change (pouvant être remis à l'escompte)</t>
  </si>
  <si>
    <t xml:space="preserve">1050</t>
  </si>
  <si>
    <t xml:space="preserve">Placements à terme</t>
  </si>
  <si>
    <t xml:space="preserve">1051</t>
  </si>
  <si>
    <t xml:space="preserve">Placements fiduciaires</t>
  </si>
  <si>
    <t xml:space="preserve">106</t>
  </si>
  <si>
    <t xml:space="preserve">Actifs cotés en bourse détenus à court terme</t>
  </si>
  <si>
    <t xml:space="preserve">1060</t>
  </si>
  <si>
    <t xml:space="preserve">Actions</t>
  </si>
  <si>
    <t xml:space="preserve">1061</t>
  </si>
  <si>
    <t xml:space="preserve">Bons de participation</t>
  </si>
  <si>
    <t xml:space="preserve">1062</t>
  </si>
  <si>
    <t xml:space="preserve">Parts de fonds de placement</t>
  </si>
  <si>
    <t xml:space="preserve">1063</t>
  </si>
  <si>
    <t xml:space="preserve">Obligations</t>
  </si>
  <si>
    <t xml:space="preserve">1068</t>
  </si>
  <si>
    <t xml:space="preserve">Réserves de fluctuation de valeur sur titres à court terme</t>
  </si>
  <si>
    <t xml:space="preserve">1069</t>
  </si>
  <si>
    <t xml:space="preserve">Correction de la valeur des titres</t>
  </si>
  <si>
    <t xml:space="preserve">1070</t>
  </si>
  <si>
    <t xml:space="preserve">Autres placements à court terme</t>
  </si>
  <si>
    <t xml:space="preserve">1078</t>
  </si>
  <si>
    <t xml:space="preserve">Réserves de fluctuation de valeur sur autres placements à court terme</t>
  </si>
  <si>
    <t xml:space="preserve">1079</t>
  </si>
  <si>
    <t xml:space="preserve">Correction de la valeur des autres placements à court terme</t>
  </si>
  <si>
    <t xml:space="preserve">109</t>
  </si>
  <si>
    <t xml:space="preserve">Comptes d’attente</t>
  </si>
  <si>
    <t xml:space="preserve">1090</t>
  </si>
  <si>
    <t xml:space="preserve">Comptes de transfert</t>
  </si>
  <si>
    <t xml:space="preserve">1091</t>
  </si>
  <si>
    <t xml:space="preserve">Compte d’attente pour salaires</t>
  </si>
  <si>
    <t xml:space="preserve">1099</t>
  </si>
  <si>
    <t xml:space="preserve">Compte d’attente pour des montants à clarifier</t>
  </si>
  <si>
    <t xml:space="preserve">110</t>
  </si>
  <si>
    <t xml:space="preserve">Créances résultant de la vente de biens et de prestations de services</t>
  </si>
  <si>
    <t xml:space="preserve">1100</t>
  </si>
  <si>
    <t xml:space="preserve">Créances suisses en CHF</t>
  </si>
  <si>
    <t xml:space="preserve">1101</t>
  </si>
  <si>
    <t xml:space="preserve">Créances étrangères en CHF</t>
  </si>
  <si>
    <t xml:space="preserve">1102</t>
  </si>
  <si>
    <t xml:space="preserve">Créances en EUR</t>
  </si>
  <si>
    <t xml:space="preserve">1103</t>
  </si>
  <si>
    <t xml:space="preserve">Créances en USD</t>
  </si>
  <si>
    <t xml:space="preserve">1105</t>
  </si>
  <si>
    <t xml:space="preserve">Note de crédit émises</t>
  </si>
  <si>
    <t xml:space="preserve">1109</t>
  </si>
  <si>
    <t xml:space="preserve">Corrections de la valeur des ventes de bien et de prestations de services (incl. ducroire)</t>
  </si>
  <si>
    <t xml:space="preserve">1110</t>
  </si>
  <si>
    <t xml:space="preserve">Créances envers la participation A</t>
  </si>
  <si>
    <t xml:space="preserve">1119</t>
  </si>
  <si>
    <t xml:space="preserve">Corrections de la valeur des créances envers des participations</t>
  </si>
  <si>
    <t xml:space="preserve">1120</t>
  </si>
  <si>
    <t xml:space="preserve">Créances envers l’actionnaire A</t>
  </si>
  <si>
    <t xml:space="preserve">1122</t>
  </si>
  <si>
    <t xml:space="preserve">Créances envers l’administrateur A</t>
  </si>
  <si>
    <t xml:space="preserve">1124</t>
  </si>
  <si>
    <t xml:space="preserve">Créances envers le membre de la direction A</t>
  </si>
  <si>
    <t xml:space="preserve">1128</t>
  </si>
  <si>
    <t xml:space="preserve">Créances envers l’organe de révision</t>
  </si>
  <si>
    <t xml:space="preserve">1129</t>
  </si>
  <si>
    <t xml:space="preserve">Corrections de la valeur de la vente de biens et de prestations de services envers les parties prenantes et les organes</t>
  </si>
  <si>
    <t xml:space="preserve">114</t>
  </si>
  <si>
    <t xml:space="preserve">Autres créances à court terme</t>
  </si>
  <si>
    <t xml:space="preserve">1140</t>
  </si>
  <si>
    <t xml:space="preserve">Prêts</t>
  </si>
  <si>
    <t xml:space="preserve">1149</t>
  </si>
  <si>
    <t xml:space="preserve">Corrections de la valeur des avances et des prêts envers des tiers</t>
  </si>
  <si>
    <t xml:space="preserve">1150</t>
  </si>
  <si>
    <t xml:space="preserve">Prêts envers la participation A</t>
  </si>
  <si>
    <t xml:space="preserve">1159</t>
  </si>
  <si>
    <t xml:space="preserve">Corrections de la valeur des autres créances à court terme envers des participations</t>
  </si>
  <si>
    <t xml:space="preserve">1160</t>
  </si>
  <si>
    <t xml:space="preserve">Prêts envers l’actionnaire A</t>
  </si>
  <si>
    <t xml:space="preserve">1162</t>
  </si>
  <si>
    <t xml:space="preserve">Prêts envers l’administrateur A</t>
  </si>
  <si>
    <t xml:space="preserve">1164</t>
  </si>
  <si>
    <t xml:space="preserve">Prêts envers le membre de la direction A</t>
  </si>
  <si>
    <t xml:space="preserve">1169</t>
  </si>
  <si>
    <t xml:space="preserve">Corrections de la valeur des autres créances envers les parties prenantes et les organes</t>
  </si>
  <si>
    <t xml:space="preserve">1170</t>
  </si>
  <si>
    <t xml:space="preserve">Impôt préalable : TVA s/matériel, marchandises, prestations et énergie</t>
  </si>
  <si>
    <t xml:space="preserve">1171</t>
  </si>
  <si>
    <t xml:space="preserve">Impôt préalable : TVA s/investissements et autres charges d’exploitation</t>
  </si>
  <si>
    <t xml:space="preserve">1172</t>
  </si>
  <si>
    <t xml:space="preserve">Réconciliation de l’impôt préalable lors de changement de méthode TVA</t>
  </si>
  <si>
    <t xml:space="preserve">1173</t>
  </si>
  <si>
    <t xml:space="preserve">Réduction de l’impôt préalable</t>
  </si>
  <si>
    <t xml:space="preserve">1174</t>
  </si>
  <si>
    <t xml:space="preserve">Correction de l’impôt préalable</t>
  </si>
  <si>
    <t xml:space="preserve">1175</t>
  </si>
  <si>
    <t xml:space="preserve">Décompte TVA</t>
  </si>
  <si>
    <t xml:space="preserve">1176</t>
  </si>
  <si>
    <t xml:space="preserve">Impôt anticipé à récupérer</t>
  </si>
  <si>
    <t xml:space="preserve">1177</t>
  </si>
  <si>
    <t xml:space="preserve">Créances envers l’administration des douanes</t>
  </si>
  <si>
    <t xml:space="preserve">1180</t>
  </si>
  <si>
    <t xml:space="preserve">Compte courant AVS, AI, APG, AC</t>
  </si>
  <si>
    <t xml:space="preserve">1181</t>
  </si>
  <si>
    <t xml:space="preserve">Compte courant Caisse d’allocations familiales (CAF)</t>
  </si>
  <si>
    <t xml:space="preserve">1182</t>
  </si>
  <si>
    <t xml:space="preserve">Compte courant Institutions de prévoyance professionnelle</t>
  </si>
  <si>
    <t xml:space="preserve">1182.1</t>
  </si>
  <si>
    <t xml:space="preserve">Compte courant Institutions de prévoyance professionnelle - complémentaire</t>
  </si>
  <si>
    <t xml:space="preserve">1183</t>
  </si>
  <si>
    <t xml:space="preserve">Compte courant Assurance-accidents</t>
  </si>
  <si>
    <t xml:space="preserve">1183.1</t>
  </si>
  <si>
    <t xml:space="preserve">Compte courant Assurance-accidents - complémentaire</t>
  </si>
  <si>
    <t xml:space="preserve">1184</t>
  </si>
  <si>
    <t xml:space="preserve">Compte courant Assurance maladie (indemnité journalière maladie)</t>
  </si>
  <si>
    <t xml:space="preserve">1184.1</t>
  </si>
  <si>
    <t xml:space="preserve">Compte courant Assurance maladie - complémentaire</t>
  </si>
  <si>
    <t xml:space="preserve">1186</t>
  </si>
  <si>
    <t xml:space="preserve">Compte courant Impôt ecclésiastique</t>
  </si>
  <si>
    <t xml:space="preserve">1188</t>
  </si>
  <si>
    <t xml:space="preserve">Compte courant Impôt à la source</t>
  </si>
  <si>
    <t xml:space="preserve">1190</t>
  </si>
  <si>
    <t xml:space="preserve">Créances (WIR)</t>
  </si>
  <si>
    <t xml:space="preserve">1191</t>
  </si>
  <si>
    <t xml:space="preserve">Cautionnements</t>
  </si>
  <si>
    <t xml:space="preserve">1192</t>
  </si>
  <si>
    <t xml:space="preserve">Acomptes payés</t>
  </si>
  <si>
    <t xml:space="preserve">1193</t>
  </si>
  <si>
    <t xml:space="preserve">Dépôt de garantie de loyer</t>
  </si>
  <si>
    <t xml:space="preserve">1199</t>
  </si>
  <si>
    <t xml:space="preserve">Corrections de la valeur des créances à court terme</t>
  </si>
  <si>
    <t xml:space="preserve">120</t>
  </si>
  <si>
    <t xml:space="preserve">Stocks et prestations de services non facturées</t>
  </si>
  <si>
    <t xml:space="preserve">1200</t>
  </si>
  <si>
    <t xml:space="preserve">Stocks de marchandises commerciales A</t>
  </si>
  <si>
    <t xml:space="preserve">1207</t>
  </si>
  <si>
    <t xml:space="preserve">Variation des stocks de marchandises</t>
  </si>
  <si>
    <t xml:space="preserve">1208</t>
  </si>
  <si>
    <t xml:space="preserve">Acomptes sur les marchandises commerciales</t>
  </si>
  <si>
    <t xml:space="preserve">1209</t>
  </si>
  <si>
    <t xml:space="preserve">Corrections de la valeur des marchandises commerciales</t>
  </si>
  <si>
    <t xml:space="preserve">1210</t>
  </si>
  <si>
    <t xml:space="preserve">Stocks de matières premières A</t>
  </si>
  <si>
    <t xml:space="preserve">1217</t>
  </si>
  <si>
    <t xml:space="preserve">Variation des stocks de matières premières</t>
  </si>
  <si>
    <t xml:space="preserve">1218</t>
  </si>
  <si>
    <t xml:space="preserve">Acomptes sur matières premières</t>
  </si>
  <si>
    <t xml:space="preserve">1219</t>
  </si>
  <si>
    <t xml:space="preserve">Corrections de la valeur des matières premières</t>
  </si>
  <si>
    <t xml:space="preserve">1220</t>
  </si>
  <si>
    <t xml:space="preserve">Stocks de pièces terminées</t>
  </si>
  <si>
    <t xml:space="preserve">1221</t>
  </si>
  <si>
    <t xml:space="preserve">Stocks de pièces semi-ouvrées</t>
  </si>
  <si>
    <t xml:space="preserve">1227</t>
  </si>
  <si>
    <t xml:space="preserve">Variation du stock de matières</t>
  </si>
  <si>
    <t xml:space="preserve">1228</t>
  </si>
  <si>
    <t xml:space="preserve">Acomptes sur matières</t>
  </si>
  <si>
    <t xml:space="preserve">1229</t>
  </si>
  <si>
    <t xml:space="preserve">Corrections de la valeur des stocks de matières</t>
  </si>
  <si>
    <t xml:space="preserve">1230</t>
  </si>
  <si>
    <t xml:space="preserve">Stocks de matières auxiliaires</t>
  </si>
  <si>
    <t xml:space="preserve">1231</t>
  </si>
  <si>
    <t xml:space="preserve">Stocks de matières consommables</t>
  </si>
  <si>
    <t xml:space="preserve">1232</t>
  </si>
  <si>
    <t xml:space="preserve">Stock de matériel d’emballages</t>
  </si>
  <si>
    <t xml:space="preserve">1237</t>
  </si>
  <si>
    <t xml:space="preserve">Variation des stocks de matières auxiliaires et de matières consommables</t>
  </si>
  <si>
    <t xml:space="preserve">1238</t>
  </si>
  <si>
    <t xml:space="preserve">Acomptes sur matières auxiliaires et matières consommables</t>
  </si>
  <si>
    <t xml:space="preserve">1239</t>
  </si>
  <si>
    <t xml:space="preserve">Corrections de la valeur des matières auxiliaires et de matières consommables</t>
  </si>
  <si>
    <t xml:space="preserve">1240</t>
  </si>
  <si>
    <t xml:space="preserve">Stocks obligatoires</t>
  </si>
  <si>
    <t xml:space="preserve">1247</t>
  </si>
  <si>
    <t xml:space="preserve">Variation des stocks obligatoires</t>
  </si>
  <si>
    <t xml:space="preserve">1249</t>
  </si>
  <si>
    <t xml:space="preserve">Corrections de la valeur des stocks obligatoires</t>
  </si>
  <si>
    <t xml:space="preserve">1250</t>
  </si>
  <si>
    <t xml:space="preserve">Marchandises en consignation</t>
  </si>
  <si>
    <t xml:space="preserve">1257</t>
  </si>
  <si>
    <t xml:space="preserve">Variation des stocks de marchandises en consignation</t>
  </si>
  <si>
    <t xml:space="preserve">1259</t>
  </si>
  <si>
    <t xml:space="preserve">Corrections de la valeur sur stocks de marchandises en consignation</t>
  </si>
  <si>
    <t xml:space="preserve">1260</t>
  </si>
  <si>
    <t xml:space="preserve">Stocks de produits finis</t>
  </si>
  <si>
    <t xml:space="preserve">1267</t>
  </si>
  <si>
    <t xml:space="preserve">Variation de stocks de produits finis</t>
  </si>
  <si>
    <t xml:space="preserve">1269</t>
  </si>
  <si>
    <t xml:space="preserve">Corrections de la valeur des produits finis</t>
  </si>
  <si>
    <t xml:space="preserve">1270</t>
  </si>
  <si>
    <t xml:space="preserve">Stocks de produits semi-ouvrés</t>
  </si>
  <si>
    <t xml:space="preserve">1277</t>
  </si>
  <si>
    <t xml:space="preserve">Variation des stocks des produits semi-ouvrés</t>
  </si>
  <si>
    <t xml:space="preserve">1279</t>
  </si>
  <si>
    <t xml:space="preserve">Corrections de la valeur des produits semi-ouvrés</t>
  </si>
  <si>
    <t xml:space="preserve">1280</t>
  </si>
  <si>
    <t xml:space="preserve">Travaux en cours</t>
  </si>
  <si>
    <t xml:space="preserve">1287</t>
  </si>
  <si>
    <t xml:space="preserve">Variation de la valeur des travaux en cours</t>
  </si>
  <si>
    <t xml:space="preserve">1289</t>
  </si>
  <si>
    <t xml:space="preserve">Corrections de la valeur des travaux en cours</t>
  </si>
  <si>
    <t xml:space="preserve">130</t>
  </si>
  <si>
    <t xml:space="preserve">Actifs de régularisation (actifs transitoires)</t>
  </si>
  <si>
    <t xml:space="preserve">1300</t>
  </si>
  <si>
    <t xml:space="preserve">Charges payées d’avance</t>
  </si>
  <si>
    <t xml:space="preserve">1301</t>
  </si>
  <si>
    <t xml:space="preserve">Produits à recevoir</t>
  </si>
  <si>
    <t xml:space="preserve">1302</t>
  </si>
  <si>
    <t xml:space="preserve">Réserve de contributions de l’employeur</t>
  </si>
  <si>
    <t xml:space="preserve">1303</t>
  </si>
  <si>
    <t xml:space="preserve">Remise de dettes</t>
  </si>
  <si>
    <t xml:space="preserve">14</t>
  </si>
  <si>
    <t xml:space="preserve">Actifs immobilisés</t>
  </si>
  <si>
    <t xml:space="preserve">140</t>
  </si>
  <si>
    <t xml:space="preserve">Immobilisations financières</t>
  </si>
  <si>
    <t xml:space="preserve">1400</t>
  </si>
  <si>
    <t xml:space="preserve">1401</t>
  </si>
  <si>
    <t xml:space="preserve">1402</t>
  </si>
  <si>
    <t xml:space="preserve">1403</t>
  </si>
  <si>
    <t xml:space="preserve">1408</t>
  </si>
  <si>
    <t xml:space="preserve">Réserve de fluctuation de valeur des immobilisations financières</t>
  </si>
  <si>
    <t xml:space="preserve">1409</t>
  </si>
  <si>
    <t xml:space="preserve">Corrections de la valeur des titres</t>
  </si>
  <si>
    <t xml:space="preserve">1410</t>
  </si>
  <si>
    <t xml:space="preserve">Comptes de placement</t>
  </si>
  <si>
    <t xml:space="preserve">1411</t>
  </si>
  <si>
    <t xml:space="preserve">1419</t>
  </si>
  <si>
    <t xml:space="preserve">Corrections de la valeur des autres placements à long terme</t>
  </si>
  <si>
    <t xml:space="preserve">1440</t>
  </si>
  <si>
    <t xml:space="preserve">1441</t>
  </si>
  <si>
    <t xml:space="preserve">Hypothèques</t>
  </si>
  <si>
    <t xml:space="preserve">1449</t>
  </si>
  <si>
    <t xml:space="preserve">Corrections de la valeur des créances à long terme envers des tiers</t>
  </si>
  <si>
    <t xml:space="preserve">1450</t>
  </si>
  <si>
    <t xml:space="preserve">1451</t>
  </si>
  <si>
    <t xml:space="preserve">Prêts hypothécaires envers la participation A</t>
  </si>
  <si>
    <t xml:space="preserve">1459</t>
  </si>
  <si>
    <t xml:space="preserve">Corrections de la valeur des créances à long terme envers des participations</t>
  </si>
  <si>
    <t xml:space="preserve">1460</t>
  </si>
  <si>
    <t xml:space="preserve">1461</t>
  </si>
  <si>
    <t xml:space="preserve">Prêts hypothécaires envers l’actionnaire A</t>
  </si>
  <si>
    <t xml:space="preserve">1462</t>
  </si>
  <si>
    <t xml:space="preserve">1463</t>
  </si>
  <si>
    <t xml:space="preserve">Prêts hypothécaires envers l’administrateur A</t>
  </si>
  <si>
    <t xml:space="preserve">1464</t>
  </si>
  <si>
    <t xml:space="preserve">1465</t>
  </si>
  <si>
    <t xml:space="preserve">Prêts hypothécaires envers le membre de la direction A</t>
  </si>
  <si>
    <t xml:space="preserve">1469</t>
  </si>
  <si>
    <t xml:space="preserve">Corrections de la valeur des créances envers les parties prenantes et les organes</t>
  </si>
  <si>
    <t xml:space="preserve">1470</t>
  </si>
  <si>
    <t xml:space="preserve">148</t>
  </si>
  <si>
    <t xml:space="preserve">Participations</t>
  </si>
  <si>
    <t xml:space="preserve">1480</t>
  </si>
  <si>
    <t xml:space="preserve">Participation A</t>
  </si>
  <si>
    <t xml:space="preserve">1489</t>
  </si>
  <si>
    <t xml:space="preserve">Corrections de la valeur des participations</t>
  </si>
  <si>
    <t xml:space="preserve">150</t>
  </si>
  <si>
    <t xml:space="preserve">Immobilisations corporelles meubles</t>
  </si>
  <si>
    <t xml:space="preserve">1500</t>
  </si>
  <si>
    <t xml:space="preserve">Machines et appareils</t>
  </si>
  <si>
    <t xml:space="preserve">1501</t>
  </si>
  <si>
    <t xml:space="preserve">Chaînes de production</t>
  </si>
  <si>
    <t xml:space="preserve">1507</t>
  </si>
  <si>
    <t xml:space="preserve">Machines et appareils en leasing</t>
  </si>
  <si>
    <t xml:space="preserve">1508</t>
  </si>
  <si>
    <t xml:space="preserve">Acomptes versés sur machines et appareils</t>
  </si>
  <si>
    <t xml:space="preserve">1509</t>
  </si>
  <si>
    <t xml:space="preserve">Amortissements et corrections de la valeur des machines et appareils</t>
  </si>
  <si>
    <t xml:space="preserve">1510</t>
  </si>
  <si>
    <t xml:space="preserve">Mobilier et installations</t>
  </si>
  <si>
    <t xml:space="preserve">1511</t>
  </si>
  <si>
    <t xml:space="preserve">Installations/équipements d’ateliers</t>
  </si>
  <si>
    <t xml:space="preserve">1512</t>
  </si>
  <si>
    <t xml:space="preserve">Installations/équipements de magasins</t>
  </si>
  <si>
    <t xml:space="preserve">1513</t>
  </si>
  <si>
    <t xml:space="preserve">Mobilier de bureau</t>
  </si>
  <si>
    <t xml:space="preserve">1517</t>
  </si>
  <si>
    <t xml:space="preserve">Mobilier et installations en leasing</t>
  </si>
  <si>
    <t xml:space="preserve">1518</t>
  </si>
  <si>
    <t xml:space="preserve">Acomptes sur mobilier et installations</t>
  </si>
  <si>
    <t xml:space="preserve">1519</t>
  </si>
  <si>
    <t xml:space="preserve">Amortissements et corrections de la valeur du mobilier et installations</t>
  </si>
  <si>
    <t xml:space="preserve">1520</t>
  </si>
  <si>
    <t xml:space="preserve">Machines de bureau</t>
  </si>
  <si>
    <t xml:space="preserve">1521</t>
  </si>
  <si>
    <t xml:space="preserve">Informatique</t>
  </si>
  <si>
    <t xml:space="preserve">1522</t>
  </si>
  <si>
    <t xml:space="preserve">Systèmes de communication</t>
  </si>
  <si>
    <t xml:space="preserve">1527</t>
  </si>
  <si>
    <t xml:space="preserve">Machines de bureau, informatique, systèmes de communication en leasing</t>
  </si>
  <si>
    <t xml:space="preserve">1528</t>
  </si>
  <si>
    <t xml:space="preserve">Acomptes sur machines de bureau, informatique, systèmes de communication</t>
  </si>
  <si>
    <t xml:space="preserve">1529</t>
  </si>
  <si>
    <t xml:space="preserve">Amortissements et corrections de la valeur des machines de bureau, informatique, systèmes de communication</t>
  </si>
  <si>
    <t xml:space="preserve">1530</t>
  </si>
  <si>
    <t xml:space="preserve">Véhicule A</t>
  </si>
  <si>
    <t xml:space="preserve">1537</t>
  </si>
  <si>
    <t xml:space="preserve">Véhicules en leasing</t>
  </si>
  <si>
    <t xml:space="preserve">1538</t>
  </si>
  <si>
    <t xml:space="preserve">Acomptes sur véhicules</t>
  </si>
  <si>
    <t xml:space="preserve">1539</t>
  </si>
  <si>
    <t xml:space="preserve">Amortissements et corrections de la valeur des véhicules</t>
  </si>
  <si>
    <t xml:space="preserve">1540</t>
  </si>
  <si>
    <t xml:space="preserve">Outillage et appareils</t>
  </si>
  <si>
    <t xml:space="preserve">1547</t>
  </si>
  <si>
    <t xml:space="preserve">Outillage et appareils en leasing</t>
  </si>
  <si>
    <t xml:space="preserve">1548</t>
  </si>
  <si>
    <t xml:space="preserve">Acomptes sur outillage et appareils</t>
  </si>
  <si>
    <t xml:space="preserve">1549</t>
  </si>
  <si>
    <t xml:space="preserve">Amortissements et corrections de la valeur de l’outillage et appareils</t>
  </si>
  <si>
    <t xml:space="preserve">1550</t>
  </si>
  <si>
    <t xml:space="preserve">Installations de stockage</t>
  </si>
  <si>
    <t xml:space="preserve">1557</t>
  </si>
  <si>
    <t xml:space="preserve">Installations de stockage en leasing</t>
  </si>
  <si>
    <t xml:space="preserve">1558</t>
  </si>
  <si>
    <t xml:space="preserve">Acomptes sur installations de stockage</t>
  </si>
  <si>
    <t xml:space="preserve">1559</t>
  </si>
  <si>
    <t xml:space="preserve">Amortissements et corrections de la valeur des installations de stockage</t>
  </si>
  <si>
    <t xml:space="preserve">1570</t>
  </si>
  <si>
    <t xml:space="preserve">Equipements</t>
  </si>
  <si>
    <t xml:space="preserve">1571</t>
  </si>
  <si>
    <t xml:space="preserve">Installations</t>
  </si>
  <si>
    <t xml:space="preserve">1577</t>
  </si>
  <si>
    <t xml:space="preserve">Equipements et installations en leasing</t>
  </si>
  <si>
    <t xml:space="preserve">1578</t>
  </si>
  <si>
    <t xml:space="preserve">Acomptes sur équipements et installations</t>
  </si>
  <si>
    <t xml:space="preserve">1579</t>
  </si>
  <si>
    <t xml:space="preserve">Amortissements et corrections de la valeur des équipements et installations</t>
  </si>
  <si>
    <t xml:space="preserve">1590</t>
  </si>
  <si>
    <t xml:space="preserve">Lingerie et habits de travail</t>
  </si>
  <si>
    <t xml:space="preserve">1591</t>
  </si>
  <si>
    <t xml:space="preserve">Modèles, empreintes, gabarits, moulages</t>
  </si>
  <si>
    <t xml:space="preserve">1597</t>
  </si>
  <si>
    <t xml:space="preserve">Autres immobilisations corporelles meubles en leasing</t>
  </si>
  <si>
    <t xml:space="preserve">1598</t>
  </si>
  <si>
    <t xml:space="preserve">Acomptes sur autres immobilisations corporelles meubles</t>
  </si>
  <si>
    <t xml:space="preserve">1599</t>
  </si>
  <si>
    <t xml:space="preserve">Amortissements et corrections de la valeur des autres immobilisations corporelles meubles</t>
  </si>
  <si>
    <t xml:space="preserve">160</t>
  </si>
  <si>
    <t xml:space="preserve">Immobilisations corporelles immeubles</t>
  </si>
  <si>
    <t xml:space="preserve">1600</t>
  </si>
  <si>
    <t xml:space="preserve">Immeubles d’exploitation</t>
  </si>
  <si>
    <t xml:space="preserve">1601</t>
  </si>
  <si>
    <t xml:space="preserve">Terrains</t>
  </si>
  <si>
    <t xml:space="preserve">1606</t>
  </si>
  <si>
    <t xml:space="preserve">Transformation d’immeubles d’exploitation</t>
  </si>
  <si>
    <t xml:space="preserve">1607</t>
  </si>
  <si>
    <t xml:space="preserve">Immeubles d’exploitation en leasing</t>
  </si>
  <si>
    <t xml:space="preserve">1608</t>
  </si>
  <si>
    <t xml:space="preserve">Acomptes sur immeubles d’exploitation</t>
  </si>
  <si>
    <t xml:space="preserve">1609</t>
  </si>
  <si>
    <t xml:space="preserve">Amortissements et corrections de la valeur des immeubles d’exploitation</t>
  </si>
  <si>
    <t xml:space="preserve">1610</t>
  </si>
  <si>
    <t xml:space="preserve">Usines</t>
  </si>
  <si>
    <t xml:space="preserve">1611</t>
  </si>
  <si>
    <t xml:space="preserve">1617</t>
  </si>
  <si>
    <t xml:space="preserve">Usines en leasing</t>
  </si>
  <si>
    <t xml:space="preserve">1618</t>
  </si>
  <si>
    <t xml:space="preserve">Acomptes sur usines</t>
  </si>
  <si>
    <t xml:space="preserve">1619</t>
  </si>
  <si>
    <t xml:space="preserve">Amortissements et corrections de la valeur des usines</t>
  </si>
  <si>
    <t xml:space="preserve">1620</t>
  </si>
  <si>
    <t xml:space="preserve">Ateliers</t>
  </si>
  <si>
    <t xml:space="preserve">1621</t>
  </si>
  <si>
    <t xml:space="preserve">1627</t>
  </si>
  <si>
    <t xml:space="preserve">Ateliers en leasing</t>
  </si>
  <si>
    <t xml:space="preserve">1628</t>
  </si>
  <si>
    <t xml:space="preserve">Acomptes sur ateliers</t>
  </si>
  <si>
    <t xml:space="preserve">1629</t>
  </si>
  <si>
    <t xml:space="preserve">Amortissements et corrections de la valeur des ateliers</t>
  </si>
  <si>
    <t xml:space="preserve">1630</t>
  </si>
  <si>
    <t xml:space="preserve">Entrepôts</t>
  </si>
  <si>
    <t xml:space="preserve">1631</t>
  </si>
  <si>
    <t xml:space="preserve">1637</t>
  </si>
  <si>
    <t xml:space="preserve">Entrepôts en leasing</t>
  </si>
  <si>
    <t xml:space="preserve">1638</t>
  </si>
  <si>
    <t xml:space="preserve">Acomptes sur entrepôts</t>
  </si>
  <si>
    <t xml:space="preserve">1639</t>
  </si>
  <si>
    <t xml:space="preserve">Amortissements et corrections de la valeur des entrepôts</t>
  </si>
  <si>
    <t xml:space="preserve">1640</t>
  </si>
  <si>
    <t xml:space="preserve">Halles d’exposition</t>
  </si>
  <si>
    <t xml:space="preserve">1641</t>
  </si>
  <si>
    <t xml:space="preserve">Halles de vente</t>
  </si>
  <si>
    <t xml:space="preserve">1642</t>
  </si>
  <si>
    <t xml:space="preserve">1647</t>
  </si>
  <si>
    <t xml:space="preserve">Halles d’exposition et de vente en leasing</t>
  </si>
  <si>
    <t xml:space="preserve">1648</t>
  </si>
  <si>
    <t xml:space="preserve">Acomptes sur immeubles d’exposition et de vente</t>
  </si>
  <si>
    <t xml:space="preserve">1649</t>
  </si>
  <si>
    <t xml:space="preserve">Amortissements et corrections de la valeur des immeubles d’exposition et de vente</t>
  </si>
  <si>
    <t xml:space="preserve">1650</t>
  </si>
  <si>
    <t xml:space="preserve">Immeubles administratifs</t>
  </si>
  <si>
    <t xml:space="preserve">1652</t>
  </si>
  <si>
    <t xml:space="preserve">1657</t>
  </si>
  <si>
    <t xml:space="preserve">Immeubles administratifs en leasing</t>
  </si>
  <si>
    <t xml:space="preserve">1658</t>
  </si>
  <si>
    <t xml:space="preserve">Acomptes sur immeubles administratifs</t>
  </si>
  <si>
    <t xml:space="preserve">1659</t>
  </si>
  <si>
    <t xml:space="preserve">Amortissements et corrections de la valeur des immeubles administratifs</t>
  </si>
  <si>
    <t xml:space="preserve">1660</t>
  </si>
  <si>
    <t xml:space="preserve">Maisons d’habitation du personnel</t>
  </si>
  <si>
    <t xml:space="preserve">1661</t>
  </si>
  <si>
    <t xml:space="preserve">Autres maisons d’habitation</t>
  </si>
  <si>
    <t xml:space="preserve">1662</t>
  </si>
  <si>
    <t xml:space="preserve">1667</t>
  </si>
  <si>
    <t xml:space="preserve">Immeubles d’habitation en leasing</t>
  </si>
  <si>
    <t xml:space="preserve">1668</t>
  </si>
  <si>
    <t xml:space="preserve">Acomptes sur immeubles d’habitation</t>
  </si>
  <si>
    <t xml:space="preserve">1669</t>
  </si>
  <si>
    <t xml:space="preserve">Amortissements et corrections de la valeur des immeubles d’habitation</t>
  </si>
  <si>
    <t xml:space="preserve">1680</t>
  </si>
  <si>
    <t xml:space="preserve">Biens-fonds non bâtis</t>
  </si>
  <si>
    <t xml:space="preserve">1687</t>
  </si>
  <si>
    <t xml:space="preserve">Biens-fonds non bâtis en leasing</t>
  </si>
  <si>
    <t xml:space="preserve">1688</t>
  </si>
  <si>
    <t xml:space="preserve">Acomptes sur biens-fonds non bâtis</t>
  </si>
  <si>
    <t xml:space="preserve">1689</t>
  </si>
  <si>
    <t xml:space="preserve">Corrections de la valeur des biens-fonds non bâtis</t>
  </si>
  <si>
    <t xml:space="preserve">170</t>
  </si>
  <si>
    <t xml:space="preserve">Immobilisations incorporelles</t>
  </si>
  <si>
    <t xml:space="preserve">1700</t>
  </si>
  <si>
    <t xml:space="preserve">Brevets</t>
  </si>
  <si>
    <t xml:space="preserve">1701</t>
  </si>
  <si>
    <t xml:space="preserve">Know-how</t>
  </si>
  <si>
    <t xml:space="preserve">1702</t>
  </si>
  <si>
    <t xml:space="preserve">Processus de fabrication</t>
  </si>
  <si>
    <t xml:space="preserve">1709</t>
  </si>
  <si>
    <t xml:space="preserve">Amortissements et corrections de la valeur des brevets, know-how, processus de fabrication</t>
  </si>
  <si>
    <t xml:space="preserve">1710</t>
  </si>
  <si>
    <t xml:space="preserve">Marques commerciales</t>
  </si>
  <si>
    <t xml:space="preserve">1711</t>
  </si>
  <si>
    <t xml:space="preserve">Echantillons</t>
  </si>
  <si>
    <t xml:space="preserve">1712</t>
  </si>
  <si>
    <t xml:space="preserve">Modèles</t>
  </si>
  <si>
    <t xml:space="preserve">1713</t>
  </si>
  <si>
    <t xml:space="preserve">Plans</t>
  </si>
  <si>
    <t xml:space="preserve">1719</t>
  </si>
  <si>
    <t xml:space="preserve">Amortissements et corrections de la valeur des marques commerciales, échantillons, modèles, plans</t>
  </si>
  <si>
    <t xml:space="preserve">1720</t>
  </si>
  <si>
    <t xml:space="preserve">Droits de licences</t>
  </si>
  <si>
    <t xml:space="preserve">1721</t>
  </si>
  <si>
    <t xml:space="preserve">Concessions</t>
  </si>
  <si>
    <t xml:space="preserve">1722</t>
  </si>
  <si>
    <t xml:space="preserve">Droits de jouissance</t>
  </si>
  <si>
    <t xml:space="preserve">1723</t>
  </si>
  <si>
    <t xml:space="preserve">Raisons de commerce</t>
  </si>
  <si>
    <t xml:space="preserve">1729</t>
  </si>
  <si>
    <t xml:space="preserve">Amortissements et corrections de la valeur sur droits de licences, concessions, droits de jouissance, raisons de commer</t>
  </si>
  <si>
    <t xml:space="preserve">1730</t>
  </si>
  <si>
    <t xml:space="preserve">Droits de propriété intellectuelle</t>
  </si>
  <si>
    <t xml:space="preserve">1731</t>
  </si>
  <si>
    <t xml:space="preserve">Droits d’édition</t>
  </si>
  <si>
    <t xml:space="preserve">1732</t>
  </si>
  <si>
    <t xml:space="preserve">Droits conventionnels</t>
  </si>
  <si>
    <t xml:space="preserve">1739</t>
  </si>
  <si>
    <t xml:space="preserve">Amortissements et corrections de la valeur des droits de propriété intellectuelle, droits d’édition, droits conventionn</t>
  </si>
  <si>
    <t xml:space="preserve">1740</t>
  </si>
  <si>
    <t xml:space="preserve">Logiciels développés en interne</t>
  </si>
  <si>
    <t xml:space="preserve">1741</t>
  </si>
  <si>
    <t xml:space="preserve">Logiciels achetés</t>
  </si>
  <si>
    <t xml:space="preserve">1749</t>
  </si>
  <si>
    <t xml:space="preserve">Amortissements et corrections de la valeur des logiciels</t>
  </si>
  <si>
    <t xml:space="preserve">1750</t>
  </si>
  <si>
    <t xml:space="preserve">Développements spécifiques internes (coûts activés)</t>
  </si>
  <si>
    <t xml:space="preserve">1751</t>
  </si>
  <si>
    <t xml:space="preserve">Développements spécifiques acquis</t>
  </si>
  <si>
    <t xml:space="preserve">1759</t>
  </si>
  <si>
    <t xml:space="preserve">Amortissements et corrections de la valeur sur développements spécifiques</t>
  </si>
  <si>
    <t xml:space="preserve">1770</t>
  </si>
  <si>
    <t xml:space="preserve">Goodwill</t>
  </si>
  <si>
    <t xml:space="preserve">1779</t>
  </si>
  <si>
    <t xml:space="preserve">Amortissements et corrections de la valeur du goodwill</t>
  </si>
  <si>
    <t xml:space="preserve">1790</t>
  </si>
  <si>
    <t xml:space="preserve">Autres immobilisations incorporelles</t>
  </si>
  <si>
    <t xml:space="preserve">1799</t>
  </si>
  <si>
    <t xml:space="preserve">Amortissements et corrections de valeur des autres immobilisations incorporelles</t>
  </si>
  <si>
    <t xml:space="preserve">180</t>
  </si>
  <si>
    <t xml:space="preserve">Capital social (ou capital de fondation) non libéré</t>
  </si>
  <si>
    <t xml:space="preserve">1850</t>
  </si>
  <si>
    <t xml:space="preserve">Capital-actions non libéré</t>
  </si>
  <si>
    <t xml:space="preserve">2</t>
  </si>
  <si>
    <t xml:space="preserve">Passifs</t>
  </si>
  <si>
    <t xml:space="preserve">20</t>
  </si>
  <si>
    <t xml:space="preserve">Capitaux étrangers à court terme</t>
  </si>
  <si>
    <t xml:space="preserve">200</t>
  </si>
  <si>
    <t xml:space="preserve">Dettes à court terme résultant de l’achat de biens et de prestations de services</t>
  </si>
  <si>
    <t xml:space="preserve">2000</t>
  </si>
  <si>
    <t xml:space="preserve">Dettes résultant d’achats de matières et de marchandises</t>
  </si>
  <si>
    <t xml:space="preserve">2001</t>
  </si>
  <si>
    <t xml:space="preserve">Dettes résultant de prestations de services de tiers</t>
  </si>
  <si>
    <t xml:space="preserve">2002</t>
  </si>
  <si>
    <t xml:space="preserve">Dettes résultant de charges de personnel</t>
  </si>
  <si>
    <t xml:space="preserve">2004</t>
  </si>
  <si>
    <t xml:space="preserve">Dettes résultant d’autres charges d’exploitation</t>
  </si>
  <si>
    <t xml:space="preserve">2005</t>
  </si>
  <si>
    <t xml:space="preserve">Notes de crédit reçues</t>
  </si>
  <si>
    <t xml:space="preserve">2012</t>
  </si>
  <si>
    <t xml:space="preserve">Dettes en EUR</t>
  </si>
  <si>
    <t xml:space="preserve">2013</t>
  </si>
  <si>
    <t xml:space="preserve">Dettes en USD</t>
  </si>
  <si>
    <t xml:space="preserve">2030</t>
  </si>
  <si>
    <t xml:space="preserve">Acomptes de tiers</t>
  </si>
  <si>
    <t xml:space="preserve">2050</t>
  </si>
  <si>
    <t xml:space="preserve">Dettes envers la participation A</t>
  </si>
  <si>
    <t xml:space="preserve">2060</t>
  </si>
  <si>
    <t xml:space="preserve">Dettes envers l’actionnaire A</t>
  </si>
  <si>
    <t xml:space="preserve">2062</t>
  </si>
  <si>
    <t xml:space="preserve">Dettes envers l’administrateur A</t>
  </si>
  <si>
    <t xml:space="preserve">2064</t>
  </si>
  <si>
    <t xml:space="preserve">Dettes envers le membre de la direction A</t>
  </si>
  <si>
    <t xml:space="preserve">2068</t>
  </si>
  <si>
    <t xml:space="preserve">Dettes envers l’organe de révision</t>
  </si>
  <si>
    <t xml:space="preserve">210</t>
  </si>
  <si>
    <t xml:space="preserve">Dettes à court terme portant intérêt</t>
  </si>
  <si>
    <t xml:space="preserve">2100</t>
  </si>
  <si>
    <t xml:space="preserve">Compte courant A</t>
  </si>
  <si>
    <t xml:space="preserve">2107</t>
  </si>
  <si>
    <t xml:space="preserve">Emprunts A</t>
  </si>
  <si>
    <t xml:space="preserve">2109</t>
  </si>
  <si>
    <t xml:space="preserve">Hypothèque A</t>
  </si>
  <si>
    <t xml:space="preserve">2111</t>
  </si>
  <si>
    <t xml:space="preserve">Dettes envers les sociétés de virement (WIR)</t>
  </si>
  <si>
    <t xml:space="preserve">2120</t>
  </si>
  <si>
    <t xml:space="preserve">Engagements de financement par leasing</t>
  </si>
  <si>
    <t xml:space="preserve">2130</t>
  </si>
  <si>
    <t xml:space="preserve">Emprunts obligataires</t>
  </si>
  <si>
    <t xml:space="preserve">2140</t>
  </si>
  <si>
    <t xml:space="preserve">Dettes envers des tiers</t>
  </si>
  <si>
    <t xml:space="preserve">2150</t>
  </si>
  <si>
    <t xml:space="preserve">2160</t>
  </si>
  <si>
    <t xml:space="preserve">2162</t>
  </si>
  <si>
    <t xml:space="preserve">2164</t>
  </si>
  <si>
    <t xml:space="preserve">2170</t>
  </si>
  <si>
    <t xml:space="preserve">Dettes envers des institutions de prévoyance</t>
  </si>
  <si>
    <t xml:space="preserve">220</t>
  </si>
  <si>
    <t xml:space="preserve">Autres dettes à court terme</t>
  </si>
  <si>
    <t xml:space="preserve">2200</t>
  </si>
  <si>
    <t xml:space="preserve">TVA due</t>
  </si>
  <si>
    <t xml:space="preserve">2201</t>
  </si>
  <si>
    <t xml:space="preserve">2202</t>
  </si>
  <si>
    <t xml:space="preserve">Réconciliation du chiffre d’affaires suite à un changement de méthode</t>
  </si>
  <si>
    <t xml:space="preserve">2203</t>
  </si>
  <si>
    <t xml:space="preserve">Impôt sur les acquisitions</t>
  </si>
  <si>
    <t xml:space="preserve">2206</t>
  </si>
  <si>
    <t xml:space="preserve">Impôt anticipé à payer</t>
  </si>
  <si>
    <t xml:space="preserve">2207</t>
  </si>
  <si>
    <t xml:space="preserve">Droits de timbre</t>
  </si>
  <si>
    <t xml:space="preserve">2208</t>
  </si>
  <si>
    <t xml:space="preserve">Impôts directs</t>
  </si>
  <si>
    <t xml:space="preserve">2210</t>
  </si>
  <si>
    <t xml:space="preserve">Autres dettes envers des tiers</t>
  </si>
  <si>
    <t xml:space="preserve">2250</t>
  </si>
  <si>
    <t xml:space="preserve">Autres dettes envers la participation A</t>
  </si>
  <si>
    <t xml:space="preserve">2260</t>
  </si>
  <si>
    <t xml:space="preserve">Autres dettes envers l’actionnaire A</t>
  </si>
  <si>
    <t xml:space="preserve">2261</t>
  </si>
  <si>
    <t xml:space="preserve">Dividendes</t>
  </si>
  <si>
    <t xml:space="preserve">2262</t>
  </si>
  <si>
    <t xml:space="preserve">Autres dettes envers l’administrateur A</t>
  </si>
  <si>
    <t xml:space="preserve">2264</t>
  </si>
  <si>
    <t xml:space="preserve">Autres dettes envers le membre de la direction A</t>
  </si>
  <si>
    <t xml:space="preserve">2268</t>
  </si>
  <si>
    <t xml:space="preserve">Autres dettes envers l’organe de révision</t>
  </si>
  <si>
    <t xml:space="preserve">2270.1</t>
  </si>
  <si>
    <t xml:space="preserve">2270.2</t>
  </si>
  <si>
    <t xml:space="preserve">Compte courant Institutions de prévoyance - complémentaire</t>
  </si>
  <si>
    <t xml:space="preserve">2271</t>
  </si>
  <si>
    <t xml:space="preserve">2272</t>
  </si>
  <si>
    <t xml:space="preserve">2273.1</t>
  </si>
  <si>
    <t xml:space="preserve">2273.2</t>
  </si>
  <si>
    <t xml:space="preserve">2274.1</t>
  </si>
  <si>
    <t xml:space="preserve">2274.2</t>
  </si>
  <si>
    <t xml:space="preserve">2275</t>
  </si>
  <si>
    <t xml:space="preserve">Compte courant – Autres (employés, caisses, assurances, …)</t>
  </si>
  <si>
    <t xml:space="preserve">2276</t>
  </si>
  <si>
    <t xml:space="preserve">Créance relative à l'impôt ecclésiastique</t>
  </si>
  <si>
    <t xml:space="preserve">2277</t>
  </si>
  <si>
    <t xml:space="preserve">Taxe réfugiés</t>
  </si>
  <si>
    <t xml:space="preserve">2278</t>
  </si>
  <si>
    <t xml:space="preserve">Office des Poursuites</t>
  </si>
  <si>
    <t xml:space="preserve">2279</t>
  </si>
  <si>
    <t xml:space="preserve">2280</t>
  </si>
  <si>
    <t xml:space="preserve">Retraite anticipée</t>
  </si>
  <si>
    <t xml:space="preserve">2281</t>
  </si>
  <si>
    <t xml:space="preserve">Contribution professionnelle</t>
  </si>
  <si>
    <t xml:space="preserve">2282</t>
  </si>
  <si>
    <t xml:space="preserve">Autres retenues employé à payer</t>
  </si>
  <si>
    <t xml:space="preserve">2283</t>
  </si>
  <si>
    <t xml:space="preserve">Provisions 13ème et vacances à payer</t>
  </si>
  <si>
    <t xml:space="preserve">2290.1</t>
  </si>
  <si>
    <t xml:space="preserve">Indemnités d'assurance accidents</t>
  </si>
  <si>
    <t xml:space="preserve">2290.2</t>
  </si>
  <si>
    <t xml:space="preserve">Indemnités d'assurance maladie</t>
  </si>
  <si>
    <t xml:space="preserve">2290.3</t>
  </si>
  <si>
    <t xml:space="preserve">Indemnités d'assurance maternité</t>
  </si>
  <si>
    <t xml:space="preserve">2290.4</t>
  </si>
  <si>
    <t xml:space="preserve">Indemnités d'assurance maternité complémentaire</t>
  </si>
  <si>
    <t xml:space="preserve">2290.5</t>
  </si>
  <si>
    <t xml:space="preserve">Indemnités d'assurance APG militaire</t>
  </si>
  <si>
    <t xml:space="preserve">2290.6</t>
  </si>
  <si>
    <t xml:space="preserve">Indemnités d'assurance militaire</t>
  </si>
  <si>
    <t xml:space="preserve">2290.7</t>
  </si>
  <si>
    <t xml:space="preserve">Indemnités d'assurance chômage</t>
  </si>
  <si>
    <t xml:space="preserve">2290.8</t>
  </si>
  <si>
    <t xml:space="preserve">Indemnités d'assurance AI</t>
  </si>
  <si>
    <t xml:space="preserve">2290.9</t>
  </si>
  <si>
    <t xml:space="preserve">Autre indemnités soumises (Parifonds, …)</t>
  </si>
  <si>
    <t xml:space="preserve">230</t>
  </si>
  <si>
    <t xml:space="preserve">Passifs de régularisation (passifs transitoires) et provisions à court terme</t>
  </si>
  <si>
    <t xml:space="preserve">2300</t>
  </si>
  <si>
    <t xml:space="preserve">Charges à payer</t>
  </si>
  <si>
    <t xml:space="preserve">2301</t>
  </si>
  <si>
    <t xml:space="preserve">Produits encaissés d’avance</t>
  </si>
  <si>
    <t xml:space="preserve">2303</t>
  </si>
  <si>
    <t xml:space="preserve">Abandon de créances</t>
  </si>
  <si>
    <t xml:space="preserve">2330</t>
  </si>
  <si>
    <t xml:space="preserve">Provisions pour travaux de garantie</t>
  </si>
  <si>
    <t xml:space="preserve">2331</t>
  </si>
  <si>
    <t xml:space="preserve">Provisions pour risques liés aux engagements découlant d’obligations de prendre livraison</t>
  </si>
  <si>
    <t xml:space="preserve">2340</t>
  </si>
  <si>
    <t xml:space="preserve">Provisions pour impôts directs</t>
  </si>
  <si>
    <t xml:space="preserve">2341</t>
  </si>
  <si>
    <t xml:space="preserve">Provisions pour impôts indirects</t>
  </si>
  <si>
    <t xml:space="preserve">2350</t>
  </si>
  <si>
    <t xml:space="preserve">Provisions pour réparation et entretien</t>
  </si>
  <si>
    <t xml:space="preserve">2351</t>
  </si>
  <si>
    <t xml:space="preserve">Provisions pour Rénovation des immobilisations</t>
  </si>
  <si>
    <t xml:space="preserve">2352</t>
  </si>
  <si>
    <t xml:space="preserve">Provisions pour recherche</t>
  </si>
  <si>
    <t xml:space="preserve">2353</t>
  </si>
  <si>
    <t xml:space="preserve">Provisions pour développement</t>
  </si>
  <si>
    <t xml:space="preserve">2354</t>
  </si>
  <si>
    <t xml:space="preserve">Provisions pour restructuration</t>
  </si>
  <si>
    <t xml:space="preserve">2355</t>
  </si>
  <si>
    <t xml:space="preserve">Provisions pour protection de l’environnement</t>
  </si>
  <si>
    <t xml:space="preserve">2360</t>
  </si>
  <si>
    <t xml:space="preserve">Provisions pour pertes futures</t>
  </si>
  <si>
    <t xml:space="preserve">2370</t>
  </si>
  <si>
    <t xml:space="preserve">Provisions pour engagements envers l’institution de prévoyance professionnelle</t>
  </si>
  <si>
    <t xml:space="preserve">2371</t>
  </si>
  <si>
    <t xml:space="preserve">Provisions pour charges salariales</t>
  </si>
  <si>
    <t xml:space="preserve">2380</t>
  </si>
  <si>
    <t xml:space="preserve">Provisions pour engagements envers participations</t>
  </si>
  <si>
    <t xml:space="preserve">2381</t>
  </si>
  <si>
    <t xml:space="preserve">Provisions pour engagements envers les parties prenantes et les organes</t>
  </si>
  <si>
    <t xml:space="preserve">2390</t>
  </si>
  <si>
    <t xml:space="preserve">Provisions pour assurer la prospérité durable de l’entreprise</t>
  </si>
  <si>
    <t xml:space="preserve">2391</t>
  </si>
  <si>
    <t xml:space="preserve">Autres provisions à court terme</t>
  </si>
  <si>
    <t xml:space="preserve">24</t>
  </si>
  <si>
    <t xml:space="preserve">Capitaux étrangers à long terme</t>
  </si>
  <si>
    <t xml:space="preserve">240</t>
  </si>
  <si>
    <t xml:space="preserve">Dettes à long terme portant intérêt</t>
  </si>
  <si>
    <t xml:space="preserve">2400</t>
  </si>
  <si>
    <t xml:space="preserve">2401</t>
  </si>
  <si>
    <t xml:space="preserve">2420</t>
  </si>
  <si>
    <t xml:space="preserve">2430</t>
  </si>
  <si>
    <t xml:space="preserve">2450</t>
  </si>
  <si>
    <t xml:space="preserve">Emprunts</t>
  </si>
  <si>
    <t xml:space="preserve">2451</t>
  </si>
  <si>
    <t xml:space="preserve">2470</t>
  </si>
  <si>
    <t xml:space="preserve">Emprunts auprès de la participation A</t>
  </si>
  <si>
    <t xml:space="preserve">2471</t>
  </si>
  <si>
    <t xml:space="preserve">Emprunts hypothécaires auprès de participation A</t>
  </si>
  <si>
    <t xml:space="preserve">2480</t>
  </si>
  <si>
    <t xml:space="preserve">Emprunts auprès de l’actionnaire A</t>
  </si>
  <si>
    <t xml:space="preserve">2481</t>
  </si>
  <si>
    <t xml:space="preserve">Emprunts hypothécaires auprès de l’actionnaire A</t>
  </si>
  <si>
    <t xml:space="preserve">2482</t>
  </si>
  <si>
    <t xml:space="preserve">Emprunts auprès de l’administrateur A</t>
  </si>
  <si>
    <t xml:space="preserve">2483</t>
  </si>
  <si>
    <t xml:space="preserve">Emprunts hypothécaires auprès de l’administrateur A</t>
  </si>
  <si>
    <t xml:space="preserve">2484</t>
  </si>
  <si>
    <t xml:space="preserve">Emprunts auprès du membre de la direction A</t>
  </si>
  <si>
    <t xml:space="preserve">2485</t>
  </si>
  <si>
    <t xml:space="preserve">Emprunts hypothécaires auprès du membre de la direction A</t>
  </si>
  <si>
    <t xml:space="preserve">2490</t>
  </si>
  <si>
    <t xml:space="preserve">Emprunts auprès des institutions de prévoyance professionnelle</t>
  </si>
  <si>
    <t xml:space="preserve">2491</t>
  </si>
  <si>
    <t xml:space="preserve">Dettes hypothécaires auprès des institutions de prévoyance professionnelle</t>
  </si>
  <si>
    <t xml:space="preserve">250</t>
  </si>
  <si>
    <t xml:space="preserve">Autres dettes à long terme</t>
  </si>
  <si>
    <t xml:space="preserve">2500</t>
  </si>
  <si>
    <t xml:space="preserve">2550</t>
  </si>
  <si>
    <t xml:space="preserve">2560</t>
  </si>
  <si>
    <t xml:space="preserve">2562</t>
  </si>
  <si>
    <t xml:space="preserve">2564</t>
  </si>
  <si>
    <t xml:space="preserve">2570</t>
  </si>
  <si>
    <t xml:space="preserve">Autres dettes envers des institutions de prévoyance professionnelle</t>
  </si>
  <si>
    <t xml:space="preserve">260</t>
  </si>
  <si>
    <t xml:space="preserve">Provisions et postes analogues prévus par la loi</t>
  </si>
  <si>
    <t xml:space="preserve">2630</t>
  </si>
  <si>
    <t xml:space="preserve">2631</t>
  </si>
  <si>
    <t xml:space="preserve">2640</t>
  </si>
  <si>
    <t xml:space="preserve">2641</t>
  </si>
  <si>
    <t xml:space="preserve">2650</t>
  </si>
  <si>
    <t xml:space="preserve">2651</t>
  </si>
  <si>
    <t xml:space="preserve">Provisions pour rénovation des immobilisations</t>
  </si>
  <si>
    <t xml:space="preserve">2652</t>
  </si>
  <si>
    <t xml:space="preserve">2653</t>
  </si>
  <si>
    <t xml:space="preserve">2654</t>
  </si>
  <si>
    <t xml:space="preserve">2655</t>
  </si>
  <si>
    <t xml:space="preserve">2660</t>
  </si>
  <si>
    <t xml:space="preserve">Provisions pour affaires en cours</t>
  </si>
  <si>
    <t xml:space="preserve">2670</t>
  </si>
  <si>
    <t xml:space="preserve">2671</t>
  </si>
  <si>
    <t xml:space="preserve">2680</t>
  </si>
  <si>
    <t xml:space="preserve">2681</t>
  </si>
  <si>
    <t xml:space="preserve">2690</t>
  </si>
  <si>
    <t xml:space="preserve">2691</t>
  </si>
  <si>
    <t xml:space="preserve">Autres provisions à long terme</t>
  </si>
  <si>
    <t xml:space="preserve">2695</t>
  </si>
  <si>
    <t xml:space="preserve">Réserve pour fluctuation de valeur</t>
  </si>
  <si>
    <t xml:space="preserve">270</t>
  </si>
  <si>
    <t xml:space="preserve">Prêts postposés</t>
  </si>
  <si>
    <t xml:space="preserve">2710</t>
  </si>
  <si>
    <t xml:space="preserve">Prêts postposés de tiers</t>
  </si>
  <si>
    <t xml:space="preserve">2720</t>
  </si>
  <si>
    <t xml:space="preserve">Prêts postposés de participations</t>
  </si>
  <si>
    <t xml:space="preserve">2730</t>
  </si>
  <si>
    <t xml:space="preserve">Prêts postposés des parties prenantes et des organes</t>
  </si>
  <si>
    <t xml:space="preserve">28</t>
  </si>
  <si>
    <t xml:space="preserve">Fonds propres (personnes morales)</t>
  </si>
  <si>
    <t xml:space="preserve">280</t>
  </si>
  <si>
    <t xml:space="preserve">Capital social (capital-actions, capital de fondation, capital propre)</t>
  </si>
  <si>
    <t xml:space="preserve">2800</t>
  </si>
  <si>
    <t xml:space="preserve">Capital-actions / parts sociales / capital de fondation / capital-participation</t>
  </si>
  <si>
    <t xml:space="preserve">290</t>
  </si>
  <si>
    <t xml:space="preserve">Réserves et bénéfice reporté ou perte reportée</t>
  </si>
  <si>
    <t xml:space="preserve">2900</t>
  </si>
  <si>
    <t xml:space="preserve">Agio à la fondation ou lors d’augmentations de capital</t>
  </si>
  <si>
    <t xml:space="preserve">2901</t>
  </si>
  <si>
    <t xml:space="preserve">Autres apports, primes et contributions</t>
  </si>
  <si>
    <t xml:space="preserve">2902</t>
  </si>
  <si>
    <t xml:space="preserve">Agio lors de fusion, de scission ou de cession d’actifs</t>
  </si>
  <si>
    <t xml:space="preserve">2903</t>
  </si>
  <si>
    <t xml:space="preserve">Gain lors de réduction du capital</t>
  </si>
  <si>
    <t xml:space="preserve">294</t>
  </si>
  <si>
    <t xml:space="preserve">Réserve d’évaluation</t>
  </si>
  <si>
    <t xml:space="preserve">2940</t>
  </si>
  <si>
    <t xml:space="preserve">295</t>
  </si>
  <si>
    <t xml:space="preserve">Réserve légale issue du bénéfice</t>
  </si>
  <si>
    <t xml:space="preserve">2950</t>
  </si>
  <si>
    <t xml:space="preserve">296</t>
  </si>
  <si>
    <t xml:space="preserve">Réserves facultatives</t>
  </si>
  <si>
    <t xml:space="preserve">2960</t>
  </si>
  <si>
    <t xml:space="preserve">Réserve libre</t>
  </si>
  <si>
    <t xml:space="preserve">2961</t>
  </si>
  <si>
    <t xml:space="preserve">Réserves facultatives issues du bénéfice</t>
  </si>
  <si>
    <t xml:space="preserve">297</t>
  </si>
  <si>
    <t xml:space="preserve">Bénéfice ou perte résultant du bilan</t>
  </si>
  <si>
    <t xml:space="preserve">2970</t>
  </si>
  <si>
    <t xml:space="preserve">Bénéfice ou perte reporté</t>
  </si>
  <si>
    <t xml:space="preserve">2979</t>
  </si>
  <si>
    <t xml:space="preserve">Bénéfice ou perte de l’exercice</t>
  </si>
  <si>
    <t xml:space="preserve">298</t>
  </si>
  <si>
    <t xml:space="preserve">Propres actions, parts sociales</t>
  </si>
  <si>
    <t xml:space="preserve">2980</t>
  </si>
  <si>
    <t xml:space="preserve">Propres actions</t>
  </si>
  <si>
    <t xml:space="preserve">2985</t>
  </si>
  <si>
    <t xml:space="preserve">Commandite propre</t>
  </si>
  <si>
    <t xml:space="preserve">3</t>
  </si>
  <si>
    <t xml:space="preserve">Produits nets des ventes de biens et de prestations de services</t>
  </si>
  <si>
    <t xml:space="preserve">30</t>
  </si>
  <si>
    <t xml:space="preserve">Chiffre d’affaires de la production vendue</t>
  </si>
  <si>
    <t xml:space="preserve">300</t>
  </si>
  <si>
    <t xml:space="preserve">Ventes de produits fabriqués</t>
  </si>
  <si>
    <t xml:space="preserve">3000</t>
  </si>
  <si>
    <t xml:space="preserve">Ventes de produits fabriqués A</t>
  </si>
  <si>
    <t xml:space="preserve">3000.1</t>
  </si>
  <si>
    <t xml:space="preserve">Ventes de produits fabriqués au comptant</t>
  </si>
  <si>
    <t xml:space="preserve">3001.1</t>
  </si>
  <si>
    <t xml:space="preserve">Ventes de produits fabriqués au détail à crédit</t>
  </si>
  <si>
    <t xml:space="preserve">3002.1</t>
  </si>
  <si>
    <t xml:space="preserve">Ventes de produits fabriqués en gros à crédit</t>
  </si>
  <si>
    <t xml:space="preserve">3007.1</t>
  </si>
  <si>
    <t xml:space="preserve">Ventes de produits fabriqués résultant de prestations annexes (port et emballage)</t>
  </si>
  <si>
    <t xml:space="preserve">3008.1</t>
  </si>
  <si>
    <t xml:space="preserve">Variation des créances/débiteurs</t>
  </si>
  <si>
    <t xml:space="preserve">3009.1</t>
  </si>
  <si>
    <t xml:space="preserve">Déductions sur ventes</t>
  </si>
  <si>
    <t xml:space="preserve">309</t>
  </si>
  <si>
    <t xml:space="preserve">Déductions sur vente de produits fabriqués</t>
  </si>
  <si>
    <t xml:space="preserve">3090</t>
  </si>
  <si>
    <t xml:space="preserve">Escomptes</t>
  </si>
  <si>
    <t xml:space="preserve">3091</t>
  </si>
  <si>
    <t xml:space="preserve">Rabais et réductions de prix</t>
  </si>
  <si>
    <t xml:space="preserve">3092</t>
  </si>
  <si>
    <t xml:space="preserve">Ristournes</t>
  </si>
  <si>
    <t xml:space="preserve">3093</t>
  </si>
  <si>
    <t xml:space="preserve">Commissions de tiers</t>
  </si>
  <si>
    <t xml:space="preserve">3094</t>
  </si>
  <si>
    <t xml:space="preserve">Frais d’encaissement</t>
  </si>
  <si>
    <t xml:space="preserve">3095</t>
  </si>
  <si>
    <t xml:space="preserve">Pertes sur clients, variation de prix</t>
  </si>
  <si>
    <t xml:space="preserve">3096</t>
  </si>
  <si>
    <t xml:space="preserve">Différences de change</t>
  </si>
  <si>
    <t xml:space="preserve">3097</t>
  </si>
  <si>
    <t xml:space="preserve">Frets et ports</t>
  </si>
  <si>
    <t xml:space="preserve">32</t>
  </si>
  <si>
    <t xml:space="preserve">Ventes de marchandises</t>
  </si>
  <si>
    <t xml:space="preserve">320</t>
  </si>
  <si>
    <t xml:space="preserve">3200</t>
  </si>
  <si>
    <t xml:space="preserve">Ventes de marchandises article A</t>
  </si>
  <si>
    <t xml:space="preserve">3200.1</t>
  </si>
  <si>
    <t xml:space="preserve">Ventes de marchandises au comptant</t>
  </si>
  <si>
    <t xml:space="preserve">3201.1</t>
  </si>
  <si>
    <t xml:space="preserve">Ventes de marchandises au détail à crédit</t>
  </si>
  <si>
    <t xml:space="preserve">3202.1</t>
  </si>
  <si>
    <t xml:space="preserve">Ventes de marchandises en gros à crédit</t>
  </si>
  <si>
    <t xml:space="preserve">3207.1</t>
  </si>
  <si>
    <t xml:space="preserve">Ventes de marchandises de prestations annexes (port et emballage)</t>
  </si>
  <si>
    <t xml:space="preserve">3208.1</t>
  </si>
  <si>
    <t xml:space="preserve">3209.1</t>
  </si>
  <si>
    <t xml:space="preserve">329</t>
  </si>
  <si>
    <t xml:space="preserve">Déductions sur les ventes de marchandises</t>
  </si>
  <si>
    <t xml:space="preserve">3290</t>
  </si>
  <si>
    <t xml:space="preserve">3291</t>
  </si>
  <si>
    <t xml:space="preserve">3292</t>
  </si>
  <si>
    <t xml:space="preserve">3293</t>
  </si>
  <si>
    <t xml:space="preserve">3294</t>
  </si>
  <si>
    <t xml:space="preserve">3295</t>
  </si>
  <si>
    <t xml:space="preserve">3296</t>
  </si>
  <si>
    <t xml:space="preserve">3297</t>
  </si>
  <si>
    <t xml:space="preserve">34</t>
  </si>
  <si>
    <t xml:space="preserve">Ventes de prestations</t>
  </si>
  <si>
    <t xml:space="preserve">340</t>
  </si>
  <si>
    <t xml:space="preserve">Ventes brutes de prestations</t>
  </si>
  <si>
    <t xml:space="preserve">3400</t>
  </si>
  <si>
    <t xml:space="preserve">Ventes de prestations A</t>
  </si>
  <si>
    <t xml:space="preserve">3400.1</t>
  </si>
  <si>
    <t xml:space="preserve">Ventes de prestations au comptant</t>
  </si>
  <si>
    <t xml:space="preserve">3401.1</t>
  </si>
  <si>
    <t xml:space="preserve">Ventes de prestations à crédit</t>
  </si>
  <si>
    <t xml:space="preserve">3407.1</t>
  </si>
  <si>
    <t xml:space="preserve">Ventes de prestations annexes d’exploitation</t>
  </si>
  <si>
    <t xml:space="preserve">3408.1</t>
  </si>
  <si>
    <t xml:space="preserve">3409.1</t>
  </si>
  <si>
    <t xml:space="preserve">349</t>
  </si>
  <si>
    <t xml:space="preserve">Déductions sur les ventes de prestations de services</t>
  </si>
  <si>
    <t xml:space="preserve">3490</t>
  </si>
  <si>
    <t xml:space="preserve">3491</t>
  </si>
  <si>
    <t xml:space="preserve">3492</t>
  </si>
  <si>
    <t xml:space="preserve">3493</t>
  </si>
  <si>
    <t xml:space="preserve">3494</t>
  </si>
  <si>
    <t xml:space="preserve">3495</t>
  </si>
  <si>
    <t xml:space="preserve">3496</t>
  </si>
  <si>
    <t xml:space="preserve">3497</t>
  </si>
  <si>
    <t xml:space="preserve">Ports</t>
  </si>
  <si>
    <t xml:space="preserve">36</t>
  </si>
  <si>
    <t xml:space="preserve">Produits annexes résultant de la vente de biens et de prestations de services</t>
  </si>
  <si>
    <t xml:space="preserve">360</t>
  </si>
  <si>
    <t xml:space="preserve">Produits annexes résultant de livraisons et de prestations de services</t>
  </si>
  <si>
    <t xml:space="preserve">3600</t>
  </si>
  <si>
    <t xml:space="preserve">Ventes de matières premières</t>
  </si>
  <si>
    <t xml:space="preserve">3601</t>
  </si>
  <si>
    <t xml:space="preserve">Ventes de matières auxiliaires</t>
  </si>
  <si>
    <t xml:space="preserve">3602</t>
  </si>
  <si>
    <t xml:space="preserve">Ventes de déchets</t>
  </si>
  <si>
    <t xml:space="preserve">3607</t>
  </si>
  <si>
    <t xml:space="preserve">Ventes de prestations annexes</t>
  </si>
  <si>
    <t xml:space="preserve">3608</t>
  </si>
  <si>
    <t xml:space="preserve">3609</t>
  </si>
  <si>
    <t xml:space="preserve">Déductions sur les produits accessoires</t>
  </si>
  <si>
    <t xml:space="preserve">361</t>
  </si>
  <si>
    <t xml:space="preserve">Produits de licences, brevets, etc.</t>
  </si>
  <si>
    <t xml:space="preserve">3610</t>
  </si>
  <si>
    <t xml:space="preserve">Produits de licences pour produit A</t>
  </si>
  <si>
    <t xml:space="preserve">3619</t>
  </si>
  <si>
    <t xml:space="preserve">Déductions sur les produits des licences, des brevets, etc.</t>
  </si>
  <si>
    <t xml:space="preserve">367</t>
  </si>
  <si>
    <t xml:space="preserve">Produits résultant de la mise à disposition du personnel</t>
  </si>
  <si>
    <t xml:space="preserve">3670</t>
  </si>
  <si>
    <t xml:space="preserve">368</t>
  </si>
  <si>
    <t xml:space="preserve">Autres produits</t>
  </si>
  <si>
    <t xml:space="preserve">3680</t>
  </si>
  <si>
    <t xml:space="preserve">3682</t>
  </si>
  <si>
    <t xml:space="preserve">Produits des repas des employés</t>
  </si>
  <si>
    <t xml:space="preserve">3686</t>
  </si>
  <si>
    <t xml:space="preserve">Produits des boissons des employés</t>
  </si>
  <si>
    <t xml:space="preserve">369</t>
  </si>
  <si>
    <t xml:space="preserve">Déductions sur les autres ventes et les prestations de services</t>
  </si>
  <si>
    <t xml:space="preserve">3690</t>
  </si>
  <si>
    <t xml:space="preserve">3691</t>
  </si>
  <si>
    <t xml:space="preserve">37</t>
  </si>
  <si>
    <t xml:space="preserve">Propres prestations et propres consommations</t>
  </si>
  <si>
    <t xml:space="preserve">370</t>
  </si>
  <si>
    <t xml:space="preserve">Prestations propres</t>
  </si>
  <si>
    <t xml:space="preserve">3700</t>
  </si>
  <si>
    <t xml:space="preserve">Propre production d’immobilisations corporelles meubles</t>
  </si>
  <si>
    <t xml:space="preserve">3701</t>
  </si>
  <si>
    <t xml:space="preserve">Propre production d’immobilisations corporelles immeubles</t>
  </si>
  <si>
    <t xml:space="preserve">3702</t>
  </si>
  <si>
    <t xml:space="preserve">Propres réparations d’immobilisations corporelles meubles</t>
  </si>
  <si>
    <t xml:space="preserve">3703</t>
  </si>
  <si>
    <t xml:space="preserve">Propres réparations d’immobilisations corporelles immeubles</t>
  </si>
  <si>
    <t xml:space="preserve">371</t>
  </si>
  <si>
    <t xml:space="preserve">Propres consommations</t>
  </si>
  <si>
    <t xml:space="preserve">3710</t>
  </si>
  <si>
    <t xml:space="preserve">Propres consommations produit A</t>
  </si>
  <si>
    <t xml:space="preserve">372</t>
  </si>
  <si>
    <t xml:space="preserve">Propres consommations de marchandises</t>
  </si>
  <si>
    <t xml:space="preserve">3720</t>
  </si>
  <si>
    <t xml:space="preserve">Propres consommations de marchandises A</t>
  </si>
  <si>
    <t xml:space="preserve">374</t>
  </si>
  <si>
    <t xml:space="preserve">Propres consommations de services</t>
  </si>
  <si>
    <t xml:space="preserve">3740</t>
  </si>
  <si>
    <t xml:space="preserve">Propres consommations de service A</t>
  </si>
  <si>
    <t xml:space="preserve">379</t>
  </si>
  <si>
    <t xml:space="preserve">Prélèvements en nature</t>
  </si>
  <si>
    <t xml:space="preserve">3790</t>
  </si>
  <si>
    <t xml:space="preserve">38</t>
  </si>
  <si>
    <t xml:space="preserve">380</t>
  </si>
  <si>
    <t xml:space="preserve">3800</t>
  </si>
  <si>
    <t xml:space="preserve">3801</t>
  </si>
  <si>
    <t xml:space="preserve">3802</t>
  </si>
  <si>
    <t xml:space="preserve">3803</t>
  </si>
  <si>
    <t xml:space="preserve">3804</t>
  </si>
  <si>
    <t xml:space="preserve">3805</t>
  </si>
  <si>
    <t xml:space="preserve">Pertes sur clients, variation du ducroire</t>
  </si>
  <si>
    <t xml:space="preserve">3806</t>
  </si>
  <si>
    <t xml:space="preserve">3807</t>
  </si>
  <si>
    <t xml:space="preserve">Frais d’expédition</t>
  </si>
  <si>
    <t xml:space="preserve">3809</t>
  </si>
  <si>
    <t xml:space="preserve">TVA – Taux de la dette fiscale nette</t>
  </si>
  <si>
    <t xml:space="preserve">3810</t>
  </si>
  <si>
    <t xml:space="preserve">Frais accessoires de ventes</t>
  </si>
  <si>
    <t xml:space="preserve">382</t>
  </si>
  <si>
    <t xml:space="preserve">Autres produits ou déductions sur ventes</t>
  </si>
  <si>
    <t xml:space="preserve">3821</t>
  </si>
  <si>
    <t xml:space="preserve">Arrondis encaissés</t>
  </si>
  <si>
    <t xml:space="preserve">3822</t>
  </si>
  <si>
    <t xml:space="preserve">Encaissement de frais de rappels</t>
  </si>
  <si>
    <t xml:space="preserve">39</t>
  </si>
  <si>
    <t xml:space="preserve">Variation des stocks de produits finis et semi-finis et variation des prestations de services non facturés</t>
  </si>
  <si>
    <t xml:space="preserve">390</t>
  </si>
  <si>
    <t xml:space="preserve">Variation des stocks de produits semi-finis et finis</t>
  </si>
  <si>
    <t xml:space="preserve">3900</t>
  </si>
  <si>
    <t xml:space="preserve">Variation des stocks de produits semi-finis</t>
  </si>
  <si>
    <t xml:space="preserve">3901</t>
  </si>
  <si>
    <t xml:space="preserve">Variation des stocks de produits finis</t>
  </si>
  <si>
    <t xml:space="preserve">394</t>
  </si>
  <si>
    <t xml:space="preserve">Variation de la valeur des prestations non facturées</t>
  </si>
  <si>
    <t xml:space="preserve">3940</t>
  </si>
  <si>
    <t xml:space="preserve">4</t>
  </si>
  <si>
    <t xml:space="preserve">Charges de matériel, de marchandises, de prestations de tiers et d’énergie</t>
  </si>
  <si>
    <t xml:space="preserve">40</t>
  </si>
  <si>
    <t xml:space="preserve">Charges de matériel</t>
  </si>
  <si>
    <t xml:space="preserve">400</t>
  </si>
  <si>
    <t xml:space="preserve">4000</t>
  </si>
  <si>
    <t xml:space="preserve">Charges de matériel produit A</t>
  </si>
  <si>
    <t xml:space="preserve">4000.1</t>
  </si>
  <si>
    <t xml:space="preserve">Achats d’appareils</t>
  </si>
  <si>
    <t xml:space="preserve">4001.1</t>
  </si>
  <si>
    <t xml:space="preserve">Achats de composants</t>
  </si>
  <si>
    <t xml:space="preserve">4002.1</t>
  </si>
  <si>
    <t xml:space="preserve">Achats d’accessoires</t>
  </si>
  <si>
    <t xml:space="preserve">4003.1</t>
  </si>
  <si>
    <t xml:space="preserve">Achats d’autres matières</t>
  </si>
  <si>
    <t xml:space="preserve">4004.1</t>
  </si>
  <si>
    <t xml:space="preserve">Achats de matières auxiliaires et de fournitures d’exploitation</t>
  </si>
  <si>
    <t xml:space="preserve">4005.1</t>
  </si>
  <si>
    <t xml:space="preserve">Achats de matériel d’emballage</t>
  </si>
  <si>
    <t xml:space="preserve">4006.1</t>
  </si>
  <si>
    <t xml:space="preserve">Travaux de tiers</t>
  </si>
  <si>
    <t xml:space="preserve">4007.1</t>
  </si>
  <si>
    <t xml:space="preserve">Charges directes d’achat</t>
  </si>
  <si>
    <t xml:space="preserve">4008.1</t>
  </si>
  <si>
    <t xml:space="preserve">Variations de stocks</t>
  </si>
  <si>
    <t xml:space="preserve">4009.1</t>
  </si>
  <si>
    <t xml:space="preserve">Déductions obtenues sur achats</t>
  </si>
  <si>
    <t xml:space="preserve">406</t>
  </si>
  <si>
    <t xml:space="preserve">4060</t>
  </si>
  <si>
    <t xml:space="preserve">407</t>
  </si>
  <si>
    <t xml:space="preserve">4070</t>
  </si>
  <si>
    <t xml:space="preserve">Frets à l’achat</t>
  </si>
  <si>
    <t xml:space="preserve">4071</t>
  </si>
  <si>
    <t xml:space="preserve">Droits de douane à l’importation</t>
  </si>
  <si>
    <t xml:space="preserve">4072</t>
  </si>
  <si>
    <t xml:space="preserve">Frais de transport à l’achat</t>
  </si>
  <si>
    <t xml:space="preserve">408</t>
  </si>
  <si>
    <t xml:space="preserve">Variation des stocks et pertes de matières</t>
  </si>
  <si>
    <t xml:space="preserve">4080</t>
  </si>
  <si>
    <t xml:space="preserve">4086</t>
  </si>
  <si>
    <t xml:space="preserve">Pertes de matières</t>
  </si>
  <si>
    <t xml:space="preserve">409</t>
  </si>
  <si>
    <t xml:space="preserve">4090</t>
  </si>
  <si>
    <t xml:space="preserve">4091</t>
  </si>
  <si>
    <t xml:space="preserve">4092</t>
  </si>
  <si>
    <t xml:space="preserve">4093</t>
  </si>
  <si>
    <t xml:space="preserve">Commissions obtenues sur achats</t>
  </si>
  <si>
    <t xml:space="preserve">4096</t>
  </si>
  <si>
    <t xml:space="preserve">42</t>
  </si>
  <si>
    <t xml:space="preserve">Charges de marchandises</t>
  </si>
  <si>
    <t xml:space="preserve">420</t>
  </si>
  <si>
    <t xml:space="preserve">Charges de marchandises destinées à la revente</t>
  </si>
  <si>
    <t xml:space="preserve">4200</t>
  </si>
  <si>
    <t xml:space="preserve">Achats de marchandises A</t>
  </si>
  <si>
    <t xml:space="preserve">4205</t>
  </si>
  <si>
    <t xml:space="preserve">4207</t>
  </si>
  <si>
    <t xml:space="preserve">4208</t>
  </si>
  <si>
    <t xml:space="preserve">4209</t>
  </si>
  <si>
    <t xml:space="preserve">427</t>
  </si>
  <si>
    <t xml:space="preserve">Charges directes d’achat Commerce</t>
  </si>
  <si>
    <t xml:space="preserve">4270</t>
  </si>
  <si>
    <t xml:space="preserve">4271</t>
  </si>
  <si>
    <t xml:space="preserve">4272</t>
  </si>
  <si>
    <t xml:space="preserve">428</t>
  </si>
  <si>
    <t xml:space="preserve">Variation des stocks et pertes de marchandises</t>
  </si>
  <si>
    <t xml:space="preserve">4280</t>
  </si>
  <si>
    <t xml:space="preserve">4286</t>
  </si>
  <si>
    <t xml:space="preserve">Pertes de marchandises</t>
  </si>
  <si>
    <t xml:space="preserve">429</t>
  </si>
  <si>
    <t xml:space="preserve">Déductions obtenues sur achats Commerce</t>
  </si>
  <si>
    <t xml:space="preserve">4290</t>
  </si>
  <si>
    <t xml:space="preserve">4291</t>
  </si>
  <si>
    <t xml:space="preserve">4292</t>
  </si>
  <si>
    <t xml:space="preserve">4293</t>
  </si>
  <si>
    <t xml:space="preserve">4296</t>
  </si>
  <si>
    <t xml:space="preserve">44</t>
  </si>
  <si>
    <t xml:space="preserve">Prestations et travaux de tiers</t>
  </si>
  <si>
    <t xml:space="preserve">440</t>
  </si>
  <si>
    <t xml:space="preserve">Charges de prestations de tiers</t>
  </si>
  <si>
    <t xml:space="preserve">4400</t>
  </si>
  <si>
    <t xml:space="preserve">Charges pour prestations de services A</t>
  </si>
  <si>
    <t xml:space="preserve">4407</t>
  </si>
  <si>
    <t xml:space="preserve">4409</t>
  </si>
  <si>
    <t xml:space="preserve">447</t>
  </si>
  <si>
    <t xml:space="preserve">Charges directes d’achat sur prestations de tiers</t>
  </si>
  <si>
    <t xml:space="preserve">4470</t>
  </si>
  <si>
    <t xml:space="preserve">449</t>
  </si>
  <si>
    <t xml:space="preserve">Déductions obtenues sur prestations de services de tiers</t>
  </si>
  <si>
    <t xml:space="preserve">4490</t>
  </si>
  <si>
    <t xml:space="preserve">4491</t>
  </si>
  <si>
    <t xml:space="preserve">4492</t>
  </si>
  <si>
    <t xml:space="preserve">4493</t>
  </si>
  <si>
    <t xml:space="preserve">4496</t>
  </si>
  <si>
    <t xml:space="preserve">45</t>
  </si>
  <si>
    <t xml:space="preserve">Charges d’énergie pour l’exploitation</t>
  </si>
  <si>
    <t xml:space="preserve">450</t>
  </si>
  <si>
    <t xml:space="preserve">Electricité</t>
  </si>
  <si>
    <t xml:space="preserve">4500</t>
  </si>
  <si>
    <t xml:space="preserve">Courant faible</t>
  </si>
  <si>
    <t xml:space="preserve">4501</t>
  </si>
  <si>
    <t xml:space="preserve">Courant fort</t>
  </si>
  <si>
    <t xml:space="preserve">451</t>
  </si>
  <si>
    <t xml:space="preserve">Gaz</t>
  </si>
  <si>
    <t xml:space="preserve">4510</t>
  </si>
  <si>
    <t xml:space="preserve">Gaz naturel</t>
  </si>
  <si>
    <t xml:space="preserve">4511</t>
  </si>
  <si>
    <t xml:space="preserve">Gaz liquide en bonbonnes</t>
  </si>
  <si>
    <t xml:space="preserve">452</t>
  </si>
  <si>
    <t xml:space="preserve">Combustibles</t>
  </si>
  <si>
    <t xml:space="preserve">4520</t>
  </si>
  <si>
    <t xml:space="preserve">Mazout</t>
  </si>
  <si>
    <t xml:space="preserve">4521</t>
  </si>
  <si>
    <t xml:space="preserve">Charbon, briquettes, bois</t>
  </si>
  <si>
    <t xml:space="preserve">453</t>
  </si>
  <si>
    <t xml:space="preserve">Carburants</t>
  </si>
  <si>
    <t xml:space="preserve">4530</t>
  </si>
  <si>
    <t xml:space="preserve">Essence</t>
  </si>
  <si>
    <t xml:space="preserve">4531</t>
  </si>
  <si>
    <t xml:space="preserve">Diesel</t>
  </si>
  <si>
    <t xml:space="preserve">4532</t>
  </si>
  <si>
    <t xml:space="preserve">Huile</t>
  </si>
  <si>
    <t xml:space="preserve">454</t>
  </si>
  <si>
    <t xml:space="preserve">Eau</t>
  </si>
  <si>
    <t xml:space="preserve">4540</t>
  </si>
  <si>
    <t xml:space="preserve">46</t>
  </si>
  <si>
    <t xml:space="preserve">Autres charges pour matériel, marchandises et prestations de tiers</t>
  </si>
  <si>
    <t xml:space="preserve">460</t>
  </si>
  <si>
    <t xml:space="preserve">Autres charges de matières</t>
  </si>
  <si>
    <t xml:space="preserve">4600</t>
  </si>
  <si>
    <t xml:space="preserve">462</t>
  </si>
  <si>
    <t xml:space="preserve">Autres charges de marchandises</t>
  </si>
  <si>
    <t xml:space="preserve">4620</t>
  </si>
  <si>
    <t xml:space="preserve">464</t>
  </si>
  <si>
    <t xml:space="preserve">Autres charges pour prestations de tiers</t>
  </si>
  <si>
    <t xml:space="preserve">4640</t>
  </si>
  <si>
    <t xml:space="preserve">465</t>
  </si>
  <si>
    <t xml:space="preserve">Charges d’emballage</t>
  </si>
  <si>
    <t xml:space="preserve">4650</t>
  </si>
  <si>
    <t xml:space="preserve">466</t>
  </si>
  <si>
    <t xml:space="preserve">Variation des provisions pour garantie</t>
  </si>
  <si>
    <t xml:space="preserve">4660</t>
  </si>
  <si>
    <t xml:space="preserve">47</t>
  </si>
  <si>
    <t xml:space="preserve">4700</t>
  </si>
  <si>
    <t xml:space="preserve">4701</t>
  </si>
  <si>
    <t xml:space="preserve">4702</t>
  </si>
  <si>
    <t xml:space="preserve">48</t>
  </si>
  <si>
    <t xml:space="preserve">Variation des stocks, pertes de matières et de marchandises</t>
  </si>
  <si>
    <t xml:space="preserve">480</t>
  </si>
  <si>
    <t xml:space="preserve">Variation des stocks de matières et marchandises</t>
  </si>
  <si>
    <t xml:space="preserve">4800</t>
  </si>
  <si>
    <t xml:space="preserve">4801</t>
  </si>
  <si>
    <t xml:space="preserve">4802</t>
  </si>
  <si>
    <t xml:space="preserve">Variation des stocks de matières</t>
  </si>
  <si>
    <t xml:space="preserve">4803</t>
  </si>
  <si>
    <t xml:space="preserve">Variation des stocks de fournitures d’exploitation</t>
  </si>
  <si>
    <t xml:space="preserve">4804</t>
  </si>
  <si>
    <t xml:space="preserve">4805</t>
  </si>
  <si>
    <t xml:space="preserve">488</t>
  </si>
  <si>
    <t xml:space="preserve">Pertes de matières et de marchandises</t>
  </si>
  <si>
    <t xml:space="preserve">4880</t>
  </si>
  <si>
    <t xml:space="preserve">4886</t>
  </si>
  <si>
    <t xml:space="preserve">49</t>
  </si>
  <si>
    <t xml:space="preserve">4900</t>
  </si>
  <si>
    <t xml:space="preserve">4901</t>
  </si>
  <si>
    <t xml:space="preserve">4902</t>
  </si>
  <si>
    <t xml:space="preserve">4903</t>
  </si>
  <si>
    <t xml:space="preserve">4906</t>
  </si>
  <si>
    <t xml:space="preserve">4907</t>
  </si>
  <si>
    <t xml:space="preserve">Fret, transport et ports à l'achat</t>
  </si>
  <si>
    <t xml:space="preserve">4910</t>
  </si>
  <si>
    <t xml:space="preserve">Frais accessoires d'achats </t>
  </si>
  <si>
    <t xml:space="preserve">4921</t>
  </si>
  <si>
    <t xml:space="preserve">Arrondis</t>
  </si>
  <si>
    <t xml:space="preserve">4922</t>
  </si>
  <si>
    <t xml:space="preserve">Frais de rappel et d'encaissement</t>
  </si>
  <si>
    <t xml:space="preserve">5</t>
  </si>
  <si>
    <t xml:space="preserve">Charges de personnel</t>
  </si>
  <si>
    <t xml:space="preserve">52</t>
  </si>
  <si>
    <t xml:space="preserve">520</t>
  </si>
  <si>
    <t xml:space="preserve">Salaires</t>
  </si>
  <si>
    <t xml:space="preserve">5200</t>
  </si>
  <si>
    <t xml:space="preserve">Salaires de base</t>
  </si>
  <si>
    <t xml:space="preserve">5201</t>
  </si>
  <si>
    <t xml:space="preserve">Salaires variables, commissions et primes régulières</t>
  </si>
  <si>
    <t xml:space="preserve">5202</t>
  </si>
  <si>
    <t xml:space="preserve">Primes occasionnelles et participations au bénéfice</t>
  </si>
  <si>
    <t xml:space="preserve">5203</t>
  </si>
  <si>
    <t xml:space="preserve">Divers soumis AVS</t>
  </si>
  <si>
    <t xml:space="preserve">5204</t>
  </si>
  <si>
    <t xml:space="preserve">Divers non soumis AVS</t>
  </si>
  <si>
    <t xml:space="preserve">5205</t>
  </si>
  <si>
    <t xml:space="preserve">Prestations des assurances sociales</t>
  </si>
  <si>
    <t xml:space="preserve">5206</t>
  </si>
  <si>
    <t xml:space="preserve">Mise à disposition de personnel</t>
  </si>
  <si>
    <t xml:space="preserve">5207</t>
  </si>
  <si>
    <t xml:space="preserve">Avantages accessoires</t>
  </si>
  <si>
    <t xml:space="preserve">5209</t>
  </si>
  <si>
    <t xml:space="preserve">Prestations de travail de tiers</t>
  </si>
  <si>
    <t xml:space="preserve">5210</t>
  </si>
  <si>
    <t xml:space="preserve">Honoraires et indemnités CA</t>
  </si>
  <si>
    <t xml:space="preserve">527</t>
  </si>
  <si>
    <t xml:space="preserve">Charges sociales </t>
  </si>
  <si>
    <t xml:space="preserve">5270</t>
  </si>
  <si>
    <t xml:space="preserve">AVS, AI, APG, AC</t>
  </si>
  <si>
    <t xml:space="preserve">5271</t>
  </si>
  <si>
    <t xml:space="preserve">Caisse d’allocations familiales (CAF)</t>
  </si>
  <si>
    <t xml:space="preserve">5272.1</t>
  </si>
  <si>
    <t xml:space="preserve">Prévoyance professionnelle</t>
  </si>
  <si>
    <t xml:space="preserve">5272.2</t>
  </si>
  <si>
    <t xml:space="preserve">Prévoyance professionnelle - complémentaire</t>
  </si>
  <si>
    <t xml:space="preserve">5273.1</t>
  </si>
  <si>
    <t xml:space="preserve">Assurance-accidents</t>
  </si>
  <si>
    <t xml:space="preserve">5273.2</t>
  </si>
  <si>
    <t xml:space="preserve">Assurance-accidents - complémentaire</t>
  </si>
  <si>
    <t xml:space="preserve">5274.1</t>
  </si>
  <si>
    <t xml:space="preserve">Assurance maladie (indemnité journalière maladie)</t>
  </si>
  <si>
    <t xml:space="preserve">5274.2</t>
  </si>
  <si>
    <t xml:space="preserve">Assurance maladie - complémentaire</t>
  </si>
  <si>
    <t xml:space="preserve">5275</t>
  </si>
  <si>
    <t xml:space="preserve">Autres assurances</t>
  </si>
  <si>
    <t xml:space="preserve">5276</t>
  </si>
  <si>
    <t xml:space="preserve">Arrondis sur charges salariales</t>
  </si>
  <si>
    <t xml:space="preserve">5278</t>
  </si>
  <si>
    <t xml:space="preserve">Caisse professionnelle</t>
  </si>
  <si>
    <t xml:space="preserve">5279</t>
  </si>
  <si>
    <t xml:space="preserve">Impôts à la source</t>
  </si>
  <si>
    <t xml:space="preserve">528</t>
  </si>
  <si>
    <t xml:space="preserve">Autres charges de personnel</t>
  </si>
  <si>
    <t xml:space="preserve">5280</t>
  </si>
  <si>
    <t xml:space="preserve">Recherche de personnel</t>
  </si>
  <si>
    <t xml:space="preserve">5281</t>
  </si>
  <si>
    <t xml:space="preserve">Formation et formation continue</t>
  </si>
  <si>
    <t xml:space="preserve">5282</t>
  </si>
  <si>
    <t xml:space="preserve">Indemnités effectives</t>
  </si>
  <si>
    <t xml:space="preserve">5283</t>
  </si>
  <si>
    <t xml:space="preserve">Indemnités forfaitaires</t>
  </si>
  <si>
    <t xml:space="preserve">5289</t>
  </si>
  <si>
    <t xml:space="preserve">529</t>
  </si>
  <si>
    <t xml:space="preserve">Prestations de tiers</t>
  </si>
  <si>
    <t xml:space="preserve">5290</t>
  </si>
  <si>
    <t xml:space="preserve">Employés temporaires</t>
  </si>
  <si>
    <t xml:space="preserve">58</t>
  </si>
  <si>
    <t xml:space="preserve">580</t>
  </si>
  <si>
    <t xml:space="preserve">5800</t>
  </si>
  <si>
    <t xml:space="preserve">Annonces pour recherche de personnel</t>
  </si>
  <si>
    <t xml:space="preserve">5801</t>
  </si>
  <si>
    <t xml:space="preserve">Commissions pour recherche de personnel</t>
  </si>
  <si>
    <t xml:space="preserve">581</t>
  </si>
  <si>
    <t xml:space="preserve">5810</t>
  </si>
  <si>
    <t xml:space="preserve">Formation obligatoire</t>
  </si>
  <si>
    <t xml:space="preserve">5811</t>
  </si>
  <si>
    <t xml:space="preserve">Formation continue/perfectionnement</t>
  </si>
  <si>
    <t xml:space="preserve">582</t>
  </si>
  <si>
    <t xml:space="preserve">5820</t>
  </si>
  <si>
    <t xml:space="preserve">Frais de voyages</t>
  </si>
  <si>
    <t xml:space="preserve">5821</t>
  </si>
  <si>
    <t xml:space="preserve">Frais de repas</t>
  </si>
  <si>
    <t xml:space="preserve">5822</t>
  </si>
  <si>
    <t xml:space="preserve">Frais de logement</t>
  </si>
  <si>
    <t xml:space="preserve">5823</t>
  </si>
  <si>
    <t xml:space="preserve">Frais de télécommunication (téléphonie, internet…)</t>
  </si>
  <si>
    <t xml:space="preserve">5825</t>
  </si>
  <si>
    <t xml:space="preserve">Autres frais de représentation effectifs</t>
  </si>
  <si>
    <t xml:space="preserve">583</t>
  </si>
  <si>
    <t xml:space="preserve">5830</t>
  </si>
  <si>
    <t xml:space="preserve">Indemnités forfaitaires pour les cadres</t>
  </si>
  <si>
    <t xml:space="preserve">5831</t>
  </si>
  <si>
    <t xml:space="preserve">Indemnités forfaitaires pour les membres de la direction de l’entreprise</t>
  </si>
  <si>
    <t xml:space="preserve">5832</t>
  </si>
  <si>
    <t xml:space="preserve">Indemnités forfaitaires pour les membres du conseil d’administration</t>
  </si>
  <si>
    <t xml:space="preserve">5833</t>
  </si>
  <si>
    <t xml:space="preserve">Frais professionnels forfaitaires Apprentis</t>
  </si>
  <si>
    <t xml:space="preserve">584</t>
  </si>
  <si>
    <t xml:space="preserve">Restaurant d’entreprise/cantine</t>
  </si>
  <si>
    <t xml:space="preserve">5840</t>
  </si>
  <si>
    <t xml:space="preserve">Repas au restaurant d’entreprise</t>
  </si>
  <si>
    <t xml:space="preserve">5841</t>
  </si>
  <si>
    <t xml:space="preserve">Boissons au restaurant d’entreprise</t>
  </si>
  <si>
    <t xml:space="preserve">5845</t>
  </si>
  <si>
    <t xml:space="preserve">Produits des repas (comme diminution de charges)</t>
  </si>
  <si>
    <t xml:space="preserve">5846</t>
  </si>
  <si>
    <t xml:space="preserve">Produits des boissons (comme diminution de charges)</t>
  </si>
  <si>
    <t xml:space="preserve">588</t>
  </si>
  <si>
    <t xml:space="preserve">5880</t>
  </si>
  <si>
    <t xml:space="preserve">Manifestations en faveur du personnel</t>
  </si>
  <si>
    <t xml:space="preserve">5881</t>
  </si>
  <si>
    <t xml:space="preserve">Frais liés à des activités sportives</t>
  </si>
  <si>
    <t xml:space="preserve">589</t>
  </si>
  <si>
    <t xml:space="preserve">Parts privées sur charges de personnel</t>
  </si>
  <si>
    <t xml:space="preserve">5890</t>
  </si>
  <si>
    <t xml:space="preserve">59</t>
  </si>
  <si>
    <t xml:space="preserve">Prestations de tiers/temporaires</t>
  </si>
  <si>
    <t xml:space="preserve">5900</t>
  </si>
  <si>
    <t xml:space="preserve">5901</t>
  </si>
  <si>
    <t xml:space="preserve">6</t>
  </si>
  <si>
    <t xml:space="preserve">Autres charges d’exploitation, amortissements et corrections de valeur, résultat financier</t>
  </si>
  <si>
    <t xml:space="preserve">60</t>
  </si>
  <si>
    <t xml:space="preserve">Charges de locaux</t>
  </si>
  <si>
    <t xml:space="preserve">600</t>
  </si>
  <si>
    <t xml:space="preserve">Loyers pour locaux de tiers</t>
  </si>
  <si>
    <t xml:space="preserve">6000</t>
  </si>
  <si>
    <t xml:space="preserve">Loyer des usines</t>
  </si>
  <si>
    <t xml:space="preserve">6001</t>
  </si>
  <si>
    <t xml:space="preserve">Loyer des ateliers</t>
  </si>
  <si>
    <t xml:space="preserve">6002</t>
  </si>
  <si>
    <t xml:space="preserve">Loyer des entrepôts</t>
  </si>
  <si>
    <t xml:space="preserve">6003</t>
  </si>
  <si>
    <t xml:space="preserve">Loyer des bâtiments d’exposition et de vente</t>
  </si>
  <si>
    <t xml:space="preserve">6004</t>
  </si>
  <si>
    <t xml:space="preserve">Loyer des bâtiments de bureau et d’administration</t>
  </si>
  <si>
    <t xml:space="preserve">6005</t>
  </si>
  <si>
    <t xml:space="preserve">Loyer des locaux du personnel</t>
  </si>
  <si>
    <t xml:space="preserve">6006</t>
  </si>
  <si>
    <t xml:space="preserve">Loyer du garage, du parking</t>
  </si>
  <si>
    <t xml:space="preserve">601</t>
  </si>
  <si>
    <t xml:space="preserve">Loyers pour propres locaux</t>
  </si>
  <si>
    <t xml:space="preserve">6010</t>
  </si>
  <si>
    <t xml:space="preserve">Valeur locative des usines</t>
  </si>
  <si>
    <t xml:space="preserve">6011</t>
  </si>
  <si>
    <t xml:space="preserve">Valeur locative des ateliers</t>
  </si>
  <si>
    <t xml:space="preserve">6012</t>
  </si>
  <si>
    <t xml:space="preserve">Valeur locative des entrepôts</t>
  </si>
  <si>
    <t xml:space="preserve">6013</t>
  </si>
  <si>
    <t xml:space="preserve">Valeur locative des bâtiments d’exposition et de vente</t>
  </si>
  <si>
    <t xml:space="preserve">6014</t>
  </si>
  <si>
    <t xml:space="preserve">Valeur locative des bâtiments de bureau et d’administration</t>
  </si>
  <si>
    <t xml:space="preserve">6015</t>
  </si>
  <si>
    <t xml:space="preserve">Valeur locative des locaux du personnel</t>
  </si>
  <si>
    <t xml:space="preserve">6016</t>
  </si>
  <si>
    <t xml:space="preserve">Valeur locative du garage, du parking</t>
  </si>
  <si>
    <t xml:space="preserve">603</t>
  </si>
  <si>
    <t xml:space="preserve">Charges accessoires</t>
  </si>
  <si>
    <t xml:space="preserve">6030</t>
  </si>
  <si>
    <t xml:space="preserve">Charges accessoires des usines</t>
  </si>
  <si>
    <t xml:space="preserve">6030.1</t>
  </si>
  <si>
    <t xml:space="preserve">Charges accessoires de chauffage</t>
  </si>
  <si>
    <t xml:space="preserve">6031</t>
  </si>
  <si>
    <t xml:space="preserve">Charges accessoires des ateliers</t>
  </si>
  <si>
    <t xml:space="preserve">6031.1</t>
  </si>
  <si>
    <t xml:space="preserve">Charges accessoires d'électricité, de gaz, d'eau</t>
  </si>
  <si>
    <t xml:space="preserve">6032</t>
  </si>
  <si>
    <t xml:space="preserve">Charges accessoires des entrepôts</t>
  </si>
  <si>
    <t xml:space="preserve">6032.1</t>
  </si>
  <si>
    <t xml:space="preserve">Charges accessoires de conciergerie</t>
  </si>
  <si>
    <t xml:space="preserve">6033</t>
  </si>
  <si>
    <t xml:space="preserve">Charges accessoires des bâtiments d’exposition et de vente</t>
  </si>
  <si>
    <t xml:space="preserve">6034</t>
  </si>
  <si>
    <t xml:space="preserve">Charges accessoires des bâtiments de bureau et d’administration</t>
  </si>
  <si>
    <t xml:space="preserve">6035</t>
  </si>
  <si>
    <t xml:space="preserve">Charges accessoires des locaux du personnel</t>
  </si>
  <si>
    <t xml:space="preserve">6036</t>
  </si>
  <si>
    <t xml:space="preserve">Charges accessoires du garage</t>
  </si>
  <si>
    <t xml:space="preserve">6036.1</t>
  </si>
  <si>
    <t xml:space="preserve">604</t>
  </si>
  <si>
    <t xml:space="preserve">Nettoyage</t>
  </si>
  <si>
    <t xml:space="preserve">6040</t>
  </si>
  <si>
    <t xml:space="preserve">Nettoyage des usines</t>
  </si>
  <si>
    <t xml:space="preserve">6040.1</t>
  </si>
  <si>
    <t xml:space="preserve">Personnel de nettoyage</t>
  </si>
  <si>
    <t xml:space="preserve">6041</t>
  </si>
  <si>
    <t xml:space="preserve">Nettoyage des ateliers</t>
  </si>
  <si>
    <t xml:space="preserve">6041.1</t>
  </si>
  <si>
    <t xml:space="preserve">Nettoyage effectué par des tiers</t>
  </si>
  <si>
    <t xml:space="preserve">6042</t>
  </si>
  <si>
    <t xml:space="preserve">Nettoyage des entrepôts</t>
  </si>
  <si>
    <t xml:space="preserve">6042.1</t>
  </si>
  <si>
    <t xml:space="preserve">Matériel de nettoyage</t>
  </si>
  <si>
    <t xml:space="preserve">6043</t>
  </si>
  <si>
    <t xml:space="preserve">Nettoyage des bâtiments d’exposition et de vente</t>
  </si>
  <si>
    <t xml:space="preserve">6044</t>
  </si>
  <si>
    <t xml:space="preserve">Nettoyage des bâtiments de bureau et d’administration</t>
  </si>
  <si>
    <t xml:space="preserve">6045</t>
  </si>
  <si>
    <t xml:space="preserve">Nettoyage des locaux du personnel</t>
  </si>
  <si>
    <t xml:space="preserve">605</t>
  </si>
  <si>
    <t xml:space="preserve">Charges d’entretien des locaux</t>
  </si>
  <si>
    <t xml:space="preserve">6050</t>
  </si>
  <si>
    <t xml:space="preserve">Entretien des usines</t>
  </si>
  <si>
    <t xml:space="preserve">6050.1</t>
  </si>
  <si>
    <t xml:space="preserve">Réparation</t>
  </si>
  <si>
    <t xml:space="preserve">6051</t>
  </si>
  <si>
    <t xml:space="preserve">Entretien des ateliers</t>
  </si>
  <si>
    <t xml:space="preserve">6051.1</t>
  </si>
  <si>
    <t xml:space="preserve">Investissements de moindre importance</t>
  </si>
  <si>
    <t xml:space="preserve">6052</t>
  </si>
  <si>
    <t xml:space="preserve">Entretien des entrepôts</t>
  </si>
  <si>
    <t xml:space="preserve">6052.1</t>
  </si>
  <si>
    <t xml:space="preserve">Abonnements d’entretien</t>
  </si>
  <si>
    <t xml:space="preserve">6053</t>
  </si>
  <si>
    <t xml:space="preserve">Entretien des bâtiments d’exposition et de vente</t>
  </si>
  <si>
    <t xml:space="preserve">6054</t>
  </si>
  <si>
    <t xml:space="preserve">Entretien des bâtiments de bureau et d’administration</t>
  </si>
  <si>
    <t xml:space="preserve">6055</t>
  </si>
  <si>
    <t xml:space="preserve">Entretien des locaux du personnel</t>
  </si>
  <si>
    <t xml:space="preserve">6056</t>
  </si>
  <si>
    <t xml:space="preserve">Entretien du garage</t>
  </si>
  <si>
    <t xml:space="preserve">6056.1</t>
  </si>
  <si>
    <t xml:space="preserve">606</t>
  </si>
  <si>
    <t xml:space="preserve">Immobilisations en leasing</t>
  </si>
  <si>
    <t xml:space="preserve">6060</t>
  </si>
  <si>
    <t xml:space="preserve">Usine en leasing</t>
  </si>
  <si>
    <t xml:space="preserve">6061</t>
  </si>
  <si>
    <t xml:space="preserve">Atelier en leasing</t>
  </si>
  <si>
    <t xml:space="preserve">6062</t>
  </si>
  <si>
    <t xml:space="preserve">Entrepôt en leasing</t>
  </si>
  <si>
    <t xml:space="preserve">6063</t>
  </si>
  <si>
    <t xml:space="preserve">Bâtiments d’exposition et de vente en leasing</t>
  </si>
  <si>
    <t xml:space="preserve">6064</t>
  </si>
  <si>
    <t xml:space="preserve">Bâtiments de bureau et d’administration en leasing</t>
  </si>
  <si>
    <t xml:space="preserve">6065</t>
  </si>
  <si>
    <t xml:space="preserve">Locaux de personnel en leasing</t>
  </si>
  <si>
    <t xml:space="preserve">6066</t>
  </si>
  <si>
    <t xml:space="preserve">Garage en leasing</t>
  </si>
  <si>
    <t xml:space="preserve">609</t>
  </si>
  <si>
    <t xml:space="preserve">Parts privées sur charges de locaux</t>
  </si>
  <si>
    <t xml:space="preserve">6090</t>
  </si>
  <si>
    <t xml:space="preserve">Parts privées sur charges de chauffage, d’éclairage, de nettoyage</t>
  </si>
  <si>
    <t xml:space="preserve">61</t>
  </si>
  <si>
    <t xml:space="preserve">Entretien, réparations, remplacements (ERR) ; leasing immobilisations corporelles meubles</t>
  </si>
  <si>
    <t xml:space="preserve">610</t>
  </si>
  <si>
    <t xml:space="preserve">ERR Installations de production</t>
  </si>
  <si>
    <t xml:space="preserve">6100</t>
  </si>
  <si>
    <t xml:space="preserve">ERR Machines et appareils de production</t>
  </si>
  <si>
    <t xml:space="preserve">6101</t>
  </si>
  <si>
    <t xml:space="preserve">ERR Mobilier et installations</t>
  </si>
  <si>
    <t xml:space="preserve">6102</t>
  </si>
  <si>
    <t xml:space="preserve">ERR Outils et matériel</t>
  </si>
  <si>
    <t xml:space="preserve">6105</t>
  </si>
  <si>
    <t xml:space="preserve">Leasing équipement de production</t>
  </si>
  <si>
    <t xml:space="preserve">611</t>
  </si>
  <si>
    <t xml:space="preserve">ERR Installations pour le commerce des marchandises</t>
  </si>
  <si>
    <t xml:space="preserve">6110</t>
  </si>
  <si>
    <t xml:space="preserve">ERR Installations des magasins</t>
  </si>
  <si>
    <t xml:space="preserve">6111</t>
  </si>
  <si>
    <t xml:space="preserve">ERR installations de locaux d’exposition</t>
  </si>
  <si>
    <t xml:space="preserve">6115</t>
  </si>
  <si>
    <t xml:space="preserve">Leasing du mobilier de vente</t>
  </si>
  <si>
    <t xml:space="preserve">612</t>
  </si>
  <si>
    <t xml:space="preserve">ERR installations d’entreposage</t>
  </si>
  <si>
    <t xml:space="preserve">6120</t>
  </si>
  <si>
    <t xml:space="preserve">ERR dépôt central</t>
  </si>
  <si>
    <t xml:space="preserve">6121</t>
  </si>
  <si>
    <t xml:space="preserve">ERR dépôt à A</t>
  </si>
  <si>
    <t xml:space="preserve">6125</t>
  </si>
  <si>
    <t xml:space="preserve">Leasing d’équipements de dépôts</t>
  </si>
  <si>
    <t xml:space="preserve">613</t>
  </si>
  <si>
    <t xml:space="preserve">ERR installations de bureau</t>
  </si>
  <si>
    <t xml:space="preserve">6130</t>
  </si>
  <si>
    <t xml:space="preserve">ERR mobilier de bureau</t>
  </si>
  <si>
    <t xml:space="preserve">6131</t>
  </si>
  <si>
    <t xml:space="preserve">ERR machines de bureau</t>
  </si>
  <si>
    <t xml:space="preserve">6132</t>
  </si>
  <si>
    <t xml:space="preserve">ERR informatique</t>
  </si>
  <si>
    <t xml:space="preserve">6133</t>
  </si>
  <si>
    <t xml:space="preserve">ERR technologies de communication</t>
  </si>
  <si>
    <t xml:space="preserve">6135</t>
  </si>
  <si>
    <t xml:space="preserve">Leasing d’installations de bureau</t>
  </si>
  <si>
    <t xml:space="preserve">614</t>
  </si>
  <si>
    <t xml:space="preserve">ERR installations pour le personnel</t>
  </si>
  <si>
    <t xml:space="preserve">6140</t>
  </si>
  <si>
    <t xml:space="preserve">ERR mobilier du restaurant du personnel</t>
  </si>
  <si>
    <t xml:space="preserve">6141</t>
  </si>
  <si>
    <t xml:space="preserve">ERR mobilier des chambres du personnel</t>
  </si>
  <si>
    <t xml:space="preserve">6145</t>
  </si>
  <si>
    <t xml:space="preserve">Leasing des installations du personnel</t>
  </si>
  <si>
    <t xml:space="preserve">62</t>
  </si>
  <si>
    <t xml:space="preserve">Charges de véhicules et de transport</t>
  </si>
  <si>
    <t xml:space="preserve">620</t>
  </si>
  <si>
    <t xml:space="preserve">Charges de véhicules</t>
  </si>
  <si>
    <t xml:space="preserve">6200</t>
  </si>
  <si>
    <t xml:space="preserve">6201</t>
  </si>
  <si>
    <t xml:space="preserve">Service</t>
  </si>
  <si>
    <t xml:space="preserve">6202</t>
  </si>
  <si>
    <t xml:space="preserve">6210</t>
  </si>
  <si>
    <t xml:space="preserve">6211</t>
  </si>
  <si>
    <t xml:space="preserve">6212</t>
  </si>
  <si>
    <t xml:space="preserve">6220</t>
  </si>
  <si>
    <t xml:space="preserve">Assurance responsabilité civile</t>
  </si>
  <si>
    <t xml:space="preserve">6221</t>
  </si>
  <si>
    <t xml:space="preserve">Assurance Casco</t>
  </si>
  <si>
    <t xml:space="preserve">6222</t>
  </si>
  <si>
    <t xml:space="preserve">Assurance protection juridique</t>
  </si>
  <si>
    <t xml:space="preserve">6230</t>
  </si>
  <si>
    <t xml:space="preserve">Taxes de circulation - Vignette</t>
  </si>
  <si>
    <t xml:space="preserve">6231</t>
  </si>
  <si>
    <t xml:space="preserve">Cotisations</t>
  </si>
  <si>
    <t xml:space="preserve">6232</t>
  </si>
  <si>
    <t xml:space="preserve">Taxes</t>
  </si>
  <si>
    <t xml:space="preserve">6260</t>
  </si>
  <si>
    <t xml:space="preserve">6264</t>
  </si>
  <si>
    <t xml:space="preserve">Location de véhicules</t>
  </si>
  <si>
    <t xml:space="preserve">6270</t>
  </si>
  <si>
    <t xml:space="preserve">Parts privées sur charges de véhicules</t>
  </si>
  <si>
    <t xml:space="preserve">6271</t>
  </si>
  <si>
    <t xml:space="preserve">Mise à disposition du véhicule d'entreprise</t>
  </si>
  <si>
    <t xml:space="preserve">628</t>
  </si>
  <si>
    <t xml:space="preserve">Charges de transport</t>
  </si>
  <si>
    <t xml:space="preserve">6280</t>
  </si>
  <si>
    <t xml:space="preserve">Frets</t>
  </si>
  <si>
    <t xml:space="preserve">6281</t>
  </si>
  <si>
    <t xml:space="preserve">Frais de transport</t>
  </si>
  <si>
    <t xml:space="preserve">6282</t>
  </si>
  <si>
    <t xml:space="preserve">Cargo domicile</t>
  </si>
  <si>
    <t xml:space="preserve">63</t>
  </si>
  <si>
    <t xml:space="preserve">Assurances-choses, droits, taxes, autorisations</t>
  </si>
  <si>
    <t xml:space="preserve">630</t>
  </si>
  <si>
    <t xml:space="preserve">Assurances-choses</t>
  </si>
  <si>
    <t xml:space="preserve">6300</t>
  </si>
  <si>
    <t xml:space="preserve">Assurance pour dommages naturels</t>
  </si>
  <si>
    <t xml:space="preserve">6301</t>
  </si>
  <si>
    <t xml:space="preserve">Assurance pour bris de glace</t>
  </si>
  <si>
    <t xml:space="preserve">6302</t>
  </si>
  <si>
    <t xml:space="preserve">Assurance vols</t>
  </si>
  <si>
    <t xml:space="preserve">6310</t>
  </si>
  <si>
    <t xml:space="preserve">6311</t>
  </si>
  <si>
    <t xml:space="preserve">Assurance garantie</t>
  </si>
  <si>
    <t xml:space="preserve">6312</t>
  </si>
  <si>
    <t xml:space="preserve">6320</t>
  </si>
  <si>
    <t xml:space="preserve">Assurance pour pertes d’exploitation</t>
  </si>
  <si>
    <t xml:space="preserve">6330</t>
  </si>
  <si>
    <t xml:space="preserve">Primes pour assurance-vie</t>
  </si>
  <si>
    <t xml:space="preserve">6331</t>
  </si>
  <si>
    <t xml:space="preserve">Prime de cautionnement</t>
  </si>
  <si>
    <t xml:space="preserve">636</t>
  </si>
  <si>
    <t xml:space="preserve">Droits, taxes et autorisations</t>
  </si>
  <si>
    <t xml:space="preserve">6360</t>
  </si>
  <si>
    <t xml:space="preserve">Droits</t>
  </si>
  <si>
    <t xml:space="preserve">6361</t>
  </si>
  <si>
    <t xml:space="preserve">6370</t>
  </si>
  <si>
    <t xml:space="preserve">Autorisations</t>
  </si>
  <si>
    <t xml:space="preserve">6371</t>
  </si>
  <si>
    <t xml:space="preserve">Patentes</t>
  </si>
  <si>
    <t xml:space="preserve">64</t>
  </si>
  <si>
    <t xml:space="preserve">Charges d’énergie et évacuation des déchets</t>
  </si>
  <si>
    <t xml:space="preserve">640</t>
  </si>
  <si>
    <t xml:space="preserve">Charges d’énergie</t>
  </si>
  <si>
    <t xml:space="preserve">6400</t>
  </si>
  <si>
    <t xml:space="preserve">6401</t>
  </si>
  <si>
    <t xml:space="preserve">6402</t>
  </si>
  <si>
    <t xml:space="preserve">Eclairage</t>
  </si>
  <si>
    <t xml:space="preserve">6410</t>
  </si>
  <si>
    <t xml:space="preserve">6411</t>
  </si>
  <si>
    <t xml:space="preserve">6420</t>
  </si>
  <si>
    <t xml:space="preserve">6421</t>
  </si>
  <si>
    <t xml:space="preserve">6430</t>
  </si>
  <si>
    <t xml:space="preserve">646</t>
  </si>
  <si>
    <t xml:space="preserve">Evacuation des déchets</t>
  </si>
  <si>
    <t xml:space="preserve">6460</t>
  </si>
  <si>
    <t xml:space="preserve">Evacuation de déchets</t>
  </si>
  <si>
    <t xml:space="preserve">6461</t>
  </si>
  <si>
    <t xml:space="preserve">Evacuation de déchets spéciaux</t>
  </si>
  <si>
    <t xml:space="preserve">6462</t>
  </si>
  <si>
    <t xml:space="preserve">Eaux usées</t>
  </si>
  <si>
    <t xml:space="preserve">65</t>
  </si>
  <si>
    <t xml:space="preserve">Charges d’administration et d’informatique</t>
  </si>
  <si>
    <t xml:space="preserve">650</t>
  </si>
  <si>
    <t xml:space="preserve">Charges d’administration</t>
  </si>
  <si>
    <t xml:space="preserve">6500</t>
  </si>
  <si>
    <t xml:space="preserve">Matériel de bureau</t>
  </si>
  <si>
    <t xml:space="preserve">6501</t>
  </si>
  <si>
    <t xml:space="preserve">Imprimés</t>
  </si>
  <si>
    <t xml:space="preserve">6502</t>
  </si>
  <si>
    <t xml:space="preserve">Photocopies</t>
  </si>
  <si>
    <t xml:space="preserve">6503</t>
  </si>
  <si>
    <t xml:space="preserve">Littérature spécialisée, journaux, magazines</t>
  </si>
  <si>
    <t xml:space="preserve">6510</t>
  </si>
  <si>
    <t xml:space="preserve">Téléphone</t>
  </si>
  <si>
    <t xml:space="preserve">6512</t>
  </si>
  <si>
    <t xml:space="preserve">Internet</t>
  </si>
  <si>
    <t xml:space="preserve">6513</t>
  </si>
  <si>
    <t xml:space="preserve">Frais de port</t>
  </si>
  <si>
    <t xml:space="preserve">6520</t>
  </si>
  <si>
    <t xml:space="preserve">6521</t>
  </si>
  <si>
    <t xml:space="preserve">Dons et cadeaux</t>
  </si>
  <si>
    <t xml:space="preserve">6522</t>
  </si>
  <si>
    <t xml:space="preserve">Pourboires</t>
  </si>
  <si>
    <t xml:space="preserve">6530</t>
  </si>
  <si>
    <t xml:space="preserve">Honoraires pour la tenue de la comptabilité (hors révision)</t>
  </si>
  <si>
    <t xml:space="preserve">6531</t>
  </si>
  <si>
    <t xml:space="preserve">Honoraires pour conseil en gestion d’entreprise</t>
  </si>
  <si>
    <t xml:space="preserve">6532</t>
  </si>
  <si>
    <t xml:space="preserve">Honoraires pour conseil juridique</t>
  </si>
  <si>
    <t xml:space="preserve">6540</t>
  </si>
  <si>
    <t xml:space="preserve">Charges du conseil d’administration</t>
  </si>
  <si>
    <t xml:space="preserve">6541</t>
  </si>
  <si>
    <t xml:space="preserve">Charges de l’assemblée générale</t>
  </si>
  <si>
    <t xml:space="preserve">6542</t>
  </si>
  <si>
    <t xml:space="preserve">Charges de l’organe de révision</t>
  </si>
  <si>
    <t xml:space="preserve">6550</t>
  </si>
  <si>
    <t xml:space="preserve">Frais de fondation, d’augmentation de capital et d’organisation</t>
  </si>
  <si>
    <t xml:space="preserve">6551</t>
  </si>
  <si>
    <t xml:space="preserve">Frais de recouvrement</t>
  </si>
  <si>
    <t xml:space="preserve">6559</t>
  </si>
  <si>
    <t xml:space="preserve">Autres frais d’administration</t>
  </si>
  <si>
    <t xml:space="preserve">6560</t>
  </si>
  <si>
    <t xml:space="preserve">Parts privées sur charges d’administration</t>
  </si>
  <si>
    <t xml:space="preserve">657</t>
  </si>
  <si>
    <t xml:space="preserve">Frais informatiques</t>
  </si>
  <si>
    <t xml:space="preserve">6570</t>
  </si>
  <si>
    <t xml:space="preserve">Leasing Hardware</t>
  </si>
  <si>
    <t xml:space="preserve">6571</t>
  </si>
  <si>
    <t xml:space="preserve">Leasing Software</t>
  </si>
  <si>
    <t xml:space="preserve">6572</t>
  </si>
  <si>
    <t xml:space="preserve">Location de matériel</t>
  </si>
  <si>
    <t xml:space="preserve">6580</t>
  </si>
  <si>
    <t xml:space="preserve">Charges de licences et de mises à jour</t>
  </si>
  <si>
    <t xml:space="preserve">6581</t>
  </si>
  <si>
    <t xml:space="preserve">Maintenance/Hotline hardware</t>
  </si>
  <si>
    <t xml:space="preserve">6582</t>
  </si>
  <si>
    <t xml:space="preserve">Maintenance/Hotline software</t>
  </si>
  <si>
    <t xml:space="preserve">6583</t>
  </si>
  <si>
    <t xml:space="preserve">Consommables</t>
  </si>
  <si>
    <t xml:space="preserve">6585</t>
  </si>
  <si>
    <t xml:space="preserve">Frais de réseau informatique</t>
  </si>
  <si>
    <t xml:space="preserve">6590</t>
  </si>
  <si>
    <t xml:space="preserve">Conseils en développement de stratégie</t>
  </si>
  <si>
    <t xml:space="preserve">6591</t>
  </si>
  <si>
    <t xml:space="preserve">Développement individualisé, adaptation individualisée</t>
  </si>
  <si>
    <t xml:space="preserve">6592</t>
  </si>
  <si>
    <t xml:space="preserve">Charges d’installation</t>
  </si>
  <si>
    <t xml:space="preserve">6595</t>
  </si>
  <si>
    <t xml:space="preserve">Développement Projet informatique A</t>
  </si>
  <si>
    <t xml:space="preserve">66</t>
  </si>
  <si>
    <t xml:space="preserve">Charges de publicité</t>
  </si>
  <si>
    <t xml:space="preserve">660</t>
  </si>
  <si>
    <t xml:space="preserve">Publicité, médias électroniques</t>
  </si>
  <si>
    <t xml:space="preserve">6600</t>
  </si>
  <si>
    <t xml:space="preserve">Publicité dans les journaux</t>
  </si>
  <si>
    <t xml:space="preserve">6601</t>
  </si>
  <si>
    <t xml:space="preserve">Publicité à la radio</t>
  </si>
  <si>
    <t xml:space="preserve">6602</t>
  </si>
  <si>
    <t xml:space="preserve">Publicité à la télévision</t>
  </si>
  <si>
    <t xml:space="preserve">6604</t>
  </si>
  <si>
    <t xml:space="preserve">Publicité sur Internet</t>
  </si>
  <si>
    <t xml:space="preserve">661</t>
  </si>
  <si>
    <t xml:space="preserve">Imprimés publicitaires, matériel de publicité, articles de publicité, échantillons</t>
  </si>
  <si>
    <t xml:space="preserve">6610</t>
  </si>
  <si>
    <t xml:space="preserve">Imprimés publicitaires, matériel de publicité</t>
  </si>
  <si>
    <t xml:space="preserve">6611</t>
  </si>
  <si>
    <t xml:space="preserve">Articles de publicité, échantillons</t>
  </si>
  <si>
    <t xml:space="preserve">662</t>
  </si>
  <si>
    <t xml:space="preserve">Vitrines, décoration, foires, expositions</t>
  </si>
  <si>
    <t xml:space="preserve">6620</t>
  </si>
  <si>
    <t xml:space="preserve">Vitrines, décoration</t>
  </si>
  <si>
    <t xml:space="preserve">6621</t>
  </si>
  <si>
    <t xml:space="preserve">Foires, expositions</t>
  </si>
  <si>
    <t xml:space="preserve">664</t>
  </si>
  <si>
    <t xml:space="preserve">Frais de déplacement, service à la clientèle</t>
  </si>
  <si>
    <t xml:space="preserve">6640</t>
  </si>
  <si>
    <t xml:space="preserve">Frais de déplacement</t>
  </si>
  <si>
    <t xml:space="preserve">6641</t>
  </si>
  <si>
    <t xml:space="preserve">Service à la clientèle</t>
  </si>
  <si>
    <t xml:space="preserve">6642</t>
  </si>
  <si>
    <t xml:space="preserve">Cadeaux à la clientèle</t>
  </si>
  <si>
    <t xml:space="preserve">666</t>
  </si>
  <si>
    <t xml:space="preserve">Publicité, sponsoring</t>
  </si>
  <si>
    <t xml:space="preserve">6660</t>
  </si>
  <si>
    <t xml:space="preserve">Annonces publicitaires</t>
  </si>
  <si>
    <t xml:space="preserve">6661</t>
  </si>
  <si>
    <t xml:space="preserve">Sponsoring</t>
  </si>
  <si>
    <t xml:space="preserve">667</t>
  </si>
  <si>
    <t xml:space="preserve">Relations publiques</t>
  </si>
  <si>
    <t xml:space="preserve">6670</t>
  </si>
  <si>
    <t xml:space="preserve">Manifestations en faveur de la clientèle</t>
  </si>
  <si>
    <t xml:space="preserve">6671</t>
  </si>
  <si>
    <t xml:space="preserve">Contacts avec les médias</t>
  </si>
  <si>
    <t xml:space="preserve">6672</t>
  </si>
  <si>
    <t xml:space="preserve">Anniversaires de l’entreprise</t>
  </si>
  <si>
    <t xml:space="preserve">668</t>
  </si>
  <si>
    <t xml:space="preserve">Conseils en publicité, études de marché</t>
  </si>
  <si>
    <t xml:space="preserve">6680</t>
  </si>
  <si>
    <t xml:space="preserve">Conseils en publicité</t>
  </si>
  <si>
    <t xml:space="preserve">6681</t>
  </si>
  <si>
    <t xml:space="preserve">Etudes de marché</t>
  </si>
  <si>
    <t xml:space="preserve">669</t>
  </si>
  <si>
    <t xml:space="preserve">Charges de publicité comme prélèvements à titre privé</t>
  </si>
  <si>
    <t xml:space="preserve">6690</t>
  </si>
  <si>
    <t xml:space="preserve">67</t>
  </si>
  <si>
    <t xml:space="preserve">Autres charges d’exploitation</t>
  </si>
  <si>
    <t xml:space="preserve">670</t>
  </si>
  <si>
    <t xml:space="preserve">Informations économiques, poursuites</t>
  </si>
  <si>
    <t xml:space="preserve">6700</t>
  </si>
  <si>
    <t xml:space="preserve">Informations économiques</t>
  </si>
  <si>
    <t xml:space="preserve">6701</t>
  </si>
  <si>
    <t xml:space="preserve">Poursuites</t>
  </si>
  <si>
    <t xml:space="preserve">671</t>
  </si>
  <si>
    <t xml:space="preserve">Sécurité et surveillance</t>
  </si>
  <si>
    <t xml:space="preserve">6710</t>
  </si>
  <si>
    <t xml:space="preserve">Sécurité</t>
  </si>
  <si>
    <t xml:space="preserve">6711</t>
  </si>
  <si>
    <t xml:space="preserve">Surveillance</t>
  </si>
  <si>
    <t xml:space="preserve">672</t>
  </si>
  <si>
    <t xml:space="preserve">Recherche et développement</t>
  </si>
  <si>
    <t xml:space="preserve">6720</t>
  </si>
  <si>
    <t xml:space="preserve">Recherche Projet A</t>
  </si>
  <si>
    <t xml:space="preserve">6721</t>
  </si>
  <si>
    <t xml:space="preserve">Développement Projet A</t>
  </si>
  <si>
    <t xml:space="preserve">674</t>
  </si>
  <si>
    <t xml:space="preserve">Correction de l’impôt préalable (lors d’utilisation mixte)</t>
  </si>
  <si>
    <t xml:space="preserve">6740</t>
  </si>
  <si>
    <t xml:space="preserve">679</t>
  </si>
  <si>
    <t xml:space="preserve">Autres charges d’exploitation et prélèvements à titre privé</t>
  </si>
  <si>
    <t xml:space="preserve">6790</t>
  </si>
  <si>
    <t xml:space="preserve">6791</t>
  </si>
  <si>
    <t xml:space="preserve">Prélèvements à titre privé</t>
  </si>
  <si>
    <t xml:space="preserve">68</t>
  </si>
  <si>
    <t xml:space="preserve">Amortissements et corrections de la valeur des immobilisations corporelles</t>
  </si>
  <si>
    <t xml:space="preserve">680</t>
  </si>
  <si>
    <t xml:space="preserve">Ajustement de la valeur des immobilisations financières</t>
  </si>
  <si>
    <t xml:space="preserve">6800</t>
  </si>
  <si>
    <t xml:space="preserve">Ajustement de la valeur des titres des actifs immobilisés</t>
  </si>
  <si>
    <t xml:space="preserve">6801</t>
  </si>
  <si>
    <t xml:space="preserve">Ajustement de la valeur des autres immobilisations financières</t>
  </si>
  <si>
    <t xml:space="preserve">6804</t>
  </si>
  <si>
    <t xml:space="preserve">Ajustement de la valeur des dettes à long terme envers des tiers</t>
  </si>
  <si>
    <t xml:space="preserve">6805</t>
  </si>
  <si>
    <t xml:space="preserve">Ajustement de la valeur des dettes à long terme envers des participations</t>
  </si>
  <si>
    <t xml:space="preserve">6806</t>
  </si>
  <si>
    <t xml:space="preserve">Ajustement de la valeur des dettes à long terme envers les parties prenantes et les organes</t>
  </si>
  <si>
    <t xml:space="preserve">681</t>
  </si>
  <si>
    <t xml:space="preserve">Ajustement de la valeur des participations</t>
  </si>
  <si>
    <t xml:space="preserve">6810</t>
  </si>
  <si>
    <t xml:space="preserve">Ajustement de la valeur de la participation A</t>
  </si>
  <si>
    <t xml:space="preserve">682</t>
  </si>
  <si>
    <t xml:space="preserve">Amortissement et ajustement de la valeur sur actifs meubles</t>
  </si>
  <si>
    <t xml:space="preserve">6820</t>
  </si>
  <si>
    <t xml:space="preserve">Amortissement et ajustement de la valeur des machines et appareils</t>
  </si>
  <si>
    <t xml:space="preserve">6821</t>
  </si>
  <si>
    <t xml:space="preserve">Amortissement et ajustement de la valeur du mobilier et des installations</t>
  </si>
  <si>
    <t xml:space="preserve">6822</t>
  </si>
  <si>
    <t xml:space="preserve">Amortissement et ajustement de la valeur des machines de bureau, informatique et système de communication</t>
  </si>
  <si>
    <t xml:space="preserve">6823</t>
  </si>
  <si>
    <t xml:space="preserve">Amortissement et ajustement de la valeur des véhicules</t>
  </si>
  <si>
    <t xml:space="preserve">6824</t>
  </si>
  <si>
    <t xml:space="preserve">Amortissement et ajustement de la valeur des ateliers et équipements</t>
  </si>
  <si>
    <t xml:space="preserve">6825</t>
  </si>
  <si>
    <t xml:space="preserve">Amortissement et ajustement de la valeur des équipements d’entrepôts</t>
  </si>
  <si>
    <t xml:space="preserve">6827</t>
  </si>
  <si>
    <t xml:space="preserve">Amortissement et ajustement de la valeur des installations fixes et équipements</t>
  </si>
  <si>
    <t xml:space="preserve">6829</t>
  </si>
  <si>
    <t xml:space="preserve">Amortissement et ajustement de la valeur des autres équipements</t>
  </si>
  <si>
    <t xml:space="preserve">683</t>
  </si>
  <si>
    <t xml:space="preserve">Amortissement et ajustement de la valeur des immobilisations corporelles immeubles</t>
  </si>
  <si>
    <t xml:space="preserve">6830</t>
  </si>
  <si>
    <t xml:space="preserve">Amortissement et ajustement de la valeur des immeubles d’exploitation</t>
  </si>
  <si>
    <t xml:space="preserve">6831</t>
  </si>
  <si>
    <t xml:space="preserve">Amortissement et ajustement de la valeur des usines</t>
  </si>
  <si>
    <t xml:space="preserve">6832</t>
  </si>
  <si>
    <t xml:space="preserve">6833</t>
  </si>
  <si>
    <t xml:space="preserve">Amortissement et ajustement de la valeur des entrepôts</t>
  </si>
  <si>
    <t xml:space="preserve">6834</t>
  </si>
  <si>
    <t xml:space="preserve">Amortissement et ajustement de la valeur des bâtiments d’exposition et de vente</t>
  </si>
  <si>
    <t xml:space="preserve">6835</t>
  </si>
  <si>
    <t xml:space="preserve">Amortissement et ajustement de la valeur des bâtiments administratifs</t>
  </si>
  <si>
    <t xml:space="preserve">6836</t>
  </si>
  <si>
    <t xml:space="preserve">Amortissement et ajustement de la valeur des immeubles d’habitation</t>
  </si>
  <si>
    <t xml:space="preserve">6837</t>
  </si>
  <si>
    <t xml:space="preserve">Correction de la valeur des biens-fonds non bâtis</t>
  </si>
  <si>
    <t xml:space="preserve">684</t>
  </si>
  <si>
    <t xml:space="preserve">Amortissement et ajustement de la valeur des immobilisations incorporelles</t>
  </si>
  <si>
    <t xml:space="preserve">6840</t>
  </si>
  <si>
    <t xml:space="preserve">Amortissement et ajustement de la valeur des brevets, know-how, recettes de fabrication</t>
  </si>
  <si>
    <t xml:space="preserve">6841</t>
  </si>
  <si>
    <t xml:space="preserve">Amortissement et ajustement de la valeur des marques commerciales, échantillons, modèles, plans</t>
  </si>
  <si>
    <t xml:space="preserve">6842</t>
  </si>
  <si>
    <t xml:space="preserve">Amortissement et ajustement de la valeur des droits de licences, concessions, droits de jouissance, raisons de commerce</t>
  </si>
  <si>
    <t xml:space="preserve">6843</t>
  </si>
  <si>
    <t xml:space="preserve">Amortissement et ajustement de la valeur des droits de propriété intellectuelle, droits d’édition, droits conventionnel</t>
  </si>
  <si>
    <t xml:space="preserve">6845</t>
  </si>
  <si>
    <t xml:space="preserve">Amortissement et ajustement de la valeur des développements spécifiques</t>
  </si>
  <si>
    <t xml:space="preserve">6847</t>
  </si>
  <si>
    <t xml:space="preserve">Amortissement et ajustement de la valeur du goodwill</t>
  </si>
  <si>
    <t xml:space="preserve">6849</t>
  </si>
  <si>
    <t xml:space="preserve">Amortissement et ajustement de la valeur des autres immobilisations incorporelles</t>
  </si>
  <si>
    <t xml:space="preserve">69</t>
  </si>
  <si>
    <t xml:space="preserve">Charges et produits financiers</t>
  </si>
  <si>
    <t xml:space="preserve">690</t>
  </si>
  <si>
    <t xml:space="preserve">Charges financières</t>
  </si>
  <si>
    <t xml:space="preserve">6900</t>
  </si>
  <si>
    <t xml:space="preserve">Intérêts débiteurs sur crédit bancaire</t>
  </si>
  <si>
    <t xml:space="preserve">6901</t>
  </si>
  <si>
    <t xml:space="preserve">Intérêts débiteurs sur emprunts</t>
  </si>
  <si>
    <t xml:space="preserve">6902</t>
  </si>
  <si>
    <t xml:space="preserve">Intérêts hypothécaires</t>
  </si>
  <si>
    <t xml:space="preserve">6903</t>
  </si>
  <si>
    <t xml:space="preserve">Intérêts moratoires</t>
  </si>
  <si>
    <t xml:space="preserve">6904</t>
  </si>
  <si>
    <t xml:space="preserve">Charge d’intérêts pour acomptes de clients</t>
  </si>
  <si>
    <t xml:space="preserve">6905</t>
  </si>
  <si>
    <t xml:space="preserve">Charge d’intérêts sur leasing financier</t>
  </si>
  <si>
    <t xml:space="preserve">6920</t>
  </si>
  <si>
    <t xml:space="preserve">Charge d’intérêts sur compte courant envers l’actionnaire A</t>
  </si>
  <si>
    <t xml:space="preserve">6921</t>
  </si>
  <si>
    <t xml:space="preserve">Charge d’intérêts sur prêt envers l’actionnaire A</t>
  </si>
  <si>
    <t xml:space="preserve">6922</t>
  </si>
  <si>
    <t xml:space="preserve">Charge d’intérêts sur compte courant envers l’administrateur A</t>
  </si>
  <si>
    <t xml:space="preserve">6923</t>
  </si>
  <si>
    <t xml:space="preserve">Charge d’intérêts sur prêt envers l’administrateur A</t>
  </si>
  <si>
    <t xml:space="preserve">6924</t>
  </si>
  <si>
    <t xml:space="preserve">Charge d’intérêts sur compte courant envers le membre de la direction A</t>
  </si>
  <si>
    <t xml:space="preserve">6925</t>
  </si>
  <si>
    <t xml:space="preserve">Charge d’intérêts sur prêt envers le membre de la direction A</t>
  </si>
  <si>
    <t xml:space="preserve">6930</t>
  </si>
  <si>
    <t xml:space="preserve">Charge d’intérêts sur emprunts auprès d’institutions de prévoyance professionnelle</t>
  </si>
  <si>
    <t xml:space="preserve">6940</t>
  </si>
  <si>
    <t xml:space="preserve">Frais bancaires</t>
  </si>
  <si>
    <t xml:space="preserve">6941</t>
  </si>
  <si>
    <t xml:space="preserve">Droits de garde</t>
  </si>
  <si>
    <t xml:space="preserve">6942</t>
  </si>
  <si>
    <t xml:space="preserve">Pertes sur trésorerie et titres avec cours boursier</t>
  </si>
  <si>
    <t xml:space="preserve">6943</t>
  </si>
  <si>
    <t xml:space="preserve">Pertes sur immobilisations financières</t>
  </si>
  <si>
    <t xml:space="preserve">6945</t>
  </si>
  <si>
    <t xml:space="preserve">Escomptes accordés aux clients</t>
  </si>
  <si>
    <t xml:space="preserve">6949</t>
  </si>
  <si>
    <t xml:space="preserve">Pertes de change</t>
  </si>
  <si>
    <t xml:space="preserve">695</t>
  </si>
  <si>
    <t xml:space="preserve">Produits financiers</t>
  </si>
  <si>
    <t xml:space="preserve">6950</t>
  </si>
  <si>
    <t xml:space="preserve">Produits financiers sur avoirs en banque</t>
  </si>
  <si>
    <t xml:space="preserve">6951</t>
  </si>
  <si>
    <t xml:space="preserve">Produits financiers sur avoirs à court terme</t>
  </si>
  <si>
    <t xml:space="preserve">6952</t>
  </si>
  <si>
    <t xml:space="preserve">Produits financiers sur titres réalisables à court terme</t>
  </si>
  <si>
    <t xml:space="preserve">6953</t>
  </si>
  <si>
    <t xml:space="preserve">Produits financiers sur autres placements à court terme</t>
  </si>
  <si>
    <t xml:space="preserve">6960</t>
  </si>
  <si>
    <t xml:space="preserve">Produits financiers sur titres</t>
  </si>
  <si>
    <t xml:space="preserve">6961</t>
  </si>
  <si>
    <t xml:space="preserve">Produits financiers sur autres immobilisations financières</t>
  </si>
  <si>
    <t xml:space="preserve">6962</t>
  </si>
  <si>
    <t xml:space="preserve">Produits financiers sur participations</t>
  </si>
  <si>
    <t xml:space="preserve">6963</t>
  </si>
  <si>
    <t xml:space="preserve">Produits financiers sur créances à long terme envers des tiers</t>
  </si>
  <si>
    <t xml:space="preserve">6980</t>
  </si>
  <si>
    <t xml:space="preserve">Produits du compte courant envers l’actionnaire A</t>
  </si>
  <si>
    <t xml:space="preserve">6981</t>
  </si>
  <si>
    <t xml:space="preserve">Produits des prêts envers l’actionnaire A</t>
  </si>
  <si>
    <t xml:space="preserve">6982</t>
  </si>
  <si>
    <t xml:space="preserve">Produits du compte courant envers l’administrateur A</t>
  </si>
  <si>
    <t xml:space="preserve">6983</t>
  </si>
  <si>
    <t xml:space="preserve">Produits des prêts envers l’administrateur A</t>
  </si>
  <si>
    <t xml:space="preserve">6984</t>
  </si>
  <si>
    <t xml:space="preserve">Produits du compte courant envers le membre de la direction A</t>
  </si>
  <si>
    <t xml:space="preserve">6985</t>
  </si>
  <si>
    <t xml:space="preserve">Produits des prêts envers le membre de la direction A</t>
  </si>
  <si>
    <t xml:space="preserve">6990</t>
  </si>
  <si>
    <t xml:space="preserve">Produits financiers résultant d’intérêts moratoires et d’escomptes</t>
  </si>
  <si>
    <t xml:space="preserve">6991</t>
  </si>
  <si>
    <t xml:space="preserve">Produits financiers sur acomptes versés</t>
  </si>
  <si>
    <t xml:space="preserve">6992</t>
  </si>
  <si>
    <t xml:space="preserve">Gains sur titres détenus à court terme cotés en bourse</t>
  </si>
  <si>
    <t xml:space="preserve">6993</t>
  </si>
  <si>
    <t xml:space="preserve">Gains sur immobilisations financières</t>
  </si>
  <si>
    <t xml:space="preserve">6995</t>
  </si>
  <si>
    <t xml:space="preserve">Remises de fournisseurs</t>
  </si>
  <si>
    <t xml:space="preserve">6999</t>
  </si>
  <si>
    <t xml:space="preserve">Gains de change</t>
  </si>
  <si>
    <t xml:space="preserve">7</t>
  </si>
  <si>
    <t xml:space="preserve">Résultat des activités annexes d’exploitation</t>
  </si>
  <si>
    <t xml:space="preserve">70</t>
  </si>
  <si>
    <t xml:space="preserve">Produits accessoires</t>
  </si>
  <si>
    <t xml:space="preserve">700</t>
  </si>
  <si>
    <t xml:space="preserve">Produits accessoires A</t>
  </si>
  <si>
    <t xml:space="preserve">7000</t>
  </si>
  <si>
    <t xml:space="preserve">Produits bruts</t>
  </si>
  <si>
    <t xml:space="preserve">7009</t>
  </si>
  <si>
    <t xml:space="preserve">Diminutions de produits</t>
  </si>
  <si>
    <t xml:space="preserve">7010</t>
  </si>
  <si>
    <t xml:space="preserve">Charges de matières</t>
  </si>
  <si>
    <t xml:space="preserve">7011</t>
  </si>
  <si>
    <t xml:space="preserve">7012</t>
  </si>
  <si>
    <t xml:space="preserve">7013</t>
  </si>
  <si>
    <t xml:space="preserve">Charges d’entretien, de réparations, de remplacements, leasing</t>
  </si>
  <si>
    <t xml:space="preserve">7014</t>
  </si>
  <si>
    <t xml:space="preserve">7015</t>
  </si>
  <si>
    <t xml:space="preserve">Assurances-choses, droits, taxes, autorisations et patentes</t>
  </si>
  <si>
    <t xml:space="preserve">7016</t>
  </si>
  <si>
    <t xml:space="preserve">7017</t>
  </si>
  <si>
    <t xml:space="preserve">7018</t>
  </si>
  <si>
    <t xml:space="preserve">7019</t>
  </si>
  <si>
    <t xml:space="preserve">Autres charges</t>
  </si>
  <si>
    <t xml:space="preserve">75</t>
  </si>
  <si>
    <t xml:space="preserve">Résultat d’immeubles</t>
  </si>
  <si>
    <t xml:space="preserve">750</t>
  </si>
  <si>
    <t xml:space="preserve">Produits des immeubles d’exploitation A</t>
  </si>
  <si>
    <t xml:space="preserve">7500</t>
  </si>
  <si>
    <t xml:space="preserve">Valeur locative pour locaux d’exploitation</t>
  </si>
  <si>
    <t xml:space="preserve">7501</t>
  </si>
  <si>
    <t xml:space="preserve">Valeur locative pour locaux d’habitation</t>
  </si>
  <si>
    <t xml:space="preserve">7502</t>
  </si>
  <si>
    <t xml:space="preserve">Loyers de locaux d’exploitation</t>
  </si>
  <si>
    <t xml:space="preserve">7503</t>
  </si>
  <si>
    <t xml:space="preserve">Loyers des appartements</t>
  </si>
  <si>
    <t xml:space="preserve">7504</t>
  </si>
  <si>
    <t xml:space="preserve">Loyers des garages</t>
  </si>
  <si>
    <t xml:space="preserve">7505</t>
  </si>
  <si>
    <t xml:space="preserve">Loyers (imposés par option)</t>
  </si>
  <si>
    <t xml:space="preserve">7508</t>
  </si>
  <si>
    <t xml:space="preserve">Participation aux frais de chauffage et d’éclairage</t>
  </si>
  <si>
    <t xml:space="preserve">7509</t>
  </si>
  <si>
    <t xml:space="preserve">Autres revenus d’immeubles</t>
  </si>
  <si>
    <t xml:space="preserve">7510</t>
  </si>
  <si>
    <t xml:space="preserve">7511</t>
  </si>
  <si>
    <t xml:space="preserve">Entretien de l’immeuble</t>
  </si>
  <si>
    <t xml:space="preserve">7512</t>
  </si>
  <si>
    <t xml:space="preserve">Droits, taxes, impôts fonciers</t>
  </si>
  <si>
    <t xml:space="preserve">7513</t>
  </si>
  <si>
    <t xml:space="preserve">Primes d’assurance</t>
  </si>
  <si>
    <t xml:space="preserve">7514</t>
  </si>
  <si>
    <t xml:space="preserve">7515</t>
  </si>
  <si>
    <t xml:space="preserve">Ordures, évacuation des déchets</t>
  </si>
  <si>
    <t xml:space="preserve">7516</t>
  </si>
  <si>
    <t xml:space="preserve">7517</t>
  </si>
  <si>
    <t xml:space="preserve">Chauffage et éclairage</t>
  </si>
  <si>
    <t xml:space="preserve">7518</t>
  </si>
  <si>
    <t xml:space="preserve">Amortissements et corrections de la valeur</t>
  </si>
  <si>
    <t xml:space="preserve">7519</t>
  </si>
  <si>
    <t xml:space="preserve">Autres charges d’immeubles</t>
  </si>
  <si>
    <t xml:space="preserve">8</t>
  </si>
  <si>
    <t xml:space="preserve">Résultats exceptionnels et hors exploitation</t>
  </si>
  <si>
    <t xml:space="preserve">80</t>
  </si>
  <si>
    <t xml:space="preserve">Résultats hors exploitation</t>
  </si>
  <si>
    <t xml:space="preserve">800</t>
  </si>
  <si>
    <t xml:space="preserve">Charges hors exploitation</t>
  </si>
  <si>
    <t xml:space="preserve">8000</t>
  </si>
  <si>
    <t xml:space="preserve">810</t>
  </si>
  <si>
    <t xml:space="preserve">Produits hors exploitation</t>
  </si>
  <si>
    <t xml:space="preserve">8100</t>
  </si>
  <si>
    <t xml:space="preserve">85</t>
  </si>
  <si>
    <t xml:space="preserve">Charges et produits exceptionnels, uniques ou hors période</t>
  </si>
  <si>
    <t xml:space="preserve">850</t>
  </si>
  <si>
    <t xml:space="preserve">Charges et produits exceptionnels</t>
  </si>
  <si>
    <t xml:space="preserve">8500</t>
  </si>
  <si>
    <t xml:space="preserve">Dotations exceptionnelles aux réserves</t>
  </si>
  <si>
    <t xml:space="preserve">8501</t>
  </si>
  <si>
    <t xml:space="preserve">Provisions exceptionnelles</t>
  </si>
  <si>
    <t xml:space="preserve">8502</t>
  </si>
  <si>
    <t xml:space="preserve">Amortissements et corrections exceptionnelles de la valeur</t>
  </si>
  <si>
    <t xml:space="preserve">8503</t>
  </si>
  <si>
    <t xml:space="preserve">Pertes de change exceptionnelles</t>
  </si>
  <si>
    <t xml:space="preserve">8504</t>
  </si>
  <si>
    <t xml:space="preserve">Pertes exceptionnelles sur aliénations d’actifs immobilisés</t>
  </si>
  <si>
    <t xml:space="preserve">8505</t>
  </si>
  <si>
    <t xml:space="preserve">Pertes exceptionnelles sur débiteurs</t>
  </si>
  <si>
    <t xml:space="preserve">8506</t>
  </si>
  <si>
    <t xml:space="preserve">Indemnités pour préjudices</t>
  </si>
  <si>
    <t xml:space="preserve">8510</t>
  </si>
  <si>
    <t xml:space="preserve">Dissolutions de réserves</t>
  </si>
  <si>
    <t xml:space="preserve">8511</t>
  </si>
  <si>
    <t xml:space="preserve">Dissolutions exceptionnelles de provisions superflues</t>
  </si>
  <si>
    <t xml:space="preserve">8513</t>
  </si>
  <si>
    <t xml:space="preserve">Gains de change exceptionnels</t>
  </si>
  <si>
    <t xml:space="preserve">8514</t>
  </si>
  <si>
    <t xml:space="preserve">Bénéfices exceptionnels sur aliénations d’actifs immobilisés</t>
  </si>
  <si>
    <t xml:space="preserve">8515</t>
  </si>
  <si>
    <t xml:space="preserve">Subvention reçue (avec TVA)</t>
  </si>
  <si>
    <t xml:space="preserve">8516</t>
  </si>
  <si>
    <t xml:space="preserve">Subvention reçue (sans TVA)</t>
  </si>
  <si>
    <t xml:space="preserve">8517</t>
  </si>
  <si>
    <t xml:space="preserve">Indemnités reçues pour préjudices</t>
  </si>
  <si>
    <t xml:space="preserve">860</t>
  </si>
  <si>
    <t xml:space="preserve">Charges et produits uniques</t>
  </si>
  <si>
    <t xml:space="preserve">8600</t>
  </si>
  <si>
    <t xml:space="preserve">Charges uniques</t>
  </si>
  <si>
    <t xml:space="preserve">8610</t>
  </si>
  <si>
    <t xml:space="preserve">Produits uniques</t>
  </si>
  <si>
    <t xml:space="preserve">870</t>
  </si>
  <si>
    <t xml:space="preserve">Charges et produits hors période</t>
  </si>
  <si>
    <t xml:space="preserve">8704</t>
  </si>
  <si>
    <t xml:space="preserve">Dotation à la réserve de contributions de l’employeur</t>
  </si>
  <si>
    <t xml:space="preserve">8705</t>
  </si>
  <si>
    <t xml:space="preserve">Franchise</t>
  </si>
  <si>
    <t xml:space="preserve">8709</t>
  </si>
  <si>
    <t xml:space="preserve">Autres charges hors période</t>
  </si>
  <si>
    <t xml:space="preserve">8710</t>
  </si>
  <si>
    <t xml:space="preserve">Produits de prestations d’assurance ou dommage-intérêts</t>
  </si>
  <si>
    <t xml:space="preserve">8711</t>
  </si>
  <si>
    <t xml:space="preserve">Produits de ristournes</t>
  </si>
  <si>
    <t xml:space="preserve">8712</t>
  </si>
  <si>
    <t xml:space="preserve">Produits de remboursements</t>
  </si>
  <si>
    <t xml:space="preserve">8714</t>
  </si>
  <si>
    <t xml:space="preserve">Dissolution de la réserve de contributions de l’employeur</t>
  </si>
  <si>
    <t xml:space="preserve">8719</t>
  </si>
  <si>
    <t xml:space="preserve">Autres produits hors période</t>
  </si>
  <si>
    <t xml:space="preserve">89</t>
  </si>
  <si>
    <t xml:space="preserve">8900</t>
  </si>
  <si>
    <t xml:space="preserve">Impôts sur le bénéfice</t>
  </si>
  <si>
    <t xml:space="preserve">8900.1</t>
  </si>
  <si>
    <t xml:space="preserve">Impôts cantonaux et communaux</t>
  </si>
  <si>
    <t xml:space="preserve">8901</t>
  </si>
  <si>
    <t xml:space="preserve">Impôts sur le capital</t>
  </si>
  <si>
    <t xml:space="preserve">8901.1</t>
  </si>
  <si>
    <t xml:space="preserve">Impôts fédéraux</t>
  </si>
  <si>
    <t xml:space="preserve">8902</t>
  </si>
  <si>
    <t xml:space="preserve">Impôts hors exercices</t>
  </si>
  <si>
    <t xml:space="preserve">9</t>
  </si>
  <si>
    <t xml:space="preserve">Clôture</t>
  </si>
  <si>
    <t xml:space="preserve">90</t>
  </si>
  <si>
    <t xml:space="preserve">Compte de résultat</t>
  </si>
  <si>
    <t xml:space="preserve">900</t>
  </si>
  <si>
    <t xml:space="preserve">9000</t>
  </si>
  <si>
    <t xml:space="preserve">9005</t>
  </si>
  <si>
    <t xml:space="preserve">Variation des stocks de produits fini et semi-finis et variation des prestations de services non facturés</t>
  </si>
  <si>
    <t xml:space="preserve">9010</t>
  </si>
  <si>
    <t xml:space="preserve">CHIFFRE D’AFFAIRES RÉSULTANT DES VENTES ET DES PRESTATIONS DE SERVICES</t>
  </si>
  <si>
    <t xml:space="preserve">9015</t>
  </si>
  <si>
    <t xml:space="preserve">9020</t>
  </si>
  <si>
    <t xml:space="preserve">RÉSULTAT BRUT APRÈS CHARGES DE MATIÈRES ET DE MARCHANDISES</t>
  </si>
  <si>
    <t xml:space="preserve">9025</t>
  </si>
  <si>
    <t xml:space="preserve">9030</t>
  </si>
  <si>
    <t xml:space="preserve">RÉSULTAT BRUT APRÈS CHARGES DE PERSONNEL</t>
  </si>
  <si>
    <t xml:space="preserve">9035</t>
  </si>
  <si>
    <t xml:space="preserve">9040</t>
  </si>
  <si>
    <t xml:space="preserve">RÉSULTAT D’EXPLOITATION AVANT AMORTISSEMENTS ET CORRECTIONS DE VALEUR, RÉSULTAT FINANCIER ET IMPÔTS (« EBITDA »)</t>
  </si>
  <si>
    <t xml:space="preserve">9045</t>
  </si>
  <si>
    <t xml:space="preserve">Amortissements et corrections de la valeur des postes sur immobilisations corporelles</t>
  </si>
  <si>
    <t xml:space="preserve">9050</t>
  </si>
  <si>
    <t xml:space="preserve">RÉSULTAT D’EXPLOITATION AVANT RÉSULTAT FINANCIER ET IMPÔTS (« EBIT »)</t>
  </si>
  <si>
    <t xml:space="preserve">9051</t>
  </si>
  <si>
    <t xml:space="preserve">9052</t>
  </si>
  <si>
    <t xml:space="preserve">9060</t>
  </si>
  <si>
    <t xml:space="preserve">RÉSULTAT D’EXPLOITATION AVANT IMPÔTS (« EBT »)</t>
  </si>
  <si>
    <t xml:space="preserve">9061</t>
  </si>
  <si>
    <t xml:space="preserve">9062</t>
  </si>
  <si>
    <t xml:space="preserve">Résultat d'immeuble</t>
  </si>
  <si>
    <t xml:space="preserve">9064</t>
  </si>
  <si>
    <t xml:space="preserve">9065</t>
  </si>
  <si>
    <t xml:space="preserve">9067</t>
  </si>
  <si>
    <t xml:space="preserve">Charges exceptionnelles, uniques ou hors période</t>
  </si>
  <si>
    <t xml:space="preserve">9068</t>
  </si>
  <si>
    <t xml:space="preserve">Produits exceptionnels, uniques ou hors période</t>
  </si>
  <si>
    <t xml:space="preserve">9070</t>
  </si>
  <si>
    <t xml:space="preserve">BÉNÉFICE OU PERTE DE L’EXERCICE AVANT IMPÔTS</t>
  </si>
  <si>
    <t xml:space="preserve">9075</t>
  </si>
  <si>
    <t xml:space="preserve">9080</t>
  </si>
  <si>
    <t xml:space="preserve">RÉSULTAT BÉNÉFICE OU PERTE DE L’EXERCICE</t>
  </si>
  <si>
    <t xml:space="preserve">91</t>
  </si>
  <si>
    <t xml:space="preserve">Bilan</t>
  </si>
  <si>
    <t xml:space="preserve">9100</t>
  </si>
  <si>
    <t xml:space="preserve">Bilan d'ouverture</t>
  </si>
  <si>
    <t xml:space="preserve">9101</t>
  </si>
  <si>
    <t xml:space="preserve">Bilan de clôture</t>
  </si>
  <si>
    <t xml:space="preserve">92</t>
  </si>
  <si>
    <t xml:space="preserve">Utilisation du bénéfice</t>
  </si>
  <si>
    <t xml:space="preserve">9200</t>
  </si>
  <si>
    <t xml:space="preserve">Participation au bénéfice X</t>
  </si>
  <si>
    <t xml:space="preserve">9201</t>
  </si>
  <si>
    <t xml:space="preserve">99</t>
  </si>
  <si>
    <t xml:space="preserve">Ecritures regroupements et corrections</t>
  </si>
  <si>
    <t xml:space="preserve">990</t>
  </si>
  <si>
    <t xml:space="preserve">Ecritures de regroupements</t>
  </si>
  <si>
    <t xml:space="preserve">9900</t>
  </si>
  <si>
    <t xml:space="preserve">Ecritures de regroupements X</t>
  </si>
  <si>
    <t xml:space="preserve">9901</t>
  </si>
  <si>
    <t xml:space="preserve">Ecritures de regroupements Y</t>
  </si>
  <si>
    <t xml:space="preserve">9905</t>
  </si>
  <si>
    <t xml:space="preserve">Ecritures de regroupements pour Crésus-salaires</t>
  </si>
  <si>
    <t xml:space="preserve">9906</t>
  </si>
  <si>
    <t xml:space="preserve">Divers salaires à ventiler</t>
  </si>
  <si>
    <t xml:space="preserve">991</t>
  </si>
  <si>
    <t xml:space="preserve">Ecritures de corrections</t>
  </si>
  <si>
    <t xml:space="preserve">9910</t>
  </si>
  <si>
    <t xml:space="preserve">Compte de correction</t>
  </si>
  <si>
    <t xml:space="preserve">Hypothèses</t>
  </si>
  <si>
    <t xml:space="preserve">Champs calculés</t>
  </si>
  <si>
    <t xml:space="preserve">Variables</t>
  </si>
  <si>
    <t xml:space="preserve">Année de départ</t>
  </si>
  <si>
    <t xml:space="preserve">Dettes externes</t>
  </si>
  <si>
    <t xml:space="preserve">Montant de la dette</t>
  </si>
  <si>
    <t xml:space="preserve">Intérêt de la dette</t>
  </si>
  <si>
    <t xml:space="preserve">Durée d'amortissement de la dette</t>
  </si>
  <si>
    <t xml:space="preserve">Amortissement de la dette / mois</t>
  </si>
  <si>
    <t xml:space="preserve">Solde de la dette 1</t>
  </si>
  <si>
    <t xml:space="preserve">Solde de la dette 2</t>
  </si>
  <si>
    <t xml:space="preserve">Solde de la dette 3</t>
  </si>
  <si>
    <t xml:space="preserve">Solde de la dette 4</t>
  </si>
  <si>
    <t xml:space="preserve">Solde de la dette 5</t>
  </si>
  <si>
    <t xml:space="preserve">Solde de la dette totale</t>
  </si>
  <si>
    <t xml:space="preserve">Résultats d'exploitation avant impôt</t>
  </si>
  <si>
    <t xml:space="preserve">Salaire brut associés</t>
  </si>
  <si>
    <t xml:space="preserve">Salaires tx d'activité</t>
  </si>
  <si>
    <t xml:space="preserve">Investissement issu du chiffre d'affaires</t>
  </si>
  <si>
    <t xml:space="preserve">Investissement par de la dette </t>
  </si>
  <si>
    <t xml:space="preserve">Investissement total </t>
  </si>
  <si>
    <t xml:space="preserve">Investissement total / 5 ans</t>
  </si>
  <si>
    <t xml:space="preserve">Tx d'impôts</t>
  </si>
  <si>
    <t xml:space="preserve">Calculs des intérêts et de l'amortissement de la dette</t>
  </si>
  <si>
    <t xml:space="preserve">Année</t>
  </si>
  <si>
    <t xml:space="preserve">total</t>
  </si>
  <si>
    <t xml:space="preserve">Tranche 1 - intérêts</t>
  </si>
  <si>
    <t xml:space="preserve">Tranche 1 - amortissement</t>
  </si>
  <si>
    <t xml:space="preserve">Tranche 2 - intérêts</t>
  </si>
  <si>
    <t xml:space="preserve">Tranche 2 - amortissement</t>
  </si>
  <si>
    <t xml:space="preserve">Tranche 3 - intérêts</t>
  </si>
  <si>
    <t xml:space="preserve">Tranche 3 - amortissement</t>
  </si>
  <si>
    <t xml:space="preserve">Tranche 4 - intérêts</t>
  </si>
  <si>
    <t xml:space="preserve">Tranche 4 - amortissement</t>
  </si>
  <si>
    <t xml:space="preserve">Tranche 5 - intérêts</t>
  </si>
  <si>
    <t xml:space="preserve">Tranche 5 - amortissement</t>
  </si>
  <si>
    <t xml:space="preserve">Décomptes salaires</t>
  </si>
  <si>
    <t xml:space="preserve">Employé 1</t>
  </si>
  <si>
    <t xml:space="preserve">Employeur</t>
  </si>
  <si>
    <t xml:space="preserve">Employé 2</t>
  </si>
  <si>
    <t xml:space="preserve">Employé 3</t>
  </si>
  <si>
    <t xml:space="preserve">Employé 4</t>
  </si>
  <si>
    <t xml:space="preserve">Employé suppl.</t>
  </si>
  <si>
    <t xml:space="preserve">Totaux</t>
  </si>
  <si>
    <t xml:space="preserve">Salaire annuel brut</t>
  </si>
  <si>
    <t xml:space="preserve">Mensualités</t>
  </si>
  <si>
    <t xml:space="preserve">Taux</t>
  </si>
  <si>
    <t xml:space="preserve">Ages employés</t>
  </si>
  <si>
    <t xml:space="preserve">Tx LPP</t>
  </si>
  <si>
    <t xml:space="preserve">Tranche LPP</t>
  </si>
  <si>
    <t xml:space="preserve">Salaire mensuel brut</t>
  </si>
  <si>
    <t xml:space="preserve">Déductions</t>
  </si>
  <si>
    <t xml:space="preserve">./. AVS/AI/AC/APG</t>
  </si>
  <si>
    <t xml:space="preserve">./. LPP</t>
  </si>
  <si>
    <t xml:space="preserve">./. LAA</t>
  </si>
  <si>
    <t xml:space="preserve">./. Pfam</t>
  </si>
  <si>
    <t xml:space="preserve">Total déductions</t>
  </si>
  <si>
    <t xml:space="preserve">Salaire mensuel net</t>
  </si>
  <si>
    <t xml:space="preserve">LPP (2ème pilier)</t>
  </si>
  <si>
    <t xml:space="preserve">Tranches</t>
  </si>
  <si>
    <t xml:space="preserve">Déd. Coordi</t>
  </si>
  <si>
    <t xml:space="preserve">Sal. coordonné</t>
  </si>
  <si>
    <t xml:space="preserve">A</t>
  </si>
  <si>
    <t xml:space="preserve">non soumis</t>
  </si>
  <si>
    <t xml:space="preserve">B</t>
  </si>
  <si>
    <t xml:space="preserve">min</t>
  </si>
  <si>
    <t xml:space="preserve">C</t>
  </si>
  <si>
    <t xml:space="preserve">variable</t>
  </si>
  <si>
    <t xml:space="preserve">D</t>
  </si>
  <si>
    <t xml:space="preserve">max</t>
  </si>
  <si>
    <t xml:space="preserve">25-34ans</t>
  </si>
  <si>
    <t xml:space="preserve">35-44ans</t>
  </si>
  <si>
    <t xml:space="preserve">45-54ans</t>
  </si>
  <si>
    <t xml:space="preserve">55-64ans</t>
  </si>
  <si>
    <t xml:space="preserve">Source:</t>
  </si>
  <si>
    <t xml:space="preserve">http://www.guidesocial.ch/fr/fiche/126/</t>
  </si>
  <si>
    <t xml:space="preserve">Type charge</t>
  </si>
  <si>
    <t xml:space="preserve">Prix unitaire</t>
  </si>
  <si>
    <t xml:space="preserve">q.</t>
  </si>
  <si>
    <t xml:space="preserve">an</t>
  </si>
  <si>
    <t xml:space="preserve">Prix total/an</t>
  </si>
  <si>
    <t xml:space="preserve">Référence</t>
  </si>
  <si>
    <t xml:space="preserve">PC</t>
  </si>
  <si>
    <t xml:space="preserve">Mac</t>
  </si>
  <si>
    <t xml:space="preserve">Imprimante</t>
  </si>
  <si>
    <t xml:space="preserve">Consommables imprimante</t>
  </si>
  <si>
    <t xml:space="preserve">Office 365 Business y.c. 1 To</t>
  </si>
  <si>
    <t xml:space="preserve">https://products.office.com/fr-ch/business/office-365-business</t>
  </si>
  <si>
    <t xml:space="preserve">Acrobat</t>
  </si>
  <si>
    <t xml:space="preserve">Antivirus</t>
  </si>
  <si>
    <t xml:space="preserve">VPN</t>
  </si>
  <si>
    <t xml:space="preserve">Certificat trust web</t>
  </si>
  <si>
    <t xml:space="preserve">Prévisionnels</t>
  </si>
  <si>
    <t xml:space="preserve">1er clients</t>
  </si>
  <si>
    <t xml:space="preserve">ACTIFS</t>
  </si>
  <si>
    <t xml:space="preserve">Janvier</t>
  </si>
  <si>
    <t xml:space="preserve">Février</t>
  </si>
  <si>
    <t xml:space="preserve">Mars</t>
  </si>
  <si>
    <t xml:space="preserve">Avril</t>
  </si>
  <si>
    <t xml:space="preserve">Mai</t>
  </si>
  <si>
    <t xml:space="preserve">Juin</t>
  </si>
  <si>
    <t xml:space="preserve">Juillet</t>
  </si>
  <si>
    <t xml:space="preserve">Août</t>
  </si>
  <si>
    <t xml:space="preserve">Septembre</t>
  </si>
  <si>
    <t xml:space="preserve">Octobre</t>
  </si>
  <si>
    <t xml:space="preserve">Novembre</t>
  </si>
  <si>
    <t xml:space="preserve">Décembre</t>
  </si>
  <si>
    <t xml:space="preserve">Actifs circulants (10-13)</t>
  </si>
  <si>
    <t xml:space="preserve">Liquidités</t>
  </si>
  <si>
    <t xml:space="preserve">Poste</t>
  </si>
  <si>
    <t xml:space="preserve">Banque</t>
  </si>
  <si>
    <t xml:space="preserve">Créances</t>
  </si>
  <si>
    <t xml:space="preserve">Créances clients</t>
  </si>
  <si>
    <t xml:space="preserve">Stock</t>
  </si>
  <si>
    <t xml:space="preserve">Stock de marchandises</t>
  </si>
  <si>
    <t xml:space="preserve">Actif de régularisation</t>
  </si>
  <si>
    <t xml:space="preserve">Actifs transitoires</t>
  </si>
  <si>
    <t xml:space="preserve">Actifs immobilisés (14-18)</t>
  </si>
  <si>
    <t xml:space="preserve">Immobilisation corporelles meubles</t>
  </si>
  <si>
    <t xml:space="preserve">App</t>
  </si>
  <si>
    <t xml:space="preserve">Immobilisation corporelles immeubles</t>
  </si>
  <si>
    <t xml:space="preserve">Immeubles</t>
  </si>
  <si>
    <t xml:space="preserve">Immobilisation incorporelles </t>
  </si>
  <si>
    <t xml:space="preserve">Capital non versé : capital social, capital de fondation</t>
  </si>
  <si>
    <t xml:space="preserve">TOTAL ACTIFS</t>
  </si>
  <si>
    <t xml:space="preserve">PASSIFS</t>
  </si>
  <si>
    <t xml:space="preserve">Fonds étrangers (20-27)</t>
  </si>
  <si>
    <t xml:space="preserve">Dettes</t>
  </si>
  <si>
    <t xml:space="preserve">Fournisseurs</t>
  </si>
  <si>
    <t xml:space="preserve">Bancaire</t>
  </si>
  <si>
    <t xml:space="preserve">Fonds propres (28-29)</t>
  </si>
  <si>
    <t xml:space="preserve">Capital</t>
  </si>
  <si>
    <t xml:space="preserve">Capital social</t>
  </si>
  <si>
    <t xml:space="preserve">Réserves / bénéfices et pertes</t>
  </si>
  <si>
    <t xml:space="preserve">Réserves légales issues du capital</t>
  </si>
  <si>
    <t xml:space="preserve">Réserves légales issues du bénéfice</t>
  </si>
  <si>
    <t xml:space="preserve">Réserves libres</t>
  </si>
  <si>
    <t xml:space="preserve">Bénéfice / perte reporté</t>
  </si>
  <si>
    <t xml:space="preserve">Bénéfice / perte de l’exercice</t>
  </si>
  <si>
    <t xml:space="preserve">TOTAL PASSIFS</t>
  </si>
  <si>
    <t xml:space="preserve">Résultats</t>
  </si>
  <si>
    <t xml:space="preserve">PRODUITS (RECETTES)</t>
  </si>
  <si>
    <t xml:space="preserve">3. Chiffre d'affaires</t>
  </si>
  <si>
    <t xml:space="preserve">Nouveaux Clients</t>
  </si>
  <si>
    <t xml:space="preserve">Ventes de bonbons 30g</t>
  </si>
  <si>
    <t xml:space="preserve">TOTAL DES PRODUITS (RECETTES)</t>
  </si>
  <si>
    <t xml:space="preserve">CHARGES</t>
  </si>
  <si>
    <t xml:space="preserve">4. Charges de marchandise</t>
  </si>
  <si>
    <t xml:space="preserve">Achats marchandises</t>
  </si>
  <si>
    <t xml:space="preserve">Acquisition clients</t>
  </si>
  <si>
    <t xml:space="preserve">5. Charges de personnel</t>
  </si>
  <si>
    <t xml:space="preserve">Tx d'activité mensuel</t>
  </si>
  <si>
    <t xml:space="preserve">Charges sociales</t>
  </si>
  <si>
    <t xml:space="preserve">5. Autres charges de personnel</t>
  </si>
  <si>
    <t xml:space="preserve">6. Charges de locaux</t>
  </si>
  <si>
    <t xml:space="preserve">Loyer</t>
  </si>
  <si>
    <t xml:space="preserve">Entretien des locaux</t>
  </si>
  <si>
    <t xml:space="preserve">6. Autres charges d'exploitation</t>
  </si>
  <si>
    <t xml:space="preserve">Assurance choses</t>
  </si>
  <si>
    <t xml:space="preserve">Téléphonie mobile</t>
  </si>
  <si>
    <t xml:space="preserve">Inscription OFCOM</t>
  </si>
  <si>
    <t xml:space="preserve">Business Number Swisscom</t>
  </si>
  <si>
    <t xml:space="preserve">Noms de domaine + Hébergement</t>
  </si>
  <si>
    <t xml:space="preserve">Cotisations (CVCI; CP)</t>
  </si>
  <si>
    <t xml:space="preserve">Charges informatiques</t>
  </si>
  <si>
    <t xml:space="preserve">658-9</t>
  </si>
  <si>
    <t xml:space="preserve">Charges de projets informatiques</t>
  </si>
  <si>
    <t xml:space="preserve">Licenses</t>
  </si>
  <si>
    <t xml:space="preserve">Maintenance</t>
  </si>
  <si>
    <t xml:space="preserve">Infrastructure</t>
  </si>
  <si>
    <t xml:space="preserve">Développement Projet informatique</t>
  </si>
  <si>
    <t xml:space="preserve">Charges publicité, médias électroniques</t>
  </si>
  <si>
    <t xml:space="preserve">Publicité </t>
  </si>
  <si>
    <t xml:space="preserve">Marketing digital</t>
  </si>
  <si>
    <t xml:space="preserve">Licenses (mailchimp, etc..) à lister</t>
  </si>
  <si>
    <t xml:space="preserve">Publication de contenu sur les réseaux sociaux</t>
  </si>
  <si>
    <t xml:space="preserve">Campagne d’emailing</t>
  </si>
  <si>
    <t xml:space="preserve">Référencement</t>
  </si>
  <si>
    <t xml:space="preserve">Publicité en ligne (AdWords)</t>
  </si>
  <si>
    <t xml:space="preserve">Optimisation du site web et du blog</t>
  </si>
  <si>
    <t xml:space="preserve">Automatisation des conversations</t>
  </si>
  <si>
    <t xml:space="preserve">Licences de logiciels en marketing automation et CRM</t>
  </si>
  <si>
    <t xml:space="preserve">6. Charges financières et non financières</t>
  </si>
  <si>
    <t xml:space="preserve">Amortissements</t>
  </si>
  <si>
    <t xml:space="preserve">Intérêts charges et frais de banque</t>
  </si>
  <si>
    <t xml:space="preserve">Amortissement dette bancaire</t>
  </si>
  <si>
    <t xml:space="preserve">Impôts</t>
  </si>
  <si>
    <t xml:space="preserve">TOTAL DES CHARGES</t>
  </si>
  <si>
    <t xml:space="preserve">RESUME</t>
  </si>
  <si>
    <t xml:space="preserve">Chiffre d'affaires</t>
  </si>
  <si>
    <t xml:space="preserve">./. Charges variables</t>
  </si>
  <si>
    <t xml:space="preserve">= Marge brute</t>
  </si>
  <si>
    <t xml:space="preserve">./. Charges fixes</t>
  </si>
  <si>
    <t xml:space="preserve">./. Charge financière</t>
  </si>
  <si>
    <t xml:space="preserve">= Bénéfice/Perte</t>
  </si>
  <si>
    <t xml:space="preserve">./. Impôt sur le bénéfice</t>
  </si>
  <si>
    <t xml:space="preserve">= Bénéfice/Perte cumulé</t>
  </si>
  <si>
    <t xml:space="preserve">./. investissement (actifs)</t>
  </si>
  <si>
    <t xml:space="preserve">Bénéfice/Perte cumulé yc investissements</t>
  </si>
  <si>
    <t xml:space="preserve">To (mois 1) - 31.01.N</t>
  </si>
  <si>
    <t xml:space="preserve">Bilan initial (Invest)</t>
  </si>
  <si>
    <t xml:space="preserve">Charges</t>
  </si>
  <si>
    <t xml:space="preserve">Comptes d'exploitation</t>
  </si>
  <si>
    <t xml:space="preserve">Produits</t>
  </si>
  <si>
    <t xml:space="preserve">intérêts/dette</t>
  </si>
  <si>
    <t xml:space="preserve">(3) Liquidités</t>
  </si>
  <si>
    <t xml:space="preserve">Achats</t>
  </si>
  <si>
    <t xml:space="preserve">Ventes (CAN)</t>
  </si>
  <si>
    <t xml:space="preserve">(1) Immobilisés</t>
  </si>
  <si>
    <t xml:space="preserve">(1+3) Fonds propres</t>
  </si>
  <si>
    <t xml:space="preserve">(2) Ch. Exploit</t>
  </si>
  <si>
    <t xml:space="preserve">T1 (annuel) - 31.12.N</t>
  </si>
  <si>
    <t xml:space="preserve">Bilan final</t>
  </si>
  <si>
    <t xml:space="preserve">AC</t>
  </si>
  <si>
    <t xml:space="preserve">Immobilisés</t>
  </si>
  <si>
    <t xml:space="preserve">Fonds propres</t>
  </si>
  <si>
    <t xml:space="preserve">Ch. Exploit</t>
  </si>
  <si>
    <t xml:space="preserve">CA au point mort (seuil de rentabilité)</t>
  </si>
  <si>
    <t xml:space="preserve">Total des charges à couvrir (/an)</t>
  </si>
  <si>
    <t xml:space="preserve">=</t>
  </si>
  <si>
    <t xml:space="preserve">Nb. jours/an</t>
  </si>
  <si>
    <t xml:space="preserve">Nb.heures/jour</t>
  </si>
  <si>
    <t xml:space="preserve">CA min/heure</t>
  </si>
  <si>
    <t xml:space="preserve">CA min/jour </t>
  </si>
  <si>
    <t xml:space="preserve">Portions / semaine</t>
  </si>
  <si>
    <t xml:space="preserve">CA min/sem</t>
  </si>
  <si>
    <t xml:space="preserve">CA min/mois</t>
  </si>
  <si>
    <t xml:space="preserve">prix par partion</t>
  </si>
  <si>
    <t xml:space="preserve">frais par mois</t>
  </si>
  <si>
    <t xml:space="preserve">prix de vente</t>
  </si>
  <si>
    <t xml:space="preserve">revenu par moi</t>
  </si>
  <si>
    <t xml:space="preserve">Pertes et profits prévisionnels</t>
  </si>
  <si>
    <t xml:space="preserve">Chiffre d’affaires net résultant des ventes et prestations de services</t>
  </si>
  <si>
    <t xml:space="preserve">+/– Variation des travaux en cours et des prestations non facturées</t>
  </si>
  <si>
    <t xml:space="preserve">= Produit net des ventes et des prestations de service</t>
  </si>
  <si>
    <t xml:space="preserve">- Charges de marchandises et de matériel</t>
  </si>
  <si>
    <t xml:space="preserve">= Résultat brut d’exploitation</t>
  </si>
  <si>
    <t xml:space="preserve">- Charges de personnel</t>
  </si>
  <si>
    <t xml:space="preserve">= Résultat brut d’exploitation après Charges de personnel</t>
  </si>
  <si>
    <t xml:space="preserve">- Autres charges d’exploitation</t>
  </si>
  <si>
    <t xml:space="preserve">- Charge OPS informatique</t>
  </si>
  <si>
    <t xml:space="preserve">- Charge publicité, médias</t>
  </si>
  <si>
    <t xml:space="preserve">= Résultat d’exploitation avant intérêts, impôts et amortissements</t>
  </si>
  <si>
    <t xml:space="preserve">- Amortissements et corrections de valeur des immobilisations</t>
  </si>
  <si>
    <t xml:space="preserve">= Résultat d’exploitation avant intérêts, impôts (EBIT)</t>
  </si>
  <si>
    <t xml:space="preserve">- Charges financières</t>
  </si>
  <si>
    <t xml:space="preserve">+ Produits financiers</t>
  </si>
  <si>
    <t xml:space="preserve">= Résultat d’exploitation avant impôts (EBT)</t>
  </si>
  <si>
    <t xml:space="preserve">+/- Résultats accessoires d’exploitation</t>
  </si>
  <si>
    <t xml:space="preserve">- Charges hors exploitation</t>
  </si>
  <si>
    <t xml:space="preserve">+ Produits hors exploitation</t>
  </si>
  <si>
    <t xml:space="preserve">- Charges exceptionnelles, uniques ou hors période</t>
  </si>
  <si>
    <t xml:space="preserve">+ Produits exceptionnels, uniques ou hors période</t>
  </si>
  <si>
    <t xml:space="preserve">= Résultat de l’exercice avant impôts</t>
  </si>
  <si>
    <t xml:space="preserve">- Impôts directs</t>
  </si>
  <si>
    <t xml:space="preserve">= Résultat de l’exercice</t>
  </si>
  <si>
    <t xml:space="preserve">Bilan calculé</t>
  </si>
  <si>
    <t xml:space="preserve">Liquidités résiduelles des dettes et du capital</t>
  </si>
  <si>
    <t xml:space="preserve">Liquidités provenant du résultat d'exploitation</t>
  </si>
  <si>
    <t xml:space="preserve">Créances résultant de livraisons et prestations</t>
  </si>
  <si>
    <t xml:space="preserve">Stocks et prestations non facturées</t>
  </si>
  <si>
    <t xml:space="preserve">Compte de régularisation de l'actif</t>
  </si>
  <si>
    <t xml:space="preserve">Immobilisation incorporelles</t>
  </si>
  <si>
    <t xml:space="preserve">Total Actifs</t>
  </si>
  <si>
    <t xml:space="preserve">Fonds étrangers</t>
  </si>
  <si>
    <t xml:space="preserve">Court terme</t>
  </si>
  <si>
    <t xml:space="preserve">Dettes à court terme résultant d’achats et de prestations de services</t>
  </si>
  <si>
    <t xml:space="preserve">Dettes à court terme rémunérées</t>
  </si>
  <si>
    <t xml:space="preserve">Autres dettes à court terme </t>
  </si>
  <si>
    <t xml:space="preserve">Passifs de régularisation et provisions à court terme </t>
  </si>
  <si>
    <t xml:space="preserve">Long terme</t>
  </si>
  <si>
    <t xml:space="preserve">Dettes à long terme rémunérées</t>
  </si>
  <si>
    <t xml:space="preserve">Provisions à long termes et provisions légales</t>
  </si>
  <si>
    <t xml:space="preserve">Total Passifs</t>
  </si>
  <si>
    <t xml:space="preserve">Différence</t>
  </si>
</sst>
</file>

<file path=xl/styles.xml><?xml version="1.0" encoding="utf-8"?>
<styleSheet xmlns="http://schemas.openxmlformats.org/spreadsheetml/2006/main">
  <numFmts count="24">
    <numFmt numFmtId="164" formatCode="0%"/>
    <numFmt numFmtId="165" formatCode="_ &quot;CHF &quot;* #,##0.00_ ;_ &quot;CHF &quot;* \-#,##0.00_ ;_ &quot;CHF &quot;* \-??_ ;_ @_ "/>
    <numFmt numFmtId="166" formatCode="General"/>
    <numFmt numFmtId="167" formatCode="_(* #,##0.00_);_(* \(#,##0.00\);_(* \-??_);_(@_)"/>
    <numFmt numFmtId="168" formatCode="_(* #,##0_);_(* \(#,##0\);_(* \-_);_(@_)"/>
    <numFmt numFmtId="169" formatCode="_(\$* #,##0.00_);_(\$* \(#,##0.00\);_(\$* \-??_);_(@_)"/>
    <numFmt numFmtId="170" formatCode="_(\$* #,##0_);_(\$* \(#,##0\);_(\$* \-_);_(@_)"/>
    <numFmt numFmtId="171" formatCode="@"/>
    <numFmt numFmtId="172" formatCode="0.00"/>
    <numFmt numFmtId="173" formatCode="_ &quot;CHF &quot;* #,##0_ ;_ &quot;CHF &quot;* \-#,##0_ ;_ &quot;CHF &quot;* \-??_ ;_ @_ "/>
    <numFmt numFmtId="174" formatCode="0.00%"/>
    <numFmt numFmtId="175" formatCode="_-* #,##0.00&quot; CHF&quot;_-;\-* #,##0.00&quot; CHF&quot;_-;_-* \-??&quot; CHF&quot;_-;_-@_-"/>
    <numFmt numFmtId="176" formatCode="_ [$CHF]\ * #,##0.0_ ;_ [$CHF]\ * \-#,##0.0_ ;_ [$CHF]\ * \-_ ;_ @_ "/>
    <numFmt numFmtId="177" formatCode="0"/>
    <numFmt numFmtId="178" formatCode="_ [$CHF]\ * #,##0.00_ ;_ [$CHF]\ * \-#,##0.00_ ;_ [$CHF]\ * \-??_ ;_ @_ "/>
    <numFmt numFmtId="179" formatCode="_ [$CHF]\ * #,##0_ ;_ [$CHF]\ * \-#,##0_ ;_ [$CHF]\ * \-_ ;_ @_ "/>
    <numFmt numFmtId="180" formatCode="#,##0"/>
    <numFmt numFmtId="181" formatCode="_-* #,##0&quot; CHF&quot;_-;\-* #,##0&quot; CHF&quot;_-;_-* \-??&quot; CHF&quot;_-;_-@_-"/>
    <numFmt numFmtId="182" formatCode="0;[RED]0"/>
    <numFmt numFmtId="183" formatCode="&quot;CHF &quot;#,##0.00"/>
    <numFmt numFmtId="184" formatCode="_ &quot;fr. &quot;* #,##0.00_ ;_ &quot;fr. &quot;* \-#,##0.00_ ;_ &quot;fr. &quot;* \-??_ ;_ @_ "/>
    <numFmt numFmtId="185" formatCode="_ [$CHF]\ * #,##0_ ;[RED]_ [$CHF]\ * \(#,##0\)_ ;_ [$CHF]\ * \-_ ;_ @_ "/>
    <numFmt numFmtId="186" formatCode="0.0%"/>
    <numFmt numFmtId="187" formatCode="&quot;CHF &quot;#,##0"/>
  </numFmts>
  <fonts count="3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2"/>
      <name val="Times New Roman"/>
      <family val="1"/>
      <charset val="1"/>
    </font>
    <font>
      <b val="true"/>
      <sz val="18"/>
      <color rgb="FF1F497D"/>
      <name val="Cambria"/>
      <family val="2"/>
      <charset val="1"/>
    </font>
    <font>
      <b val="true"/>
      <sz val="16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8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i val="true"/>
      <sz val="8"/>
      <color rgb="FF000000"/>
      <name val="Calibri"/>
      <family val="2"/>
      <charset val="1"/>
    </font>
    <font>
      <sz val="8"/>
      <color rgb="FF000000"/>
      <name val="Verdana"/>
      <family val="2"/>
      <charset val="1"/>
    </font>
    <font>
      <i val="true"/>
      <u val="single"/>
      <sz val="8"/>
      <color rgb="FF0000FF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8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i val="true"/>
      <sz val="8"/>
      <color rgb="FFC0504D"/>
      <name val="Calibri"/>
      <family val="2"/>
      <charset val="1"/>
    </font>
    <font>
      <b val="true"/>
      <sz val="11"/>
      <color rgb="FFFEFFFE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DEADA"/>
        <bgColor rgb="FFEEECE1"/>
      </patternFill>
    </fill>
    <fill>
      <patternFill patternType="solid">
        <fgColor rgb="FFDDD9C3"/>
        <bgColor rgb="FFD9D9D9"/>
      </patternFill>
    </fill>
    <fill>
      <patternFill patternType="solid">
        <fgColor rgb="FFE6E0EC"/>
        <bgColor rgb="FFDCE6F2"/>
      </patternFill>
    </fill>
    <fill>
      <patternFill patternType="solid">
        <fgColor rgb="FFFCD5B5"/>
        <bgColor rgb="FFF2DCDB"/>
      </patternFill>
    </fill>
    <fill>
      <patternFill patternType="solid">
        <fgColor rgb="FFDBEEF4"/>
        <bgColor rgb="FFDCE6F2"/>
      </patternFill>
    </fill>
    <fill>
      <patternFill patternType="solid">
        <fgColor rgb="FFEBF1DE"/>
        <bgColor rgb="FFEEECE1"/>
      </patternFill>
    </fill>
    <fill>
      <patternFill patternType="solid">
        <fgColor rgb="FFDCE6F2"/>
        <bgColor rgb="FFDBEEF4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D9D9D9"/>
        <bgColor rgb="FFDDD9C3"/>
      </patternFill>
    </fill>
    <fill>
      <patternFill patternType="solid">
        <fgColor rgb="FFFAC090"/>
        <bgColor rgb="FFFCD5B5"/>
      </patternFill>
    </fill>
    <fill>
      <patternFill patternType="solid">
        <fgColor rgb="FF8EB4E3"/>
        <bgColor rgb="FFBFBFBF"/>
      </patternFill>
    </fill>
    <fill>
      <patternFill patternType="solid">
        <fgColor rgb="FFFFFFFF"/>
        <bgColor rgb="FFFEFFFE"/>
      </patternFill>
    </fill>
    <fill>
      <patternFill patternType="solid">
        <fgColor rgb="FFF2DCDB"/>
        <bgColor rgb="FFE6E0E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BFBFBF"/>
      </left>
      <right style="thin">
        <color rgb="FFBFBFBF"/>
      </right>
      <top/>
      <bottom style="thin"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/>
      <right style="thin">
        <color rgb="FFBFBFBF"/>
      </right>
      <top style="thin"/>
      <bottom/>
      <diagonal/>
    </border>
    <border diagonalUp="false" diagonalDown="false">
      <left style="thin">
        <color rgb="FFBFBFBF"/>
      </left>
      <right style="thin">
        <color rgb="FFBFBFBF"/>
      </right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/>
      <diagonal/>
    </border>
  </borders>
  <cellStyleXfs count="31"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9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8"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1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73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1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4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73" fontId="11" fillId="4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9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9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9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3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6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1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1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1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1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1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11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0" fontId="11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80" fontId="11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1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80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1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6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1" fillId="1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10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5" shrinkToFit="false"/>
      <protection locked="true" hidden="false"/>
    </xf>
    <xf numFmtId="166" fontId="0" fillId="1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6" fontId="0" fillId="0" borderId="7" xfId="0" applyFont="true" applyBorder="true" applyAlignment="true" applyProtection="false">
      <alignment horizontal="left" vertical="bottom" textRotation="0" wrapText="false" indent="5" shrinkToFit="false"/>
      <protection locked="true" hidden="false"/>
    </xf>
    <xf numFmtId="181" fontId="11" fillId="10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81" fontId="11" fillId="10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81" fontId="11" fillId="2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11" borderId="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1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0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11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11" fillId="11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1" fontId="11" fillId="1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0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1" fontId="20" fillId="0" borderId="14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1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1" fillId="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1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2" fontId="2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1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11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6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1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1" fontId="11" fillId="11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1" fontId="11" fillId="11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10" borderId="0" xfId="0" applyFont="true" applyBorder="false" applyAlignment="true" applyProtection="true">
      <alignment horizontal="left" vertical="bottom" textRotation="0" wrapText="false" indent="5" shrinkToFit="false"/>
      <protection locked="true" hidden="false"/>
    </xf>
    <xf numFmtId="164" fontId="22" fillId="10" borderId="0" xfId="19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22" fillId="10" borderId="15" xfId="19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81" fontId="0" fillId="1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1" fillId="11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11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6" fontId="0" fillId="11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11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11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81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81" fontId="0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8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21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1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6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2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71" fontId="11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6" fontId="11" fillId="6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81" fontId="11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1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6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11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3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3" fontId="11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3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3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2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10" borderId="7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1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1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11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10" borderId="18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1" fillId="14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85" fontId="21" fillId="14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7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9" fillId="1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4" borderId="21" xfId="0" applyFont="true" applyBorder="true" applyAlignment="true" applyProtection="false">
      <alignment horizontal="left" vertical="bottom" textRotation="0" wrapText="false" indent="5" shrinkToFit="false"/>
      <protection locked="true" hidden="false"/>
    </xf>
    <xf numFmtId="173" fontId="0" fillId="14" borderId="2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3" fillId="1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14" borderId="0" xfId="0" applyFont="true" applyBorder="true" applyAlignment="true" applyProtection="false">
      <alignment horizontal="left" vertical="bottom" textRotation="0" wrapText="false" indent="5" shrinkToFit="false"/>
      <protection locked="true" hidden="false"/>
    </xf>
    <xf numFmtId="173" fontId="0" fillId="14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3" fillId="10" borderId="7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10" borderId="9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85" fontId="11" fillId="14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1" fillId="1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5" fontId="11" fillId="1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10" borderId="9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32" fillId="14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3" fontId="32" fillId="1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3" fontId="0" fillId="14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3" fillId="1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0" fillId="15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3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11" fillId="14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14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0" fillId="14" borderId="0" xfId="0" applyFont="true" applyBorder="false" applyAlignment="true" applyProtection="false">
      <alignment horizontal="left" vertical="bottom" textRotation="0" wrapText="false" indent="5" shrinkToFit="false"/>
      <protection locked="true" hidden="false"/>
    </xf>
    <xf numFmtId="173" fontId="0" fillId="14" borderId="0" xfId="0" applyFont="true" applyBorder="true" applyAlignment="true" applyProtection="false">
      <alignment horizontal="left" vertical="bottom" textRotation="0" wrapText="false" indent="5" shrinkToFit="false"/>
      <protection locked="true" hidden="false"/>
    </xf>
    <xf numFmtId="186" fontId="13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0" fillId="6" borderId="0" xfId="0" applyFont="true" applyBorder="true" applyAlignment="true" applyProtection="false">
      <alignment horizontal="left" vertical="bottom" textRotation="0" wrapText="false" indent="5" shrinkToFit="false"/>
      <protection locked="true" hidden="false"/>
    </xf>
    <xf numFmtId="166" fontId="11" fillId="1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5" fontId="11" fillId="1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iers 2" xfId="21"/>
    <cellStyle name="Milliers [0] 2" xfId="22"/>
    <cellStyle name="Monétaire 2" xfId="23"/>
    <cellStyle name="Monétaire 3" xfId="24"/>
    <cellStyle name="Monétaire [0] 2" xfId="25"/>
    <cellStyle name="Normal 2" xfId="26"/>
    <cellStyle name="Normal 3" xfId="27"/>
    <cellStyle name="Pourcentage 2" xfId="28"/>
    <cellStyle name="Standard_Bilanz" xfId="29"/>
    <cellStyle name="Titre 2" xfId="30"/>
    <cellStyle name="*unknown*" xfId="20" builtinId="8"/>
  </cellStyles>
  <dxfs count="18"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5" formatCode="_ &quot;CHF &quot;* #,##0.00_ ;_ &quot;CHF &quot;* \-#,##0.00_ ;_ &quot;CHF &quot;* \-??_ ;_ @_ "/>
    </dxf>
    <dxf>
      <font>
        <name val="Calibri"/>
        <charset val="1"/>
        <family val="2"/>
        <b val="0"/>
        <i val="0"/>
        <strike val="0"/>
        <outline val="0"/>
        <shadow val="0"/>
        <color rgb="FF0000FF"/>
        <sz val="11"/>
        <u val="single"/>
      </font>
    </dxf>
    <dxf>
      <font>
        <name val="Calibri"/>
        <charset val="1"/>
        <family val="2"/>
        <color rgb="FF000000"/>
        <sz val="11"/>
      </font>
      <numFmt numFmtId="165" formatCode="_ &quot;CHF &quot;* #,##0.00_ ;_ &quot;CHF &quot;* \-#,##0.00_ ;_ &quot;CHF &quot;* \-??_ ;_ @_ "/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5" formatCode="_ &quot;CHF &quot;* #,##0.00_ ;_ &quot;CHF &quot;* \-#,##0.00_ ;_ &quot;CHF &quot;* \-??_ ;_ @_ "/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5" formatCode="_ &quot;CHF &quot;* #,##0.00_ ;_ &quot;CHF &quot;* \-#,##0.00_ ;_ &quot;CHF &quot;* \-??_ ;_ @_ "/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4" formatCode="0%"/>
    </dxf>
    <dxf>
      <font>
        <name val="Calibri"/>
        <charset val="1"/>
        <family val="2"/>
        <color rgb="FF000000"/>
        <sz val="11"/>
      </font>
      <numFmt numFmtId="164" formatCode="0%"/>
    </dxf>
  </dxfs>
  <colors>
    <indexedColors>
      <rgbColor rgb="FF000000"/>
      <rgbColor rgb="FFFFFFFF"/>
      <rgbColor rgb="FFFF0000"/>
      <rgbColor rgb="FF00FF00"/>
      <rgbColor rgb="FF0000FF"/>
      <rgbColor rgb="FFF2F2F2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E6E0EC"/>
      <rgbColor rgb="FFC0504D"/>
      <rgbColor rgb="FFEBF1DE"/>
      <rgbColor rgb="FFDBEEF4"/>
      <rgbColor rgb="FF660066"/>
      <rgbColor rgb="FFF2DCDB"/>
      <rgbColor rgb="FF0066CC"/>
      <rgbColor rgb="FFD9D9D9"/>
      <rgbColor rgb="FF000080"/>
      <rgbColor rgb="FFFF00FF"/>
      <rgbColor rgb="FFFEFFFE"/>
      <rgbColor rgb="FF00FFFF"/>
      <rgbColor rgb="FF800080"/>
      <rgbColor rgb="FF800000"/>
      <rgbColor rgb="FF008080"/>
      <rgbColor rgb="FF0000FF"/>
      <rgbColor rgb="FF00B0F0"/>
      <rgbColor rgb="FFDCE6F2"/>
      <rgbColor rgb="FFEEECE1"/>
      <rgbColor rgb="FFFDEADA"/>
      <rgbColor rgb="FF8EB4E3"/>
      <rgbColor rgb="FFFCD5B5"/>
      <rgbColor rgb="FFDDD9C3"/>
      <rgbColor rgb="FFFAC090"/>
      <rgbColor rgb="FF3366FF"/>
      <rgbColor rgb="FF33CCCC"/>
      <rgbColor rgb="FF99CC00"/>
      <rgbColor rgb="FFFFC000"/>
      <rgbColor rgb="FFFF9900"/>
      <rgbColor rgb="FFE46C0A"/>
      <rgbColor rgb="FF666699"/>
      <rgbColor rgb="FF8B8B8B"/>
      <rgbColor rgb="FF003366"/>
      <rgbColor rgb="FF00B050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Seuil de rentabilité, point mort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'Resultats previsionnels'!$A$151</c:f>
              <c:strCache>
                <c:ptCount val="1"/>
                <c:pt idx="0">
                  <c:v>= Bénéfice/Perte cumulé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rgbClr val="e46c0a"/>
              </a:solidFill>
            </a:ln>
          </c:spPr>
          <c:invertIfNegative val="0"/>
          <c:dLbls>
            <c:numFmt formatCode="_-* #\ ##0&quot; CHF&quot;_-;\-* #\ ##0&quot; CHF&quot;_-;_-* \-??&quot; CHF&quot;_-;_-@_-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'Resultats previsionnels'!$C$151:$BJ$151</c:f>
              <c:numCache>
                <c:formatCode>General</c:formatCode>
                <c:ptCount val="60"/>
                <c:pt idx="0">
                  <c:v>218.857099999999</c:v>
                </c:pt>
                <c:pt idx="1">
                  <c:v>438.714199999997</c:v>
                </c:pt>
                <c:pt idx="2">
                  <c:v>659.571299999996</c:v>
                </c:pt>
                <c:pt idx="3">
                  <c:v>881.428399999994</c:v>
                </c:pt>
                <c:pt idx="4">
                  <c:v>1104.28549999999</c:v>
                </c:pt>
                <c:pt idx="5">
                  <c:v>1328.14259999999</c:v>
                </c:pt>
                <c:pt idx="6">
                  <c:v>1552.99969999999</c:v>
                </c:pt>
                <c:pt idx="7">
                  <c:v>1778.85679999999</c:v>
                </c:pt>
                <c:pt idx="8">
                  <c:v>2005.71389999999</c:v>
                </c:pt>
                <c:pt idx="9">
                  <c:v>2233.57099999999</c:v>
                </c:pt>
                <c:pt idx="10">
                  <c:v>2462.42809999998</c:v>
                </c:pt>
                <c:pt idx="11">
                  <c:v>2692.28519999998</c:v>
                </c:pt>
                <c:pt idx="12">
                  <c:v>4063.27487916665</c:v>
                </c:pt>
                <c:pt idx="13">
                  <c:v>5434.26455833331</c:v>
                </c:pt>
                <c:pt idx="14">
                  <c:v>6805.25423749998</c:v>
                </c:pt>
                <c:pt idx="15">
                  <c:v>8176.24391666664</c:v>
                </c:pt>
                <c:pt idx="16">
                  <c:v>9547.23359583331</c:v>
                </c:pt>
                <c:pt idx="17">
                  <c:v>10918.223275</c:v>
                </c:pt>
                <c:pt idx="18">
                  <c:v>12289.2129541666</c:v>
                </c:pt>
                <c:pt idx="19">
                  <c:v>13660.2026333333</c:v>
                </c:pt>
                <c:pt idx="20">
                  <c:v>15031.1923125</c:v>
                </c:pt>
                <c:pt idx="21">
                  <c:v>16402.1819916666</c:v>
                </c:pt>
                <c:pt idx="22">
                  <c:v>17773.1716708333</c:v>
                </c:pt>
                <c:pt idx="23">
                  <c:v>19144.16135</c:v>
                </c:pt>
                <c:pt idx="24">
                  <c:v>16255.9280166666</c:v>
                </c:pt>
                <c:pt idx="25">
                  <c:v>13367.6946833333</c:v>
                </c:pt>
                <c:pt idx="26">
                  <c:v>10479.46135</c:v>
                </c:pt>
                <c:pt idx="27">
                  <c:v>7591.22801666662</c:v>
                </c:pt>
                <c:pt idx="28">
                  <c:v>4702.99468333329</c:v>
                </c:pt>
                <c:pt idx="29">
                  <c:v>1814.76134999995</c:v>
                </c:pt>
                <c:pt idx="30">
                  <c:v>-1073.47198333338</c:v>
                </c:pt>
                <c:pt idx="31">
                  <c:v>-3961.70531666671</c:v>
                </c:pt>
                <c:pt idx="32">
                  <c:v>-6849.93865000005</c:v>
                </c:pt>
                <c:pt idx="33">
                  <c:v>-9738.17198333338</c:v>
                </c:pt>
                <c:pt idx="34">
                  <c:v>-12626.4053166667</c:v>
                </c:pt>
                <c:pt idx="35">
                  <c:v>-15514.63865</c:v>
                </c:pt>
                <c:pt idx="36">
                  <c:v>-9667.07678333339</c:v>
                </c:pt>
                <c:pt idx="37">
                  <c:v>-3819.51491666672</c:v>
                </c:pt>
                <c:pt idx="38">
                  <c:v>2028.04694999994</c:v>
                </c:pt>
                <c:pt idx="39">
                  <c:v>7875.6088166666</c:v>
                </c:pt>
                <c:pt idx="40">
                  <c:v>13723.1706833333</c:v>
                </c:pt>
                <c:pt idx="41">
                  <c:v>19570.7325499999</c:v>
                </c:pt>
                <c:pt idx="42">
                  <c:v>25418.2944166666</c:v>
                </c:pt>
                <c:pt idx="43">
                  <c:v>31265.8562833333</c:v>
                </c:pt>
                <c:pt idx="44">
                  <c:v>37113.4181499999</c:v>
                </c:pt>
                <c:pt idx="45">
                  <c:v>42960.9800166666</c:v>
                </c:pt>
                <c:pt idx="46">
                  <c:v>48808.5418833332</c:v>
                </c:pt>
                <c:pt idx="47">
                  <c:v>54656.1037499999</c:v>
                </c:pt>
                <c:pt idx="48">
                  <c:v>106544.435216667</c:v>
                </c:pt>
                <c:pt idx="49">
                  <c:v>158432.766683333</c:v>
                </c:pt>
                <c:pt idx="50">
                  <c:v>210321.09815</c:v>
                </c:pt>
                <c:pt idx="51">
                  <c:v>262209.429616667</c:v>
                </c:pt>
                <c:pt idx="52">
                  <c:v>314097.761083333</c:v>
                </c:pt>
                <c:pt idx="53">
                  <c:v>365986.09255</c:v>
                </c:pt>
                <c:pt idx="54">
                  <c:v>417874.424016667</c:v>
                </c:pt>
                <c:pt idx="55">
                  <c:v>469762.755483333</c:v>
                </c:pt>
                <c:pt idx="56">
                  <c:v>521651.08695</c:v>
                </c:pt>
                <c:pt idx="57">
                  <c:v>573539.418416666</c:v>
                </c:pt>
                <c:pt idx="58">
                  <c:v>625427.749883333</c:v>
                </c:pt>
                <c:pt idx="59">
                  <c:v>677316.08135</c:v>
                </c:pt>
              </c:numCache>
            </c:numRef>
          </c:val>
        </c:ser>
        <c:gapWidth val="75"/>
        <c:overlap val="0"/>
        <c:axId val="67206666"/>
        <c:axId val="90880843"/>
      </c:barChart>
      <c:lineChart>
        <c:grouping val="standard"/>
        <c:varyColors val="0"/>
        <c:ser>
          <c:idx val="1"/>
          <c:order val="1"/>
          <c:tx>
            <c:strRef>
              <c:f>'Resultats previsionnels'!$A$144</c:f>
              <c:strCache>
                <c:ptCount val="1"/>
                <c:pt idx="0">
                  <c:v>Chiffre d'affaires</c:v>
                </c:pt>
              </c:strCache>
            </c:strRef>
          </c:tx>
          <c:spPr>
            <a:solidFill>
              <a:srgbClr val="00b050"/>
            </a:solidFill>
            <a:ln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numFmt formatCode="_-* #\ ##0&quot; CHF&quot;_-;\-* #\ ##0&quot; CHF&quot;_-;_-* \-??&quot; CHF&quot;_-;_-@_-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'Resultats previsionnels'!$C$144:$BJ$144</c:f>
              <c:numCache>
                <c:formatCode>General</c:formatCode>
                <c:ptCount val="60"/>
                <c:pt idx="0">
                  <c:v>7236</c:v>
                </c:pt>
                <c:pt idx="1">
                  <c:v>7237</c:v>
                </c:pt>
                <c:pt idx="2">
                  <c:v>7238</c:v>
                </c:pt>
                <c:pt idx="3">
                  <c:v>7239</c:v>
                </c:pt>
                <c:pt idx="4">
                  <c:v>7240</c:v>
                </c:pt>
                <c:pt idx="5">
                  <c:v>7241</c:v>
                </c:pt>
                <c:pt idx="6">
                  <c:v>7242</c:v>
                </c:pt>
                <c:pt idx="7">
                  <c:v>7243</c:v>
                </c:pt>
                <c:pt idx="8">
                  <c:v>7244</c:v>
                </c:pt>
                <c:pt idx="9">
                  <c:v>7245</c:v>
                </c:pt>
                <c:pt idx="10">
                  <c:v>7246</c:v>
                </c:pt>
                <c:pt idx="11">
                  <c:v>7247</c:v>
                </c:pt>
                <c:pt idx="12">
                  <c:v>14494</c:v>
                </c:pt>
                <c:pt idx="13">
                  <c:v>14494</c:v>
                </c:pt>
                <c:pt idx="14">
                  <c:v>14494</c:v>
                </c:pt>
                <c:pt idx="15">
                  <c:v>14494</c:v>
                </c:pt>
                <c:pt idx="16">
                  <c:v>14494</c:v>
                </c:pt>
                <c:pt idx="17">
                  <c:v>14494</c:v>
                </c:pt>
                <c:pt idx="18">
                  <c:v>14494</c:v>
                </c:pt>
                <c:pt idx="19">
                  <c:v>14494</c:v>
                </c:pt>
                <c:pt idx="20">
                  <c:v>14494</c:v>
                </c:pt>
                <c:pt idx="21">
                  <c:v>14494</c:v>
                </c:pt>
                <c:pt idx="22">
                  <c:v>14494</c:v>
                </c:pt>
                <c:pt idx="23">
                  <c:v>14494</c:v>
                </c:pt>
                <c:pt idx="24">
                  <c:v>28988</c:v>
                </c:pt>
                <c:pt idx="25">
                  <c:v>28988</c:v>
                </c:pt>
                <c:pt idx="26">
                  <c:v>28988</c:v>
                </c:pt>
                <c:pt idx="27">
                  <c:v>28988</c:v>
                </c:pt>
                <c:pt idx="28">
                  <c:v>28988</c:v>
                </c:pt>
                <c:pt idx="29">
                  <c:v>28988</c:v>
                </c:pt>
                <c:pt idx="30">
                  <c:v>28988</c:v>
                </c:pt>
                <c:pt idx="31">
                  <c:v>28988</c:v>
                </c:pt>
                <c:pt idx="32">
                  <c:v>28988</c:v>
                </c:pt>
                <c:pt idx="33">
                  <c:v>28988</c:v>
                </c:pt>
                <c:pt idx="34">
                  <c:v>28988</c:v>
                </c:pt>
                <c:pt idx="35">
                  <c:v>28988</c:v>
                </c:pt>
                <c:pt idx="36">
                  <c:v>57976</c:v>
                </c:pt>
                <c:pt idx="37">
                  <c:v>57976</c:v>
                </c:pt>
                <c:pt idx="38">
                  <c:v>57976</c:v>
                </c:pt>
                <c:pt idx="39">
                  <c:v>57976</c:v>
                </c:pt>
                <c:pt idx="40">
                  <c:v>57976</c:v>
                </c:pt>
                <c:pt idx="41">
                  <c:v>57976</c:v>
                </c:pt>
                <c:pt idx="42">
                  <c:v>57976</c:v>
                </c:pt>
                <c:pt idx="43">
                  <c:v>57976</c:v>
                </c:pt>
                <c:pt idx="44">
                  <c:v>57976</c:v>
                </c:pt>
                <c:pt idx="45">
                  <c:v>57976</c:v>
                </c:pt>
                <c:pt idx="46">
                  <c:v>57976</c:v>
                </c:pt>
                <c:pt idx="47">
                  <c:v>57976</c:v>
                </c:pt>
                <c:pt idx="48">
                  <c:v>115952</c:v>
                </c:pt>
                <c:pt idx="49">
                  <c:v>115952</c:v>
                </c:pt>
                <c:pt idx="50">
                  <c:v>115952</c:v>
                </c:pt>
                <c:pt idx="51">
                  <c:v>115952</c:v>
                </c:pt>
                <c:pt idx="52">
                  <c:v>115952</c:v>
                </c:pt>
                <c:pt idx="53">
                  <c:v>115952</c:v>
                </c:pt>
                <c:pt idx="54">
                  <c:v>115952</c:v>
                </c:pt>
                <c:pt idx="55">
                  <c:v>115952</c:v>
                </c:pt>
                <c:pt idx="56">
                  <c:v>115952</c:v>
                </c:pt>
                <c:pt idx="57">
                  <c:v>115952</c:v>
                </c:pt>
                <c:pt idx="58">
                  <c:v>115952</c:v>
                </c:pt>
                <c:pt idx="59">
                  <c:v>115952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'Resultats previsionnels'!$A$141</c:f>
              <c:strCache>
                <c:ptCount val="1"/>
                <c:pt idx="0">
                  <c:v>TOTAL DES CHARGES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_-* #\ ##0&quot; CHF&quot;_-;\-* #\ ##0&quot; CHF&quot;_-;_-* \-??&quot; CHF&quot;_-;_-@_-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'Resultats previsionnels'!$C$141:$BJ$141</c:f>
              <c:numCache>
                <c:formatCode>General</c:formatCode>
                <c:ptCount val="60"/>
                <c:pt idx="0">
                  <c:v>6997.06666666667</c:v>
                </c:pt>
                <c:pt idx="1">
                  <c:v>6997.06666666667</c:v>
                </c:pt>
                <c:pt idx="2">
                  <c:v>6997.06666666667</c:v>
                </c:pt>
                <c:pt idx="3">
                  <c:v>6997.06666666667</c:v>
                </c:pt>
                <c:pt idx="4">
                  <c:v>6997.06666666667</c:v>
                </c:pt>
                <c:pt idx="5">
                  <c:v>6997.06666666667</c:v>
                </c:pt>
                <c:pt idx="6">
                  <c:v>6997.06666666667</c:v>
                </c:pt>
                <c:pt idx="7">
                  <c:v>6997.06666666667</c:v>
                </c:pt>
                <c:pt idx="8">
                  <c:v>6997.06666666667</c:v>
                </c:pt>
                <c:pt idx="9">
                  <c:v>6997.06666666667</c:v>
                </c:pt>
                <c:pt idx="10">
                  <c:v>6997.06666666667</c:v>
                </c:pt>
                <c:pt idx="11">
                  <c:v>6997.06666666667</c:v>
                </c:pt>
                <c:pt idx="12">
                  <c:v>12908.4041666667</c:v>
                </c:pt>
                <c:pt idx="13">
                  <c:v>12908.4041666667</c:v>
                </c:pt>
                <c:pt idx="14">
                  <c:v>12908.4041666667</c:v>
                </c:pt>
                <c:pt idx="15">
                  <c:v>12908.4041666667</c:v>
                </c:pt>
                <c:pt idx="16">
                  <c:v>12908.4041666667</c:v>
                </c:pt>
                <c:pt idx="17">
                  <c:v>12908.4041666667</c:v>
                </c:pt>
                <c:pt idx="18">
                  <c:v>12908.4041666667</c:v>
                </c:pt>
                <c:pt idx="19">
                  <c:v>12908.4041666667</c:v>
                </c:pt>
                <c:pt idx="20">
                  <c:v>12908.4041666667</c:v>
                </c:pt>
                <c:pt idx="21">
                  <c:v>12908.4041666667</c:v>
                </c:pt>
                <c:pt idx="22">
                  <c:v>12908.4041666667</c:v>
                </c:pt>
                <c:pt idx="23">
                  <c:v>12908.4041666667</c:v>
                </c:pt>
                <c:pt idx="24">
                  <c:v>31876.2333333333</c:v>
                </c:pt>
                <c:pt idx="25">
                  <c:v>31876.2333333333</c:v>
                </c:pt>
                <c:pt idx="26">
                  <c:v>31876.2333333333</c:v>
                </c:pt>
                <c:pt idx="27">
                  <c:v>31876.2333333333</c:v>
                </c:pt>
                <c:pt idx="28">
                  <c:v>31876.2333333333</c:v>
                </c:pt>
                <c:pt idx="29">
                  <c:v>31876.2333333333</c:v>
                </c:pt>
                <c:pt idx="30">
                  <c:v>31876.2333333333</c:v>
                </c:pt>
                <c:pt idx="31">
                  <c:v>31876.2333333333</c:v>
                </c:pt>
                <c:pt idx="32">
                  <c:v>31876.2333333333</c:v>
                </c:pt>
                <c:pt idx="33">
                  <c:v>31876.2333333333</c:v>
                </c:pt>
                <c:pt idx="34">
                  <c:v>31876.2333333333</c:v>
                </c:pt>
                <c:pt idx="35">
                  <c:v>31876.2333333333</c:v>
                </c:pt>
                <c:pt idx="36">
                  <c:v>51191.1333333333</c:v>
                </c:pt>
                <c:pt idx="37">
                  <c:v>51191.1333333333</c:v>
                </c:pt>
                <c:pt idx="38">
                  <c:v>51191.1333333333</c:v>
                </c:pt>
                <c:pt idx="39">
                  <c:v>51191.1333333333</c:v>
                </c:pt>
                <c:pt idx="40">
                  <c:v>51191.1333333333</c:v>
                </c:pt>
                <c:pt idx="41">
                  <c:v>51191.1333333333</c:v>
                </c:pt>
                <c:pt idx="42">
                  <c:v>51191.1333333333</c:v>
                </c:pt>
                <c:pt idx="43">
                  <c:v>51191.1333333333</c:v>
                </c:pt>
                <c:pt idx="44">
                  <c:v>51191.1333333333</c:v>
                </c:pt>
                <c:pt idx="45">
                  <c:v>51191.1333333333</c:v>
                </c:pt>
                <c:pt idx="46">
                  <c:v>51191.1333333333</c:v>
                </c:pt>
                <c:pt idx="47">
                  <c:v>51191.1333333333</c:v>
                </c:pt>
                <c:pt idx="48">
                  <c:v>55693.5333333333</c:v>
                </c:pt>
                <c:pt idx="49">
                  <c:v>55693.5333333333</c:v>
                </c:pt>
                <c:pt idx="50">
                  <c:v>55693.5333333333</c:v>
                </c:pt>
                <c:pt idx="51">
                  <c:v>55693.5333333333</c:v>
                </c:pt>
                <c:pt idx="52">
                  <c:v>55693.5333333333</c:v>
                </c:pt>
                <c:pt idx="53">
                  <c:v>55693.5333333333</c:v>
                </c:pt>
                <c:pt idx="54">
                  <c:v>55693.5333333333</c:v>
                </c:pt>
                <c:pt idx="55">
                  <c:v>55693.5333333333</c:v>
                </c:pt>
                <c:pt idx="56">
                  <c:v>55693.5333333333</c:v>
                </c:pt>
                <c:pt idx="57">
                  <c:v>55693.5333333333</c:v>
                </c:pt>
                <c:pt idx="58">
                  <c:v>55693.5333333333</c:v>
                </c:pt>
                <c:pt idx="59">
                  <c:v>55693.5333333333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470815"/>
        <c:axId val="87983967"/>
      </c:lineChart>
      <c:catAx>
        <c:axId val="672066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880843"/>
        <c:crosses val="autoZero"/>
        <c:auto val="1"/>
        <c:lblAlgn val="ctr"/>
        <c:lblOffset val="100"/>
      </c:catAx>
      <c:valAx>
        <c:axId val="90880843"/>
        <c:scaling>
          <c:orientation val="minMax"/>
        </c:scaling>
        <c:delete val="0"/>
        <c:axPos val="l"/>
        <c:numFmt formatCode="&quot;CHF &quot;#,##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206666"/>
        <c:crosses val="autoZero"/>
      </c:valAx>
      <c:catAx>
        <c:axId val="5847081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983967"/>
        <c:crosses val="autoZero"/>
        <c:auto val="1"/>
        <c:lblAlgn val="ctr"/>
        <c:lblOffset val="100"/>
      </c:catAx>
      <c:valAx>
        <c:axId val="87983967"/>
        <c:scaling>
          <c:orientation val="minMax"/>
        </c:scaling>
        <c:delete val="1"/>
        <c:axPos val="r"/>
        <c:numFmt formatCode="&quot;CHF &quot;#,##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47081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2</xdr:row>
      <xdr:rowOff>0</xdr:rowOff>
    </xdr:from>
    <xdr:to>
      <xdr:col>6</xdr:col>
      <xdr:colOff>933120</xdr:colOff>
      <xdr:row>51</xdr:row>
      <xdr:rowOff>114480</xdr:rowOff>
    </xdr:to>
    <xdr:sp>
      <xdr:nvSpPr>
        <xdr:cNvPr id="0" name="CustomShape 1" hidden="1"/>
        <xdr:cNvSpPr/>
      </xdr:nvSpPr>
      <xdr:spPr>
        <a:xfrm>
          <a:off x="0" y="0"/>
          <a:ext cx="9885960" cy="950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2</xdr:row>
      <xdr:rowOff>0</xdr:rowOff>
    </xdr:from>
    <xdr:to>
      <xdr:col>6</xdr:col>
      <xdr:colOff>933120</xdr:colOff>
      <xdr:row>51</xdr:row>
      <xdr:rowOff>114480</xdr:rowOff>
    </xdr:to>
    <xdr:sp>
      <xdr:nvSpPr>
        <xdr:cNvPr id="1" name="CustomShape 1" hidden="1"/>
        <xdr:cNvSpPr/>
      </xdr:nvSpPr>
      <xdr:spPr>
        <a:xfrm>
          <a:off x="0" y="0"/>
          <a:ext cx="9885960" cy="950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2</xdr:row>
      <xdr:rowOff>0</xdr:rowOff>
    </xdr:from>
    <xdr:to>
      <xdr:col>6</xdr:col>
      <xdr:colOff>933120</xdr:colOff>
      <xdr:row>51</xdr:row>
      <xdr:rowOff>114480</xdr:rowOff>
    </xdr:to>
    <xdr:sp>
      <xdr:nvSpPr>
        <xdr:cNvPr id="2" name="CustomShape 1" hidden="1"/>
        <xdr:cNvSpPr/>
      </xdr:nvSpPr>
      <xdr:spPr>
        <a:xfrm>
          <a:off x="0" y="0"/>
          <a:ext cx="9885960" cy="950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2</xdr:row>
      <xdr:rowOff>0</xdr:rowOff>
    </xdr:from>
    <xdr:to>
      <xdr:col>6</xdr:col>
      <xdr:colOff>933120</xdr:colOff>
      <xdr:row>51</xdr:row>
      <xdr:rowOff>114480</xdr:rowOff>
    </xdr:to>
    <xdr:sp>
      <xdr:nvSpPr>
        <xdr:cNvPr id="3" name="CustomShape 1" hidden="1"/>
        <xdr:cNvSpPr/>
      </xdr:nvSpPr>
      <xdr:spPr>
        <a:xfrm>
          <a:off x="0" y="0"/>
          <a:ext cx="9885960" cy="950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2</xdr:row>
      <xdr:rowOff>0</xdr:rowOff>
    </xdr:from>
    <xdr:to>
      <xdr:col>6</xdr:col>
      <xdr:colOff>933120</xdr:colOff>
      <xdr:row>51</xdr:row>
      <xdr:rowOff>114480</xdr:rowOff>
    </xdr:to>
    <xdr:sp>
      <xdr:nvSpPr>
        <xdr:cNvPr id="4" name="CustomShape 1" hidden="1"/>
        <xdr:cNvSpPr/>
      </xdr:nvSpPr>
      <xdr:spPr>
        <a:xfrm>
          <a:off x="0" y="0"/>
          <a:ext cx="9885960" cy="950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230760</xdr:colOff>
      <xdr:row>0</xdr:row>
      <xdr:rowOff>0</xdr:rowOff>
    </xdr:from>
    <xdr:to>
      <xdr:col>15</xdr:col>
      <xdr:colOff>524880</xdr:colOff>
      <xdr:row>37</xdr:row>
      <xdr:rowOff>55080</xdr:rowOff>
    </xdr:to>
    <xdr:graphicFrame>
      <xdr:nvGraphicFramePr>
        <xdr:cNvPr id="5" name="Graphique 1"/>
        <xdr:cNvGraphicFramePr/>
      </xdr:nvGraphicFramePr>
      <xdr:xfrm>
        <a:off x="230760" y="0"/>
        <a:ext cx="9361800" cy="710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kmuratgeber.ch/docs/KMU-Kontenplan-Franz%F6sisch.pdf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guidesocial.ch/fr/fiche/126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17"/>
  <sheetViews>
    <sheetView showFormulas="false" showGridLines="true" showRowColHeaders="true" showZeros="true" rightToLeft="false" tabSelected="false" showOutlineSymbols="true" defaultGridColor="true" view="normal" topLeftCell="A336" colorId="64" zoomScale="90" zoomScaleNormal="90" zoomScalePageLayoutView="100" workbookViewId="0">
      <selection pane="topLeft" activeCell="B1084" activeCellId="0" sqref="B1084"/>
    </sheetView>
  </sheetViews>
  <sheetFormatPr defaultRowHeight="15" zeroHeight="false" outlineLevelRow="0" outlineLevelCol="0"/>
  <cols>
    <col collapsed="false" customWidth="true" hidden="false" outlineLevel="0" max="1" min="1" style="1" width="16.29"/>
    <col collapsed="false" customWidth="true" hidden="false" outlineLevel="0" max="2" min="2" style="2" width="133.71"/>
    <col collapsed="false" customWidth="true" hidden="false" outlineLevel="0" max="4" min="3" style="3" width="12.29"/>
    <col collapsed="false" customWidth="false" hidden="false" outlineLevel="0" max="1025" min="5" style="0" width="11.42"/>
  </cols>
  <sheetData>
    <row r="1" customFormat="false" ht="21" hidden="false" customHeight="false" outlineLevel="0" collapsed="false">
      <c r="A1" s="4" t="s">
        <v>0</v>
      </c>
    </row>
    <row r="2" customFormat="false" ht="15" hidden="false" customHeight="false" outlineLevel="0" collapsed="false">
      <c r="A2" s="5" t="s">
        <v>1</v>
      </c>
    </row>
    <row r="4" customFormat="false" ht="15" hidden="false" customHeight="false" outlineLevel="0" collapsed="false">
      <c r="A4" s="1" t="s">
        <v>2</v>
      </c>
      <c r="B4" s="2" t="s">
        <v>3</v>
      </c>
    </row>
    <row r="5" customFormat="false" ht="15" hidden="false" customHeight="false" outlineLevel="0" collapsed="false">
      <c r="A5" s="1" t="s">
        <v>4</v>
      </c>
      <c r="B5" s="2" t="s">
        <v>5</v>
      </c>
    </row>
    <row r="6" customFormat="false" ht="15" hidden="false" customHeight="false" outlineLevel="0" collapsed="false">
      <c r="A6" s="1" t="s">
        <v>6</v>
      </c>
      <c r="B6" s="2" t="s">
        <v>7</v>
      </c>
    </row>
    <row r="7" customFormat="false" ht="15" hidden="false" customHeight="false" outlineLevel="0" collapsed="false">
      <c r="A7" s="1" t="s">
        <v>8</v>
      </c>
      <c r="B7" s="2" t="s">
        <v>9</v>
      </c>
    </row>
    <row r="8" customFormat="false" ht="15" hidden="false" customHeight="false" outlineLevel="0" collapsed="false">
      <c r="A8" s="1" t="s">
        <v>10</v>
      </c>
      <c r="B8" s="2" t="s">
        <v>11</v>
      </c>
    </row>
    <row r="9" customFormat="false" ht="15" hidden="false" customHeight="false" outlineLevel="0" collapsed="false">
      <c r="A9" s="1" t="s">
        <v>12</v>
      </c>
      <c r="B9" s="2" t="s">
        <v>13</v>
      </c>
    </row>
    <row r="10" customFormat="false" ht="15" hidden="false" customHeight="false" outlineLevel="0" collapsed="false">
      <c r="A10" s="1" t="s">
        <v>14</v>
      </c>
      <c r="B10" s="2" t="s">
        <v>15</v>
      </c>
    </row>
    <row r="11" customFormat="false" ht="15" hidden="false" customHeight="false" outlineLevel="0" collapsed="false">
      <c r="A11" s="1" t="s">
        <v>16</v>
      </c>
      <c r="B11" s="2" t="s">
        <v>17</v>
      </c>
    </row>
    <row r="12" customFormat="false" ht="15" hidden="false" customHeight="false" outlineLevel="0" collapsed="false">
      <c r="A12" s="1" t="s">
        <v>18</v>
      </c>
      <c r="B12" s="2" t="s">
        <v>19</v>
      </c>
    </row>
    <row r="13" customFormat="false" ht="15" hidden="false" customHeight="false" outlineLevel="0" collapsed="false">
      <c r="A13" s="1" t="s">
        <v>20</v>
      </c>
      <c r="B13" s="2" t="s">
        <v>21</v>
      </c>
    </row>
    <row r="14" customFormat="false" ht="15" hidden="false" customHeight="false" outlineLevel="0" collapsed="false">
      <c r="A14" s="1" t="s">
        <v>22</v>
      </c>
      <c r="B14" s="2" t="s">
        <v>23</v>
      </c>
    </row>
    <row r="15" customFormat="false" ht="15" hidden="false" customHeight="false" outlineLevel="0" collapsed="false">
      <c r="A15" s="1" t="s">
        <v>24</v>
      </c>
      <c r="B15" s="2" t="s">
        <v>25</v>
      </c>
    </row>
    <row r="16" customFormat="false" ht="15" hidden="false" customHeight="false" outlineLevel="0" collapsed="false">
      <c r="A16" s="1" t="s">
        <v>26</v>
      </c>
      <c r="B16" s="2" t="s">
        <v>27</v>
      </c>
    </row>
    <row r="17" customFormat="false" ht="15" hidden="false" customHeight="false" outlineLevel="0" collapsed="false">
      <c r="A17" s="1" t="s">
        <v>28</v>
      </c>
      <c r="B17" s="2" t="s">
        <v>29</v>
      </c>
    </row>
    <row r="18" customFormat="false" ht="15" hidden="false" customHeight="false" outlineLevel="0" collapsed="false">
      <c r="A18" s="1" t="s">
        <v>30</v>
      </c>
      <c r="B18" s="2" t="s">
        <v>31</v>
      </c>
    </row>
    <row r="19" customFormat="false" ht="15" hidden="false" customHeight="false" outlineLevel="0" collapsed="false">
      <c r="A19" s="1" t="s">
        <v>32</v>
      </c>
      <c r="B19" s="2" t="s">
        <v>33</v>
      </c>
    </row>
    <row r="20" customFormat="false" ht="15" hidden="false" customHeight="false" outlineLevel="0" collapsed="false">
      <c r="A20" s="1" t="s">
        <v>34</v>
      </c>
      <c r="B20" s="2" t="s">
        <v>35</v>
      </c>
    </row>
    <row r="21" customFormat="false" ht="15" hidden="false" customHeight="false" outlineLevel="0" collapsed="false">
      <c r="A21" s="1" t="s">
        <v>36</v>
      </c>
      <c r="B21" s="2" t="s">
        <v>37</v>
      </c>
    </row>
    <row r="22" customFormat="false" ht="15" hidden="false" customHeight="false" outlineLevel="0" collapsed="false">
      <c r="A22" s="1" t="s">
        <v>38</v>
      </c>
      <c r="B22" s="2" t="s">
        <v>39</v>
      </c>
    </row>
    <row r="23" customFormat="false" ht="15" hidden="false" customHeight="false" outlineLevel="0" collapsed="false">
      <c r="A23" s="1" t="s">
        <v>40</v>
      </c>
      <c r="B23" s="2" t="s">
        <v>41</v>
      </c>
    </row>
    <row r="24" customFormat="false" ht="15" hidden="false" customHeight="false" outlineLevel="0" collapsed="false">
      <c r="A24" s="1" t="s">
        <v>42</v>
      </c>
      <c r="B24" s="2" t="s">
        <v>43</v>
      </c>
    </row>
    <row r="25" customFormat="false" ht="15" hidden="false" customHeight="false" outlineLevel="0" collapsed="false">
      <c r="A25" s="1" t="s">
        <v>44</v>
      </c>
      <c r="B25" s="2" t="s">
        <v>45</v>
      </c>
    </row>
    <row r="26" customFormat="false" ht="15" hidden="false" customHeight="false" outlineLevel="0" collapsed="false">
      <c r="A26" s="1" t="s">
        <v>46</v>
      </c>
      <c r="B26" s="2" t="s">
        <v>47</v>
      </c>
    </row>
    <row r="27" customFormat="false" ht="15" hidden="false" customHeight="false" outlineLevel="0" collapsed="false">
      <c r="A27" s="1" t="s">
        <v>48</v>
      </c>
      <c r="B27" s="2" t="s">
        <v>49</v>
      </c>
    </row>
    <row r="28" customFormat="false" ht="15" hidden="false" customHeight="false" outlineLevel="0" collapsed="false">
      <c r="A28" s="1" t="s">
        <v>50</v>
      </c>
      <c r="B28" s="2" t="s">
        <v>51</v>
      </c>
    </row>
    <row r="29" customFormat="false" ht="15" hidden="false" customHeight="false" outlineLevel="0" collapsed="false">
      <c r="A29" s="1" t="s">
        <v>52</v>
      </c>
      <c r="B29" s="2" t="s">
        <v>53</v>
      </c>
    </row>
    <row r="30" customFormat="false" ht="15" hidden="false" customHeight="false" outlineLevel="0" collapsed="false">
      <c r="A30" s="1" t="s">
        <v>54</v>
      </c>
      <c r="B30" s="2" t="s">
        <v>55</v>
      </c>
    </row>
    <row r="31" customFormat="false" ht="15" hidden="false" customHeight="false" outlineLevel="0" collapsed="false">
      <c r="A31" s="1" t="s">
        <v>56</v>
      </c>
      <c r="B31" s="2" t="s">
        <v>57</v>
      </c>
    </row>
    <row r="32" customFormat="false" ht="15" hidden="false" customHeight="false" outlineLevel="0" collapsed="false">
      <c r="A32" s="1" t="s">
        <v>58</v>
      </c>
      <c r="B32" s="2" t="s">
        <v>59</v>
      </c>
    </row>
    <row r="33" customFormat="false" ht="15" hidden="false" customHeight="false" outlineLevel="0" collapsed="false">
      <c r="A33" s="1" t="s">
        <v>60</v>
      </c>
      <c r="B33" s="2" t="s">
        <v>61</v>
      </c>
    </row>
    <row r="34" customFormat="false" ht="15" hidden="false" customHeight="false" outlineLevel="0" collapsed="false">
      <c r="A34" s="1" t="s">
        <v>62</v>
      </c>
      <c r="B34" s="2" t="s">
        <v>63</v>
      </c>
    </row>
    <row r="35" customFormat="false" ht="15" hidden="false" customHeight="false" outlineLevel="0" collapsed="false">
      <c r="A35" s="1" t="s">
        <v>64</v>
      </c>
      <c r="B35" s="2" t="s">
        <v>65</v>
      </c>
    </row>
    <row r="36" customFormat="false" ht="15" hidden="false" customHeight="false" outlineLevel="0" collapsed="false">
      <c r="A36" s="1" t="s">
        <v>66</v>
      </c>
      <c r="B36" s="2" t="s">
        <v>67</v>
      </c>
    </row>
    <row r="37" customFormat="false" ht="15" hidden="false" customHeight="false" outlineLevel="0" collapsed="false">
      <c r="A37" s="1" t="s">
        <v>68</v>
      </c>
      <c r="B37" s="2" t="s">
        <v>69</v>
      </c>
    </row>
    <row r="38" customFormat="false" ht="15" hidden="false" customHeight="false" outlineLevel="0" collapsed="false">
      <c r="A38" s="1" t="s">
        <v>70</v>
      </c>
      <c r="B38" s="2" t="s">
        <v>71</v>
      </c>
    </row>
    <row r="39" customFormat="false" ht="15" hidden="false" customHeight="false" outlineLevel="0" collapsed="false">
      <c r="A39" s="1" t="s">
        <v>72</v>
      </c>
      <c r="B39" s="2" t="s">
        <v>73</v>
      </c>
    </row>
    <row r="40" customFormat="false" ht="15" hidden="false" customHeight="false" outlineLevel="0" collapsed="false">
      <c r="A40" s="1" t="s">
        <v>74</v>
      </c>
      <c r="B40" s="2" t="s">
        <v>75</v>
      </c>
    </row>
    <row r="41" customFormat="false" ht="15" hidden="false" customHeight="false" outlineLevel="0" collapsed="false">
      <c r="A41" s="1" t="s">
        <v>76</v>
      </c>
      <c r="B41" s="2" t="s">
        <v>77</v>
      </c>
    </row>
    <row r="42" customFormat="false" ht="15" hidden="false" customHeight="false" outlineLevel="0" collapsed="false">
      <c r="A42" s="1" t="s">
        <v>78</v>
      </c>
      <c r="B42" s="2" t="s">
        <v>79</v>
      </c>
    </row>
    <row r="43" customFormat="false" ht="15" hidden="false" customHeight="false" outlineLevel="0" collapsed="false">
      <c r="A43" s="1" t="s">
        <v>80</v>
      </c>
      <c r="B43" s="2" t="s">
        <v>81</v>
      </c>
    </row>
    <row r="44" customFormat="false" ht="15" hidden="false" customHeight="false" outlineLevel="0" collapsed="false">
      <c r="A44" s="1" t="s">
        <v>82</v>
      </c>
      <c r="B44" s="2" t="s">
        <v>83</v>
      </c>
    </row>
    <row r="45" customFormat="false" ht="15" hidden="false" customHeight="false" outlineLevel="0" collapsed="false">
      <c r="A45" s="1" t="s">
        <v>84</v>
      </c>
      <c r="B45" s="2" t="s">
        <v>85</v>
      </c>
    </row>
    <row r="46" customFormat="false" ht="15" hidden="false" customHeight="false" outlineLevel="0" collapsed="false">
      <c r="A46" s="1" t="s">
        <v>86</v>
      </c>
      <c r="B46" s="2" t="s">
        <v>87</v>
      </c>
    </row>
    <row r="47" customFormat="false" ht="15" hidden="false" customHeight="false" outlineLevel="0" collapsed="false">
      <c r="A47" s="1" t="s">
        <v>88</v>
      </c>
      <c r="B47" s="2" t="s">
        <v>89</v>
      </c>
    </row>
    <row r="48" customFormat="false" ht="15" hidden="false" customHeight="false" outlineLevel="0" collapsed="false">
      <c r="A48" s="1" t="s">
        <v>90</v>
      </c>
      <c r="B48" s="2" t="s">
        <v>91</v>
      </c>
    </row>
    <row r="49" customFormat="false" ht="15" hidden="false" customHeight="false" outlineLevel="0" collapsed="false">
      <c r="A49" s="1" t="s">
        <v>92</v>
      </c>
      <c r="B49" s="2" t="s">
        <v>93</v>
      </c>
    </row>
    <row r="50" customFormat="false" ht="15" hidden="false" customHeight="false" outlineLevel="0" collapsed="false">
      <c r="A50" s="1" t="s">
        <v>94</v>
      </c>
      <c r="B50" s="2" t="s">
        <v>95</v>
      </c>
    </row>
    <row r="51" customFormat="false" ht="15" hidden="false" customHeight="false" outlineLevel="0" collapsed="false">
      <c r="A51" s="1" t="s">
        <v>96</v>
      </c>
      <c r="B51" s="2" t="s">
        <v>97</v>
      </c>
    </row>
    <row r="52" customFormat="false" ht="15" hidden="false" customHeight="false" outlineLevel="0" collapsed="false">
      <c r="A52" s="1" t="s">
        <v>98</v>
      </c>
      <c r="B52" s="2" t="s">
        <v>99</v>
      </c>
    </row>
    <row r="53" customFormat="false" ht="15" hidden="false" customHeight="false" outlineLevel="0" collapsed="false">
      <c r="A53" s="1" t="s">
        <v>100</v>
      </c>
      <c r="B53" s="2" t="s">
        <v>101</v>
      </c>
    </row>
    <row r="54" customFormat="false" ht="15" hidden="false" customHeight="false" outlineLevel="0" collapsed="false">
      <c r="A54" s="1" t="s">
        <v>102</v>
      </c>
      <c r="B54" s="2" t="s">
        <v>103</v>
      </c>
    </row>
    <row r="55" customFormat="false" ht="15" hidden="false" customHeight="false" outlineLevel="0" collapsed="false">
      <c r="A55" s="1" t="s">
        <v>104</v>
      </c>
      <c r="B55" s="2" t="s">
        <v>105</v>
      </c>
    </row>
    <row r="56" customFormat="false" ht="15" hidden="false" customHeight="false" outlineLevel="0" collapsed="false">
      <c r="A56" s="1" t="s">
        <v>106</v>
      </c>
      <c r="B56" s="2" t="s">
        <v>107</v>
      </c>
    </row>
    <row r="57" customFormat="false" ht="15" hidden="false" customHeight="false" outlineLevel="0" collapsed="false">
      <c r="A57" s="1" t="s">
        <v>108</v>
      </c>
      <c r="B57" s="2" t="s">
        <v>109</v>
      </c>
    </row>
    <row r="58" customFormat="false" ht="15" hidden="false" customHeight="false" outlineLevel="0" collapsed="false">
      <c r="A58" s="1" t="s">
        <v>110</v>
      </c>
      <c r="B58" s="2" t="s">
        <v>111</v>
      </c>
    </row>
    <row r="59" customFormat="false" ht="15" hidden="false" customHeight="false" outlineLevel="0" collapsed="false">
      <c r="A59" s="1" t="s">
        <v>112</v>
      </c>
      <c r="B59" s="2" t="s">
        <v>113</v>
      </c>
    </row>
    <row r="60" customFormat="false" ht="15" hidden="false" customHeight="false" outlineLevel="0" collapsed="false">
      <c r="A60" s="1" t="s">
        <v>114</v>
      </c>
      <c r="B60" s="2" t="s">
        <v>115</v>
      </c>
    </row>
    <row r="61" customFormat="false" ht="15" hidden="false" customHeight="false" outlineLevel="0" collapsed="false">
      <c r="A61" s="1" t="s">
        <v>116</v>
      </c>
      <c r="B61" s="2" t="s">
        <v>117</v>
      </c>
    </row>
    <row r="62" customFormat="false" ht="15" hidden="false" customHeight="false" outlineLevel="0" collapsed="false">
      <c r="A62" s="1" t="s">
        <v>118</v>
      </c>
      <c r="B62" s="2" t="s">
        <v>119</v>
      </c>
    </row>
    <row r="63" customFormat="false" ht="15" hidden="false" customHeight="false" outlineLevel="0" collapsed="false">
      <c r="A63" s="1" t="s">
        <v>120</v>
      </c>
      <c r="B63" s="2" t="s">
        <v>121</v>
      </c>
    </row>
    <row r="64" customFormat="false" ht="15" hidden="false" customHeight="false" outlineLevel="0" collapsed="false">
      <c r="A64" s="1" t="s">
        <v>122</v>
      </c>
      <c r="B64" s="2" t="s">
        <v>123</v>
      </c>
    </row>
    <row r="65" customFormat="false" ht="15" hidden="false" customHeight="false" outlineLevel="0" collapsed="false">
      <c r="A65" s="1" t="s">
        <v>124</v>
      </c>
      <c r="B65" s="2" t="s">
        <v>125</v>
      </c>
    </row>
    <row r="66" customFormat="false" ht="15" hidden="false" customHeight="false" outlineLevel="0" collapsed="false">
      <c r="A66" s="1" t="s">
        <v>126</v>
      </c>
      <c r="B66" s="2" t="s">
        <v>127</v>
      </c>
    </row>
    <row r="67" customFormat="false" ht="15" hidden="false" customHeight="false" outlineLevel="0" collapsed="false">
      <c r="A67" s="1" t="s">
        <v>128</v>
      </c>
      <c r="B67" s="2" t="s">
        <v>129</v>
      </c>
    </row>
    <row r="68" customFormat="false" ht="15" hidden="false" customHeight="false" outlineLevel="0" collapsed="false">
      <c r="A68" s="1" t="s">
        <v>130</v>
      </c>
      <c r="B68" s="2" t="s">
        <v>131</v>
      </c>
    </row>
    <row r="69" customFormat="false" ht="15" hidden="false" customHeight="false" outlineLevel="0" collapsed="false">
      <c r="A69" s="1" t="s">
        <v>132</v>
      </c>
      <c r="B69" s="2" t="s">
        <v>133</v>
      </c>
    </row>
    <row r="70" customFormat="false" ht="15" hidden="false" customHeight="false" outlineLevel="0" collapsed="false">
      <c r="A70" s="1" t="s">
        <v>134</v>
      </c>
      <c r="B70" s="2" t="s">
        <v>135</v>
      </c>
    </row>
    <row r="71" customFormat="false" ht="15" hidden="false" customHeight="false" outlineLevel="0" collapsed="false">
      <c r="A71" s="1" t="s">
        <v>136</v>
      </c>
      <c r="B71" s="2" t="s">
        <v>137</v>
      </c>
    </row>
    <row r="72" customFormat="false" ht="15" hidden="false" customHeight="false" outlineLevel="0" collapsed="false">
      <c r="A72" s="1" t="s">
        <v>138</v>
      </c>
      <c r="B72" s="2" t="s">
        <v>139</v>
      </c>
    </row>
    <row r="73" customFormat="false" ht="15" hidden="false" customHeight="false" outlineLevel="0" collapsed="false">
      <c r="A73" s="1" t="s">
        <v>140</v>
      </c>
      <c r="B73" s="2" t="s">
        <v>141</v>
      </c>
    </row>
    <row r="74" customFormat="false" ht="15" hidden="false" customHeight="false" outlineLevel="0" collapsed="false">
      <c r="A74" s="1" t="s">
        <v>142</v>
      </c>
      <c r="B74" s="2" t="s">
        <v>143</v>
      </c>
    </row>
    <row r="75" customFormat="false" ht="15" hidden="false" customHeight="false" outlineLevel="0" collapsed="false">
      <c r="A75" s="1" t="s">
        <v>144</v>
      </c>
      <c r="B75" s="2" t="s">
        <v>145</v>
      </c>
    </row>
    <row r="76" customFormat="false" ht="15" hidden="false" customHeight="false" outlineLevel="0" collapsed="false">
      <c r="A76" s="1" t="s">
        <v>146</v>
      </c>
      <c r="B76" s="2" t="s">
        <v>147</v>
      </c>
    </row>
    <row r="77" customFormat="false" ht="15" hidden="false" customHeight="false" outlineLevel="0" collapsed="false">
      <c r="A77" s="1" t="s">
        <v>148</v>
      </c>
      <c r="B77" s="2" t="s">
        <v>149</v>
      </c>
    </row>
    <row r="78" customFormat="false" ht="15" hidden="false" customHeight="false" outlineLevel="0" collapsed="false">
      <c r="A78" s="1" t="s">
        <v>150</v>
      </c>
      <c r="B78" s="2" t="s">
        <v>151</v>
      </c>
    </row>
    <row r="79" customFormat="false" ht="15" hidden="false" customHeight="false" outlineLevel="0" collapsed="false">
      <c r="A79" s="1" t="s">
        <v>152</v>
      </c>
      <c r="B79" s="2" t="s">
        <v>153</v>
      </c>
    </row>
    <row r="80" customFormat="false" ht="15" hidden="false" customHeight="false" outlineLevel="0" collapsed="false">
      <c r="A80" s="1" t="s">
        <v>154</v>
      </c>
      <c r="B80" s="2" t="s">
        <v>155</v>
      </c>
    </row>
    <row r="81" customFormat="false" ht="15" hidden="false" customHeight="false" outlineLevel="0" collapsed="false">
      <c r="A81" s="1" t="s">
        <v>156</v>
      </c>
      <c r="B81" s="2" t="s">
        <v>157</v>
      </c>
    </row>
    <row r="82" customFormat="false" ht="15" hidden="false" customHeight="false" outlineLevel="0" collapsed="false">
      <c r="A82" s="1" t="s">
        <v>158</v>
      </c>
      <c r="B82" s="2" t="s">
        <v>159</v>
      </c>
    </row>
    <row r="83" customFormat="false" ht="15" hidden="false" customHeight="false" outlineLevel="0" collapsed="false">
      <c r="A83" s="1" t="s">
        <v>160</v>
      </c>
      <c r="B83" s="2" t="s">
        <v>161</v>
      </c>
    </row>
    <row r="84" customFormat="false" ht="15" hidden="false" customHeight="false" outlineLevel="0" collapsed="false">
      <c r="A84" s="1" t="s">
        <v>162</v>
      </c>
      <c r="B84" s="2" t="s">
        <v>163</v>
      </c>
    </row>
    <row r="85" customFormat="false" ht="15" hidden="false" customHeight="false" outlineLevel="0" collapsed="false">
      <c r="A85" s="1" t="s">
        <v>164</v>
      </c>
      <c r="B85" s="2" t="s">
        <v>165</v>
      </c>
    </row>
    <row r="86" customFormat="false" ht="15" hidden="false" customHeight="false" outlineLevel="0" collapsed="false">
      <c r="A86" s="1" t="s">
        <v>166</v>
      </c>
      <c r="B86" s="2" t="s">
        <v>167</v>
      </c>
    </row>
    <row r="87" customFormat="false" ht="15" hidden="false" customHeight="false" outlineLevel="0" collapsed="false">
      <c r="A87" s="1" t="s">
        <v>168</v>
      </c>
      <c r="B87" s="2" t="s">
        <v>169</v>
      </c>
    </row>
    <row r="88" customFormat="false" ht="15" hidden="false" customHeight="false" outlineLevel="0" collapsed="false">
      <c r="A88" s="1" t="s">
        <v>170</v>
      </c>
      <c r="B88" s="2" t="s">
        <v>171</v>
      </c>
    </row>
    <row r="89" customFormat="false" ht="15" hidden="false" customHeight="false" outlineLevel="0" collapsed="false">
      <c r="A89" s="1" t="s">
        <v>172</v>
      </c>
      <c r="B89" s="2" t="s">
        <v>173</v>
      </c>
    </row>
    <row r="90" customFormat="false" ht="15" hidden="false" customHeight="false" outlineLevel="0" collapsed="false">
      <c r="A90" s="1" t="s">
        <v>174</v>
      </c>
      <c r="B90" s="2" t="s">
        <v>175</v>
      </c>
    </row>
    <row r="91" customFormat="false" ht="15" hidden="false" customHeight="false" outlineLevel="0" collapsed="false">
      <c r="A91" s="1" t="s">
        <v>176</v>
      </c>
      <c r="B91" s="2" t="s">
        <v>177</v>
      </c>
    </row>
    <row r="92" customFormat="false" ht="15" hidden="false" customHeight="false" outlineLevel="0" collapsed="false">
      <c r="A92" s="1" t="s">
        <v>178</v>
      </c>
      <c r="B92" s="2" t="s">
        <v>179</v>
      </c>
    </row>
    <row r="93" customFormat="false" ht="15" hidden="false" customHeight="false" outlineLevel="0" collapsed="false">
      <c r="A93" s="1" t="s">
        <v>180</v>
      </c>
      <c r="B93" s="2" t="s">
        <v>181</v>
      </c>
    </row>
    <row r="94" customFormat="false" ht="15" hidden="false" customHeight="false" outlineLevel="0" collapsed="false">
      <c r="A94" s="1" t="s">
        <v>182</v>
      </c>
      <c r="B94" s="2" t="s">
        <v>183</v>
      </c>
    </row>
    <row r="95" customFormat="false" ht="15" hidden="false" customHeight="false" outlineLevel="0" collapsed="false">
      <c r="A95" s="1" t="s">
        <v>184</v>
      </c>
      <c r="B95" s="2" t="s">
        <v>185</v>
      </c>
    </row>
    <row r="96" customFormat="false" ht="15" hidden="false" customHeight="false" outlineLevel="0" collapsed="false">
      <c r="A96" s="1" t="s">
        <v>186</v>
      </c>
      <c r="B96" s="2" t="s">
        <v>187</v>
      </c>
    </row>
    <row r="97" customFormat="false" ht="15" hidden="false" customHeight="false" outlineLevel="0" collapsed="false">
      <c r="A97" s="1" t="s">
        <v>188</v>
      </c>
      <c r="B97" s="2" t="s">
        <v>189</v>
      </c>
    </row>
    <row r="98" customFormat="false" ht="15" hidden="false" customHeight="false" outlineLevel="0" collapsed="false">
      <c r="A98" s="1" t="s">
        <v>190</v>
      </c>
      <c r="B98" s="2" t="s">
        <v>191</v>
      </c>
    </row>
    <row r="99" customFormat="false" ht="15" hidden="false" customHeight="false" outlineLevel="0" collapsed="false">
      <c r="A99" s="1" t="s">
        <v>192</v>
      </c>
      <c r="B99" s="2" t="s">
        <v>193</v>
      </c>
    </row>
    <row r="100" customFormat="false" ht="15" hidden="false" customHeight="false" outlineLevel="0" collapsed="false">
      <c r="A100" s="1" t="s">
        <v>194</v>
      </c>
      <c r="B100" s="2" t="s">
        <v>195</v>
      </c>
    </row>
    <row r="101" customFormat="false" ht="15" hidden="false" customHeight="false" outlineLevel="0" collapsed="false">
      <c r="A101" s="1" t="s">
        <v>196</v>
      </c>
      <c r="B101" s="2" t="s">
        <v>197</v>
      </c>
    </row>
    <row r="102" customFormat="false" ht="15" hidden="false" customHeight="false" outlineLevel="0" collapsed="false">
      <c r="A102" s="1" t="s">
        <v>198</v>
      </c>
      <c r="B102" s="2" t="s">
        <v>199</v>
      </c>
    </row>
    <row r="103" customFormat="false" ht="15" hidden="false" customHeight="false" outlineLevel="0" collapsed="false">
      <c r="A103" s="1" t="s">
        <v>200</v>
      </c>
      <c r="B103" s="2" t="s">
        <v>201</v>
      </c>
    </row>
    <row r="104" customFormat="false" ht="15" hidden="false" customHeight="false" outlineLevel="0" collapsed="false">
      <c r="A104" s="1" t="s">
        <v>202</v>
      </c>
      <c r="B104" s="2" t="s">
        <v>203</v>
      </c>
    </row>
    <row r="105" customFormat="false" ht="15" hidden="false" customHeight="false" outlineLevel="0" collapsed="false">
      <c r="A105" s="1" t="s">
        <v>204</v>
      </c>
      <c r="B105" s="2" t="s">
        <v>205</v>
      </c>
    </row>
    <row r="106" customFormat="false" ht="15" hidden="false" customHeight="false" outlineLevel="0" collapsed="false">
      <c r="A106" s="1" t="s">
        <v>206</v>
      </c>
      <c r="B106" s="2" t="s">
        <v>207</v>
      </c>
    </row>
    <row r="107" customFormat="false" ht="15" hidden="false" customHeight="false" outlineLevel="0" collapsed="false">
      <c r="A107" s="1" t="s">
        <v>208</v>
      </c>
      <c r="B107" s="2" t="s">
        <v>209</v>
      </c>
    </row>
    <row r="108" customFormat="false" ht="15" hidden="false" customHeight="false" outlineLevel="0" collapsed="false">
      <c r="A108" s="1" t="s">
        <v>210</v>
      </c>
      <c r="B108" s="2" t="s">
        <v>211</v>
      </c>
    </row>
    <row r="109" customFormat="false" ht="15" hidden="false" customHeight="false" outlineLevel="0" collapsed="false">
      <c r="A109" s="1" t="s">
        <v>212</v>
      </c>
      <c r="B109" s="2" t="s">
        <v>213</v>
      </c>
    </row>
    <row r="110" customFormat="false" ht="15" hidden="false" customHeight="false" outlineLevel="0" collapsed="false">
      <c r="A110" s="1" t="s">
        <v>214</v>
      </c>
      <c r="B110" s="2" t="s">
        <v>215</v>
      </c>
    </row>
    <row r="111" customFormat="false" ht="15" hidden="false" customHeight="false" outlineLevel="0" collapsed="false">
      <c r="A111" s="1" t="s">
        <v>216</v>
      </c>
      <c r="B111" s="2" t="s">
        <v>217</v>
      </c>
    </row>
    <row r="112" customFormat="false" ht="15" hidden="false" customHeight="false" outlineLevel="0" collapsed="false">
      <c r="A112" s="1" t="s">
        <v>218</v>
      </c>
      <c r="B112" s="2" t="s">
        <v>219</v>
      </c>
    </row>
    <row r="113" customFormat="false" ht="15" hidden="false" customHeight="false" outlineLevel="0" collapsed="false">
      <c r="A113" s="1" t="s">
        <v>220</v>
      </c>
      <c r="B113" s="2" t="s">
        <v>221</v>
      </c>
    </row>
    <row r="114" customFormat="false" ht="15" hidden="false" customHeight="false" outlineLevel="0" collapsed="false">
      <c r="A114" s="1" t="s">
        <v>222</v>
      </c>
      <c r="B114" s="2" t="s">
        <v>223</v>
      </c>
    </row>
    <row r="115" customFormat="false" ht="15" hidden="false" customHeight="false" outlineLevel="0" collapsed="false">
      <c r="A115" s="1" t="s">
        <v>224</v>
      </c>
      <c r="B115" s="2" t="s">
        <v>225</v>
      </c>
    </row>
    <row r="116" customFormat="false" ht="15" hidden="false" customHeight="false" outlineLevel="0" collapsed="false">
      <c r="A116" s="1" t="s">
        <v>226</v>
      </c>
      <c r="B116" s="2" t="s">
        <v>227</v>
      </c>
    </row>
    <row r="117" customFormat="false" ht="15" hidden="false" customHeight="false" outlineLevel="0" collapsed="false">
      <c r="A117" s="1" t="s">
        <v>228</v>
      </c>
      <c r="B117" s="2" t="s">
        <v>229</v>
      </c>
    </row>
    <row r="118" customFormat="false" ht="15" hidden="false" customHeight="false" outlineLevel="0" collapsed="false">
      <c r="A118" s="1" t="s">
        <v>230</v>
      </c>
      <c r="B118" s="2" t="s">
        <v>231</v>
      </c>
    </row>
    <row r="119" customFormat="false" ht="15" hidden="false" customHeight="false" outlineLevel="0" collapsed="false">
      <c r="A119" s="1" t="s">
        <v>232</v>
      </c>
      <c r="B119" s="2" t="s">
        <v>233</v>
      </c>
    </row>
    <row r="120" customFormat="false" ht="15" hidden="false" customHeight="false" outlineLevel="0" collapsed="false">
      <c r="A120" s="1" t="s">
        <v>234</v>
      </c>
      <c r="B120" s="2" t="s">
        <v>235</v>
      </c>
    </row>
    <row r="121" customFormat="false" ht="15" hidden="false" customHeight="false" outlineLevel="0" collapsed="false">
      <c r="A121" s="1" t="s">
        <v>236</v>
      </c>
      <c r="B121" s="2" t="s">
        <v>35</v>
      </c>
    </row>
    <row r="122" customFormat="false" ht="15" hidden="false" customHeight="false" outlineLevel="0" collapsed="false">
      <c r="A122" s="1" t="s">
        <v>237</v>
      </c>
      <c r="B122" s="2" t="s">
        <v>37</v>
      </c>
    </row>
    <row r="123" customFormat="false" ht="15" hidden="false" customHeight="false" outlineLevel="0" collapsed="false">
      <c r="A123" s="1" t="s">
        <v>238</v>
      </c>
      <c r="B123" s="2" t="s">
        <v>39</v>
      </c>
    </row>
    <row r="124" customFormat="false" ht="15" hidden="false" customHeight="false" outlineLevel="0" collapsed="false">
      <c r="A124" s="1" t="s">
        <v>239</v>
      </c>
      <c r="B124" s="2" t="s">
        <v>41</v>
      </c>
    </row>
    <row r="125" customFormat="false" ht="15" hidden="false" customHeight="false" outlineLevel="0" collapsed="false">
      <c r="A125" s="1" t="s">
        <v>240</v>
      </c>
      <c r="B125" s="2" t="s">
        <v>241</v>
      </c>
    </row>
    <row r="126" customFormat="false" ht="15" hidden="false" customHeight="false" outlineLevel="0" collapsed="false">
      <c r="A126" s="1" t="s">
        <v>242</v>
      </c>
      <c r="B126" s="2" t="s">
        <v>243</v>
      </c>
    </row>
    <row r="127" customFormat="false" ht="15" hidden="false" customHeight="false" outlineLevel="0" collapsed="false">
      <c r="A127" s="1" t="s">
        <v>244</v>
      </c>
      <c r="B127" s="2" t="s">
        <v>245</v>
      </c>
    </row>
    <row r="128" customFormat="false" ht="15" hidden="false" customHeight="false" outlineLevel="0" collapsed="false">
      <c r="A128" s="1" t="s">
        <v>246</v>
      </c>
      <c r="B128" s="2" t="s">
        <v>149</v>
      </c>
    </row>
    <row r="129" customFormat="false" ht="15" hidden="false" customHeight="false" outlineLevel="0" collapsed="false">
      <c r="A129" s="1" t="s">
        <v>247</v>
      </c>
      <c r="B129" s="2" t="s">
        <v>248</v>
      </c>
    </row>
    <row r="130" customFormat="false" ht="15" hidden="false" customHeight="false" outlineLevel="0" collapsed="false">
      <c r="A130" s="1" t="s">
        <v>249</v>
      </c>
      <c r="B130" s="2" t="s">
        <v>91</v>
      </c>
    </row>
    <row r="131" customFormat="false" ht="15" hidden="false" customHeight="false" outlineLevel="0" collapsed="false">
      <c r="A131" s="1" t="s">
        <v>250</v>
      </c>
      <c r="B131" s="2" t="s">
        <v>251</v>
      </c>
    </row>
    <row r="132" customFormat="false" ht="15" hidden="false" customHeight="false" outlineLevel="0" collapsed="false">
      <c r="A132" s="1" t="s">
        <v>252</v>
      </c>
      <c r="B132" s="2" t="s">
        <v>253</v>
      </c>
    </row>
    <row r="133" customFormat="false" ht="15" hidden="false" customHeight="false" outlineLevel="0" collapsed="false">
      <c r="A133" s="1" t="s">
        <v>254</v>
      </c>
      <c r="B133" s="2" t="s">
        <v>95</v>
      </c>
    </row>
    <row r="134" customFormat="false" ht="15" hidden="false" customHeight="false" outlineLevel="0" collapsed="false">
      <c r="A134" s="1" t="s">
        <v>255</v>
      </c>
      <c r="B134" s="2" t="s">
        <v>256</v>
      </c>
    </row>
    <row r="135" customFormat="false" ht="15" hidden="false" customHeight="false" outlineLevel="0" collapsed="false">
      <c r="A135" s="1" t="s">
        <v>257</v>
      </c>
      <c r="B135" s="2" t="s">
        <v>258</v>
      </c>
    </row>
    <row r="136" customFormat="false" ht="15" hidden="false" customHeight="false" outlineLevel="0" collapsed="false">
      <c r="A136" s="1" t="s">
        <v>259</v>
      </c>
      <c r="B136" s="2" t="s">
        <v>99</v>
      </c>
    </row>
    <row r="137" customFormat="false" ht="15" hidden="false" customHeight="false" outlineLevel="0" collapsed="false">
      <c r="A137" s="1" t="s">
        <v>260</v>
      </c>
      <c r="B137" s="2" t="s">
        <v>261</v>
      </c>
    </row>
    <row r="138" customFormat="false" ht="15" hidden="false" customHeight="false" outlineLevel="0" collapsed="false">
      <c r="A138" s="1" t="s">
        <v>262</v>
      </c>
      <c r="B138" s="2" t="s">
        <v>101</v>
      </c>
    </row>
    <row r="139" customFormat="false" ht="15" hidden="false" customHeight="false" outlineLevel="0" collapsed="false">
      <c r="A139" s="1" t="s">
        <v>263</v>
      </c>
      <c r="B139" s="2" t="s">
        <v>264</v>
      </c>
    </row>
    <row r="140" customFormat="false" ht="15" hidden="false" customHeight="false" outlineLevel="0" collapsed="false">
      <c r="A140" s="1" t="s">
        <v>265</v>
      </c>
      <c r="B140" s="2" t="s">
        <v>103</v>
      </c>
    </row>
    <row r="141" customFormat="false" ht="15" hidden="false" customHeight="false" outlineLevel="0" collapsed="false">
      <c r="A141" s="1" t="s">
        <v>266</v>
      </c>
      <c r="B141" s="2" t="s">
        <v>267</v>
      </c>
    </row>
    <row r="142" customFormat="false" ht="15" hidden="false" customHeight="false" outlineLevel="0" collapsed="false">
      <c r="A142" s="1" t="s">
        <v>268</v>
      </c>
      <c r="B142" s="2" t="s">
        <v>269</v>
      </c>
    </row>
    <row r="143" customFormat="false" ht="15" hidden="false" customHeight="false" outlineLevel="0" collapsed="false">
      <c r="A143" s="1" t="s">
        <v>270</v>
      </c>
      <c r="B143" s="2" t="s">
        <v>229</v>
      </c>
    </row>
    <row r="144" customFormat="false" ht="15" hidden="false" customHeight="false" outlineLevel="0" collapsed="false">
      <c r="A144" s="1" t="s">
        <v>271</v>
      </c>
      <c r="B144" s="2" t="s">
        <v>272</v>
      </c>
    </row>
    <row r="145" customFormat="false" ht="15" hidden="false" customHeight="false" outlineLevel="0" collapsed="false">
      <c r="A145" s="1" t="s">
        <v>273</v>
      </c>
      <c r="B145" s="2" t="s">
        <v>274</v>
      </c>
    </row>
    <row r="146" customFormat="false" ht="15" hidden="false" customHeight="false" outlineLevel="0" collapsed="false">
      <c r="A146" s="1" t="s">
        <v>275</v>
      </c>
      <c r="B146" s="2" t="s">
        <v>276</v>
      </c>
    </row>
    <row r="147" customFormat="false" ht="15" hidden="false" customHeight="false" outlineLevel="0" collapsed="false">
      <c r="A147" s="1" t="s">
        <v>277</v>
      </c>
      <c r="B147" s="2" t="s">
        <v>278</v>
      </c>
    </row>
    <row r="148" customFormat="false" ht="15" hidden="false" customHeight="false" outlineLevel="0" collapsed="false">
      <c r="A148" s="1" t="s">
        <v>279</v>
      </c>
      <c r="B148" s="2" t="s">
        <v>280</v>
      </c>
    </row>
    <row r="149" customFormat="false" ht="15" hidden="false" customHeight="false" outlineLevel="0" collapsed="false">
      <c r="A149" s="1" t="s">
        <v>281</v>
      </c>
      <c r="B149" s="2" t="s">
        <v>282</v>
      </c>
    </row>
    <row r="150" customFormat="false" ht="15" hidden="false" customHeight="false" outlineLevel="0" collapsed="false">
      <c r="A150" s="1" t="s">
        <v>283</v>
      </c>
      <c r="B150" s="2" t="s">
        <v>284</v>
      </c>
    </row>
    <row r="151" customFormat="false" ht="15" hidden="false" customHeight="false" outlineLevel="0" collapsed="false">
      <c r="A151" s="1" t="s">
        <v>285</v>
      </c>
      <c r="B151" s="2" t="s">
        <v>286</v>
      </c>
    </row>
    <row r="152" customFormat="false" ht="15" hidden="false" customHeight="false" outlineLevel="0" collapsed="false">
      <c r="A152" s="1" t="s">
        <v>287</v>
      </c>
      <c r="B152" s="2" t="s">
        <v>288</v>
      </c>
    </row>
    <row r="153" customFormat="false" ht="15" hidden="false" customHeight="false" outlineLevel="0" collapsed="false">
      <c r="A153" s="1" t="s">
        <v>289</v>
      </c>
      <c r="B153" s="2" t="s">
        <v>290</v>
      </c>
    </row>
    <row r="154" customFormat="false" ht="15" hidden="false" customHeight="false" outlineLevel="0" collapsed="false">
      <c r="A154" s="1" t="s">
        <v>291</v>
      </c>
      <c r="B154" s="2" t="s">
        <v>292</v>
      </c>
    </row>
    <row r="155" customFormat="false" ht="15" hidden="false" customHeight="false" outlineLevel="0" collapsed="false">
      <c r="A155" s="1" t="s">
        <v>293</v>
      </c>
      <c r="B155" s="2" t="s">
        <v>294</v>
      </c>
    </row>
    <row r="156" customFormat="false" ht="15" hidden="false" customHeight="false" outlineLevel="0" collapsed="false">
      <c r="A156" s="1" t="s">
        <v>295</v>
      </c>
      <c r="B156" s="2" t="s">
        <v>296</v>
      </c>
    </row>
    <row r="157" customFormat="false" ht="15" hidden="false" customHeight="false" outlineLevel="0" collapsed="false">
      <c r="A157" s="1" t="s">
        <v>297</v>
      </c>
      <c r="B157" s="2" t="s">
        <v>298</v>
      </c>
    </row>
    <row r="158" customFormat="false" ht="15" hidden="false" customHeight="false" outlineLevel="0" collapsed="false">
      <c r="A158" s="1" t="s">
        <v>299</v>
      </c>
      <c r="B158" s="2" t="s">
        <v>300</v>
      </c>
    </row>
    <row r="159" customFormat="false" ht="15" hidden="false" customHeight="false" outlineLevel="0" collapsed="false">
      <c r="A159" s="1" t="s">
        <v>301</v>
      </c>
      <c r="B159" s="2" t="s">
        <v>302</v>
      </c>
    </row>
    <row r="160" customFormat="false" ht="15" hidden="false" customHeight="false" outlineLevel="0" collapsed="false">
      <c r="A160" s="1" t="s">
        <v>303</v>
      </c>
      <c r="B160" s="2" t="s">
        <v>304</v>
      </c>
    </row>
    <row r="161" customFormat="false" ht="15" hidden="false" customHeight="false" outlineLevel="0" collapsed="false">
      <c r="A161" s="1" t="s">
        <v>305</v>
      </c>
      <c r="B161" s="2" t="s">
        <v>306</v>
      </c>
    </row>
    <row r="162" customFormat="false" ht="15" hidden="false" customHeight="false" outlineLevel="0" collapsed="false">
      <c r="A162" s="1" t="s">
        <v>307</v>
      </c>
      <c r="B162" s="2" t="s">
        <v>308</v>
      </c>
    </row>
    <row r="163" customFormat="false" ht="15" hidden="false" customHeight="false" outlineLevel="0" collapsed="false">
      <c r="A163" s="1" t="s">
        <v>309</v>
      </c>
      <c r="B163" s="2" t="s">
        <v>310</v>
      </c>
    </row>
    <row r="164" customFormat="false" ht="15" hidden="false" customHeight="false" outlineLevel="0" collapsed="false">
      <c r="A164" s="1" t="s">
        <v>311</v>
      </c>
      <c r="B164" s="2" t="s">
        <v>312</v>
      </c>
    </row>
    <row r="165" customFormat="false" ht="15" hidden="false" customHeight="false" outlineLevel="0" collapsed="false">
      <c r="A165" s="1" t="s">
        <v>313</v>
      </c>
      <c r="B165" s="2" t="s">
        <v>314</v>
      </c>
    </row>
    <row r="166" customFormat="false" ht="15" hidden="false" customHeight="false" outlineLevel="0" collapsed="false">
      <c r="A166" s="1" t="s">
        <v>315</v>
      </c>
      <c r="B166" s="2" t="s">
        <v>316</v>
      </c>
    </row>
    <row r="167" customFormat="false" ht="15" hidden="false" customHeight="false" outlineLevel="0" collapsed="false">
      <c r="A167" s="1" t="s">
        <v>317</v>
      </c>
      <c r="B167" s="2" t="s">
        <v>318</v>
      </c>
    </row>
    <row r="168" customFormat="false" ht="15" hidden="false" customHeight="false" outlineLevel="0" collapsed="false">
      <c r="A168" s="1" t="s">
        <v>319</v>
      </c>
      <c r="B168" s="2" t="s">
        <v>320</v>
      </c>
    </row>
    <row r="169" customFormat="false" ht="15" hidden="false" customHeight="false" outlineLevel="0" collapsed="false">
      <c r="A169" s="1" t="s">
        <v>321</v>
      </c>
      <c r="B169" s="2" t="s">
        <v>322</v>
      </c>
    </row>
    <row r="170" customFormat="false" ht="15" hidden="false" customHeight="false" outlineLevel="0" collapsed="false">
      <c r="A170" s="1" t="s">
        <v>323</v>
      </c>
      <c r="B170" s="2" t="s">
        <v>324</v>
      </c>
    </row>
    <row r="171" customFormat="false" ht="15" hidden="false" customHeight="false" outlineLevel="0" collapsed="false">
      <c r="A171" s="1" t="s">
        <v>325</v>
      </c>
      <c r="B171" s="2" t="s">
        <v>326</v>
      </c>
    </row>
    <row r="172" customFormat="false" ht="15" hidden="false" customHeight="false" outlineLevel="0" collapsed="false">
      <c r="A172" s="1" t="s">
        <v>327</v>
      </c>
      <c r="B172" s="2" t="s">
        <v>328</v>
      </c>
    </row>
    <row r="173" customFormat="false" ht="15" hidden="false" customHeight="false" outlineLevel="0" collapsed="false">
      <c r="A173" s="1" t="s">
        <v>329</v>
      </c>
      <c r="B173" s="2" t="s">
        <v>330</v>
      </c>
    </row>
    <row r="174" customFormat="false" ht="15" hidden="false" customHeight="false" outlineLevel="0" collapsed="false">
      <c r="A174" s="1" t="s">
        <v>331</v>
      </c>
      <c r="B174" s="2" t="s">
        <v>332</v>
      </c>
    </row>
    <row r="175" customFormat="false" ht="15" hidden="false" customHeight="false" outlineLevel="0" collapsed="false">
      <c r="A175" s="1" t="s">
        <v>333</v>
      </c>
      <c r="B175" s="2" t="s">
        <v>334</v>
      </c>
    </row>
    <row r="176" customFormat="false" ht="15" hidden="false" customHeight="false" outlineLevel="0" collapsed="false">
      <c r="A176" s="1" t="s">
        <v>335</v>
      </c>
      <c r="B176" s="2" t="s">
        <v>336</v>
      </c>
    </row>
    <row r="177" customFormat="false" ht="15" hidden="false" customHeight="false" outlineLevel="0" collapsed="false">
      <c r="A177" s="1" t="s">
        <v>337</v>
      </c>
      <c r="B177" s="2" t="s">
        <v>338</v>
      </c>
    </row>
    <row r="178" customFormat="false" ht="15" hidden="false" customHeight="false" outlineLevel="0" collapsed="false">
      <c r="A178" s="1" t="s">
        <v>339</v>
      </c>
      <c r="B178" s="2" t="s">
        <v>340</v>
      </c>
    </row>
    <row r="179" customFormat="false" ht="15" hidden="false" customHeight="false" outlineLevel="0" collapsed="false">
      <c r="A179" s="1" t="s">
        <v>341</v>
      </c>
      <c r="B179" s="2" t="s">
        <v>342</v>
      </c>
    </row>
    <row r="180" customFormat="false" ht="15" hidden="false" customHeight="false" outlineLevel="0" collapsed="false">
      <c r="A180" s="1" t="s">
        <v>343</v>
      </c>
      <c r="B180" s="2" t="s">
        <v>344</v>
      </c>
    </row>
    <row r="181" customFormat="false" ht="15" hidden="false" customHeight="false" outlineLevel="0" collapsed="false">
      <c r="A181" s="1" t="s">
        <v>345</v>
      </c>
      <c r="B181" s="2" t="s">
        <v>346</v>
      </c>
    </row>
    <row r="182" customFormat="false" ht="15" hidden="false" customHeight="false" outlineLevel="0" collapsed="false">
      <c r="A182" s="1" t="s">
        <v>347</v>
      </c>
      <c r="B182" s="2" t="s">
        <v>348</v>
      </c>
    </row>
    <row r="183" customFormat="false" ht="15" hidden="false" customHeight="false" outlineLevel="0" collapsed="false">
      <c r="A183" s="1" t="s">
        <v>349</v>
      </c>
      <c r="B183" s="2" t="s">
        <v>350</v>
      </c>
    </row>
    <row r="184" customFormat="false" ht="15" hidden="false" customHeight="false" outlineLevel="0" collapsed="false">
      <c r="A184" s="1" t="s">
        <v>351</v>
      </c>
      <c r="B184" s="2" t="s">
        <v>352</v>
      </c>
    </row>
    <row r="185" customFormat="false" ht="15" hidden="false" customHeight="false" outlineLevel="0" collapsed="false">
      <c r="A185" s="1" t="s">
        <v>353</v>
      </c>
      <c r="B185" s="2" t="s">
        <v>354</v>
      </c>
    </row>
    <row r="186" customFormat="false" ht="15" hidden="false" customHeight="false" outlineLevel="0" collapsed="false">
      <c r="A186" s="1" t="s">
        <v>355</v>
      </c>
      <c r="B186" s="2" t="s">
        <v>356</v>
      </c>
    </row>
    <row r="187" customFormat="false" ht="15" hidden="false" customHeight="false" outlineLevel="0" collapsed="false">
      <c r="A187" s="1" t="s">
        <v>357</v>
      </c>
      <c r="B187" s="2" t="s">
        <v>358</v>
      </c>
    </row>
    <row r="188" customFormat="false" ht="15" hidden="false" customHeight="false" outlineLevel="0" collapsed="false">
      <c r="A188" s="1" t="s">
        <v>359</v>
      </c>
      <c r="B188" s="2" t="s">
        <v>360</v>
      </c>
    </row>
    <row r="189" customFormat="false" ht="15" hidden="false" customHeight="false" outlineLevel="0" collapsed="false">
      <c r="A189" s="1" t="s">
        <v>361</v>
      </c>
      <c r="B189" s="2" t="s">
        <v>362</v>
      </c>
    </row>
    <row r="190" customFormat="false" ht="15" hidden="false" customHeight="false" outlineLevel="0" collapsed="false">
      <c r="A190" s="1" t="s">
        <v>363</v>
      </c>
      <c r="B190" s="2" t="s">
        <v>364</v>
      </c>
    </row>
    <row r="191" customFormat="false" ht="15" hidden="false" customHeight="false" outlineLevel="0" collapsed="false">
      <c r="A191" s="1" t="s">
        <v>365</v>
      </c>
      <c r="B191" s="2" t="s">
        <v>366</v>
      </c>
    </row>
    <row r="192" customFormat="false" ht="15" hidden="false" customHeight="false" outlineLevel="0" collapsed="false">
      <c r="A192" s="1" t="s">
        <v>367</v>
      </c>
      <c r="B192" s="2" t="s">
        <v>368</v>
      </c>
    </row>
    <row r="193" customFormat="false" ht="15" hidden="false" customHeight="false" outlineLevel="0" collapsed="false">
      <c r="A193" s="1" t="s">
        <v>369</v>
      </c>
      <c r="B193" s="2" t="s">
        <v>370</v>
      </c>
    </row>
    <row r="194" customFormat="false" ht="15" hidden="false" customHeight="false" outlineLevel="0" collapsed="false">
      <c r="A194" s="1" t="s">
        <v>371</v>
      </c>
      <c r="B194" s="2" t="s">
        <v>372</v>
      </c>
    </row>
    <row r="195" customFormat="false" ht="15" hidden="false" customHeight="false" outlineLevel="0" collapsed="false">
      <c r="A195" s="1" t="s">
        <v>373</v>
      </c>
      <c r="B195" s="2" t="s">
        <v>374</v>
      </c>
    </row>
    <row r="196" customFormat="false" ht="15" hidden="false" customHeight="false" outlineLevel="0" collapsed="false">
      <c r="A196" s="1" t="s">
        <v>375</v>
      </c>
      <c r="B196" s="2" t="s">
        <v>364</v>
      </c>
    </row>
    <row r="197" customFormat="false" ht="15" hidden="false" customHeight="false" outlineLevel="0" collapsed="false">
      <c r="A197" s="1" t="s">
        <v>376</v>
      </c>
      <c r="B197" s="2" t="s">
        <v>377</v>
      </c>
    </row>
    <row r="198" customFormat="false" ht="15" hidden="false" customHeight="false" outlineLevel="0" collapsed="false">
      <c r="A198" s="1" t="s">
        <v>378</v>
      </c>
      <c r="B198" s="2" t="s">
        <v>379</v>
      </c>
    </row>
    <row r="199" customFormat="false" ht="15" hidden="false" customHeight="false" outlineLevel="0" collapsed="false">
      <c r="A199" s="1" t="s">
        <v>380</v>
      </c>
      <c r="B199" s="2" t="s">
        <v>381</v>
      </c>
    </row>
    <row r="200" customFormat="false" ht="15" hidden="false" customHeight="false" outlineLevel="0" collapsed="false">
      <c r="A200" s="1" t="s">
        <v>382</v>
      </c>
      <c r="B200" s="2" t="s">
        <v>383</v>
      </c>
    </row>
    <row r="201" customFormat="false" ht="15" hidden="false" customHeight="false" outlineLevel="0" collapsed="false">
      <c r="A201" s="1" t="s">
        <v>384</v>
      </c>
      <c r="B201" s="2" t="s">
        <v>364</v>
      </c>
    </row>
    <row r="202" customFormat="false" ht="15" hidden="false" customHeight="false" outlineLevel="0" collapsed="false">
      <c r="A202" s="1" t="s">
        <v>385</v>
      </c>
      <c r="B202" s="2" t="s">
        <v>386</v>
      </c>
    </row>
    <row r="203" customFormat="false" ht="15" hidden="false" customHeight="false" outlineLevel="0" collapsed="false">
      <c r="A203" s="1" t="s">
        <v>387</v>
      </c>
      <c r="B203" s="2" t="s">
        <v>388</v>
      </c>
    </row>
    <row r="204" customFormat="false" ht="15" hidden="false" customHeight="false" outlineLevel="0" collapsed="false">
      <c r="A204" s="1" t="s">
        <v>389</v>
      </c>
      <c r="B204" s="2" t="s">
        <v>390</v>
      </c>
    </row>
    <row r="205" customFormat="false" ht="15" hidden="false" customHeight="false" outlineLevel="0" collapsed="false">
      <c r="A205" s="1" t="s">
        <v>391</v>
      </c>
      <c r="B205" s="2" t="s">
        <v>392</v>
      </c>
    </row>
    <row r="206" customFormat="false" ht="15" hidden="false" customHeight="false" outlineLevel="0" collapsed="false">
      <c r="A206" s="1" t="s">
        <v>393</v>
      </c>
      <c r="B206" s="2" t="s">
        <v>364</v>
      </c>
    </row>
    <row r="207" customFormat="false" ht="15" hidden="false" customHeight="false" outlineLevel="0" collapsed="false">
      <c r="A207" s="1" t="s">
        <v>394</v>
      </c>
      <c r="B207" s="2" t="s">
        <v>395</v>
      </c>
    </row>
    <row r="208" customFormat="false" ht="15" hidden="false" customHeight="false" outlineLevel="0" collapsed="false">
      <c r="A208" s="1" t="s">
        <v>396</v>
      </c>
      <c r="B208" s="2" t="s">
        <v>397</v>
      </c>
    </row>
    <row r="209" customFormat="false" ht="15" hidden="false" customHeight="false" outlineLevel="0" collapsed="false">
      <c r="A209" s="1" t="s">
        <v>398</v>
      </c>
      <c r="B209" s="2" t="s">
        <v>399</v>
      </c>
    </row>
    <row r="210" customFormat="false" ht="15" hidden="false" customHeight="false" outlineLevel="0" collapsed="false">
      <c r="A210" s="1" t="s">
        <v>400</v>
      </c>
      <c r="B210" s="2" t="s">
        <v>401</v>
      </c>
    </row>
    <row r="211" customFormat="false" ht="15" hidden="false" customHeight="false" outlineLevel="0" collapsed="false">
      <c r="A211" s="1" t="s">
        <v>402</v>
      </c>
      <c r="B211" s="2" t="s">
        <v>403</v>
      </c>
    </row>
    <row r="212" customFormat="false" ht="15" hidden="false" customHeight="false" outlineLevel="0" collapsed="false">
      <c r="A212" s="1" t="s">
        <v>404</v>
      </c>
      <c r="B212" s="2" t="s">
        <v>364</v>
      </c>
    </row>
    <row r="213" customFormat="false" ht="15" hidden="false" customHeight="false" outlineLevel="0" collapsed="false">
      <c r="A213" s="1" t="s">
        <v>405</v>
      </c>
      <c r="B213" s="2" t="s">
        <v>406</v>
      </c>
    </row>
    <row r="214" customFormat="false" ht="15" hidden="false" customHeight="false" outlineLevel="0" collapsed="false">
      <c r="A214" s="1" t="s">
        <v>407</v>
      </c>
      <c r="B214" s="2" t="s">
        <v>408</v>
      </c>
    </row>
    <row r="215" customFormat="false" ht="15" hidden="false" customHeight="false" outlineLevel="0" collapsed="false">
      <c r="A215" s="1" t="s">
        <v>409</v>
      </c>
      <c r="B215" s="2" t="s">
        <v>410</v>
      </c>
    </row>
    <row r="216" customFormat="false" ht="15" hidden="false" customHeight="false" outlineLevel="0" collapsed="false">
      <c r="A216" s="1" t="s">
        <v>411</v>
      </c>
      <c r="B216" s="2" t="s">
        <v>412</v>
      </c>
    </row>
    <row r="217" customFormat="false" ht="15" hidden="false" customHeight="false" outlineLevel="0" collapsed="false">
      <c r="A217" s="1" t="s">
        <v>413</v>
      </c>
      <c r="B217" s="2" t="s">
        <v>364</v>
      </c>
    </row>
    <row r="218" customFormat="false" ht="15" hidden="false" customHeight="false" outlineLevel="0" collapsed="false">
      <c r="A218" s="1" t="s">
        <v>414</v>
      </c>
      <c r="B218" s="2" t="s">
        <v>415</v>
      </c>
    </row>
    <row r="219" customFormat="false" ht="15" hidden="false" customHeight="false" outlineLevel="0" collapsed="false">
      <c r="A219" s="1" t="s">
        <v>416</v>
      </c>
      <c r="B219" s="2" t="s">
        <v>417</v>
      </c>
    </row>
    <row r="220" customFormat="false" ht="15" hidden="false" customHeight="false" outlineLevel="0" collapsed="false">
      <c r="A220" s="1" t="s">
        <v>418</v>
      </c>
      <c r="B220" s="2" t="s">
        <v>419</v>
      </c>
    </row>
    <row r="221" customFormat="false" ht="15" hidden="false" customHeight="false" outlineLevel="0" collapsed="false">
      <c r="A221" s="1" t="s">
        <v>420</v>
      </c>
      <c r="B221" s="2" t="s">
        <v>421</v>
      </c>
    </row>
    <row r="222" customFormat="false" ht="15" hidden="false" customHeight="false" outlineLevel="0" collapsed="false">
      <c r="A222" s="1" t="s">
        <v>422</v>
      </c>
      <c r="B222" s="2" t="s">
        <v>423</v>
      </c>
    </row>
    <row r="223" customFormat="false" ht="15" hidden="false" customHeight="false" outlineLevel="0" collapsed="false">
      <c r="A223" s="1" t="s">
        <v>424</v>
      </c>
      <c r="B223" s="2" t="s">
        <v>364</v>
      </c>
    </row>
    <row r="224" customFormat="false" ht="15" hidden="false" customHeight="false" outlineLevel="0" collapsed="false">
      <c r="A224" s="1" t="s">
        <v>425</v>
      </c>
      <c r="B224" s="2" t="s">
        <v>426</v>
      </c>
    </row>
    <row r="225" customFormat="false" ht="15" hidden="false" customHeight="false" outlineLevel="0" collapsed="false">
      <c r="A225" s="1" t="s">
        <v>427</v>
      </c>
      <c r="B225" s="2" t="s">
        <v>428</v>
      </c>
    </row>
    <row r="226" customFormat="false" ht="15" hidden="false" customHeight="false" outlineLevel="0" collapsed="false">
      <c r="A226" s="1" t="s">
        <v>429</v>
      </c>
      <c r="B226" s="2" t="s">
        <v>430</v>
      </c>
    </row>
    <row r="227" customFormat="false" ht="15" hidden="false" customHeight="false" outlineLevel="0" collapsed="false">
      <c r="A227" s="1" t="s">
        <v>431</v>
      </c>
      <c r="B227" s="2" t="s">
        <v>432</v>
      </c>
    </row>
    <row r="228" customFormat="false" ht="15" hidden="false" customHeight="false" outlineLevel="0" collapsed="false">
      <c r="A228" s="1" t="s">
        <v>433</v>
      </c>
      <c r="B228" s="2" t="s">
        <v>434</v>
      </c>
    </row>
    <row r="229" customFormat="false" ht="15" hidden="false" customHeight="false" outlineLevel="0" collapsed="false">
      <c r="A229" s="1" t="s">
        <v>435</v>
      </c>
      <c r="B229" s="2" t="s">
        <v>436</v>
      </c>
    </row>
    <row r="230" customFormat="false" ht="15" hidden="false" customHeight="false" outlineLevel="0" collapsed="false">
      <c r="A230" s="1" t="s">
        <v>437</v>
      </c>
      <c r="B230" s="2" t="s">
        <v>438</v>
      </c>
    </row>
    <row r="231" customFormat="false" ht="15" hidden="false" customHeight="false" outlineLevel="0" collapsed="false">
      <c r="A231" s="1" t="s">
        <v>439</v>
      </c>
      <c r="B231" s="2" t="s">
        <v>440</v>
      </c>
    </row>
    <row r="232" customFormat="false" ht="15" hidden="false" customHeight="false" outlineLevel="0" collapsed="false">
      <c r="A232" s="1" t="s">
        <v>441</v>
      </c>
      <c r="B232" s="2" t="s">
        <v>442</v>
      </c>
    </row>
    <row r="233" customFormat="false" ht="15" hidden="false" customHeight="false" outlineLevel="0" collapsed="false">
      <c r="A233" s="1" t="s">
        <v>443</v>
      </c>
      <c r="B233" s="2" t="s">
        <v>444</v>
      </c>
    </row>
    <row r="234" customFormat="false" ht="15" hidden="false" customHeight="false" outlineLevel="0" collapsed="false">
      <c r="A234" s="1" t="s">
        <v>445</v>
      </c>
      <c r="B234" s="2" t="s">
        <v>446</v>
      </c>
    </row>
    <row r="235" customFormat="false" ht="15" hidden="false" customHeight="false" outlineLevel="0" collapsed="false">
      <c r="A235" s="1" t="s">
        <v>447</v>
      </c>
      <c r="B235" s="2" t="s">
        <v>448</v>
      </c>
    </row>
    <row r="236" customFormat="false" ht="15" hidden="false" customHeight="false" outlineLevel="0" collapsed="false">
      <c r="A236" s="1" t="s">
        <v>449</v>
      </c>
      <c r="B236" s="2" t="s">
        <v>450</v>
      </c>
    </row>
    <row r="237" customFormat="false" ht="15" hidden="false" customHeight="false" outlineLevel="0" collapsed="false">
      <c r="A237" s="1" t="s">
        <v>451</v>
      </c>
      <c r="B237" s="2" t="s">
        <v>452</v>
      </c>
    </row>
    <row r="238" customFormat="false" ht="15" hidden="false" customHeight="false" outlineLevel="0" collapsed="false">
      <c r="A238" s="1" t="s">
        <v>453</v>
      </c>
      <c r="B238" s="2" t="s">
        <v>454</v>
      </c>
    </row>
    <row r="239" customFormat="false" ht="15" hidden="false" customHeight="false" outlineLevel="0" collapsed="false">
      <c r="A239" s="1" t="s">
        <v>455</v>
      </c>
      <c r="B239" s="2" t="s">
        <v>456</v>
      </c>
    </row>
    <row r="240" customFormat="false" ht="15" hidden="false" customHeight="false" outlineLevel="0" collapsed="false">
      <c r="A240" s="1" t="s">
        <v>457</v>
      </c>
      <c r="B240" s="2" t="s">
        <v>458</v>
      </c>
    </row>
    <row r="241" customFormat="false" ht="15" hidden="false" customHeight="false" outlineLevel="0" collapsed="false">
      <c r="A241" s="1" t="s">
        <v>459</v>
      </c>
      <c r="B241" s="2" t="s">
        <v>460</v>
      </c>
    </row>
    <row r="242" customFormat="false" ht="15" hidden="false" customHeight="false" outlineLevel="0" collapsed="false">
      <c r="A242" s="1" t="s">
        <v>461</v>
      </c>
      <c r="B242" s="2" t="s">
        <v>462</v>
      </c>
    </row>
    <row r="243" customFormat="false" ht="15" hidden="false" customHeight="false" outlineLevel="0" collapsed="false">
      <c r="A243" s="1" t="s">
        <v>463</v>
      </c>
      <c r="B243" s="2" t="s">
        <v>464</v>
      </c>
    </row>
    <row r="244" customFormat="false" ht="15" hidden="false" customHeight="false" outlineLevel="0" collapsed="false">
      <c r="A244" s="1" t="s">
        <v>465</v>
      </c>
      <c r="B244" s="2" t="s">
        <v>466</v>
      </c>
    </row>
    <row r="245" customFormat="false" ht="15" hidden="false" customHeight="false" outlineLevel="0" collapsed="false">
      <c r="A245" s="1" t="s">
        <v>467</v>
      </c>
      <c r="B245" s="2" t="s">
        <v>468</v>
      </c>
    </row>
    <row r="246" customFormat="false" ht="15" hidden="false" customHeight="false" outlineLevel="0" collapsed="false">
      <c r="A246" s="1" t="s">
        <v>469</v>
      </c>
      <c r="B246" s="2" t="s">
        <v>470</v>
      </c>
    </row>
    <row r="247" customFormat="false" ht="15" hidden="false" customHeight="false" outlineLevel="0" collapsed="false">
      <c r="A247" s="1" t="s">
        <v>471</v>
      </c>
      <c r="B247" s="2" t="s">
        <v>472</v>
      </c>
    </row>
    <row r="248" customFormat="false" ht="15" hidden="false" customHeight="false" outlineLevel="0" collapsed="false">
      <c r="A248" s="1" t="s">
        <v>473</v>
      </c>
      <c r="B248" s="2" t="s">
        <v>474</v>
      </c>
    </row>
    <row r="249" customFormat="false" ht="15" hidden="false" customHeight="false" outlineLevel="0" collapsed="false">
      <c r="A249" s="1" t="s">
        <v>475</v>
      </c>
      <c r="B249" s="2" t="s">
        <v>476</v>
      </c>
    </row>
    <row r="250" customFormat="false" ht="15" hidden="false" customHeight="false" outlineLevel="0" collapsed="false">
      <c r="A250" s="1" t="s">
        <v>477</v>
      </c>
      <c r="B250" s="2" t="s">
        <v>478</v>
      </c>
    </row>
    <row r="251" customFormat="false" ht="15" hidden="false" customHeight="false" outlineLevel="0" collapsed="false">
      <c r="A251" s="1" t="s">
        <v>479</v>
      </c>
      <c r="B251" s="2" t="s">
        <v>480</v>
      </c>
    </row>
    <row r="252" customFormat="false" ht="15" hidden="false" customHeight="false" outlineLevel="0" collapsed="false">
      <c r="A252" s="1" t="s">
        <v>481</v>
      </c>
      <c r="B252" s="2" t="s">
        <v>482</v>
      </c>
    </row>
    <row r="253" customFormat="false" ht="15" hidden="false" customHeight="false" outlineLevel="0" collapsed="false">
      <c r="A253" s="1" t="s">
        <v>483</v>
      </c>
      <c r="B253" s="2" t="s">
        <v>484</v>
      </c>
    </row>
    <row r="254" customFormat="false" ht="15" hidden="false" customHeight="false" outlineLevel="0" collapsed="false">
      <c r="A254" s="1" t="s">
        <v>485</v>
      </c>
      <c r="B254" s="2" t="s">
        <v>486</v>
      </c>
    </row>
    <row r="255" customFormat="false" ht="15" hidden="false" customHeight="false" outlineLevel="0" collapsed="false">
      <c r="A255" s="1" t="s">
        <v>487</v>
      </c>
      <c r="B255" s="2" t="s">
        <v>488</v>
      </c>
    </row>
    <row r="256" customFormat="false" ht="15" hidden="false" customHeight="false" outlineLevel="0" collapsed="false">
      <c r="A256" s="1" t="s">
        <v>489</v>
      </c>
      <c r="B256" s="2" t="s">
        <v>490</v>
      </c>
    </row>
    <row r="257" customFormat="false" ht="15" hidden="false" customHeight="false" outlineLevel="0" collapsed="false">
      <c r="A257" s="1" t="s">
        <v>491</v>
      </c>
      <c r="B257" s="2" t="s">
        <v>492</v>
      </c>
    </row>
    <row r="258" customFormat="false" ht="15" hidden="false" customHeight="false" outlineLevel="0" collapsed="false">
      <c r="A258" s="1" t="s">
        <v>493</v>
      </c>
      <c r="B258" s="2" t="s">
        <v>494</v>
      </c>
    </row>
    <row r="259" customFormat="false" ht="15" hidden="false" customHeight="false" outlineLevel="0" collapsed="false">
      <c r="A259" s="1" t="s">
        <v>495</v>
      </c>
      <c r="B259" s="2" t="s">
        <v>496</v>
      </c>
    </row>
    <row r="260" customFormat="false" ht="15" hidden="false" customHeight="false" outlineLevel="0" collapsed="false">
      <c r="A260" s="1" t="s">
        <v>497</v>
      </c>
      <c r="B260" s="2" t="s">
        <v>498</v>
      </c>
    </row>
    <row r="261" customFormat="false" ht="15" hidden="false" customHeight="false" outlineLevel="0" collapsed="false">
      <c r="A261" s="1" t="s">
        <v>499</v>
      </c>
      <c r="B261" s="2" t="s">
        <v>500</v>
      </c>
    </row>
    <row r="262" customFormat="false" ht="15" hidden="false" customHeight="false" outlineLevel="0" collapsed="false">
      <c r="A262" s="1" t="s">
        <v>501</v>
      </c>
      <c r="B262" s="2" t="s">
        <v>502</v>
      </c>
    </row>
    <row r="263" customFormat="false" ht="15" hidden="false" customHeight="false" outlineLevel="0" collapsed="false">
      <c r="A263" s="1" t="s">
        <v>503</v>
      </c>
      <c r="B263" s="2" t="s">
        <v>504</v>
      </c>
    </row>
    <row r="264" customFormat="false" ht="15" hidden="false" customHeight="false" outlineLevel="0" collapsed="false">
      <c r="A264" s="1" t="s">
        <v>505</v>
      </c>
      <c r="B264" s="2" t="s">
        <v>506</v>
      </c>
    </row>
    <row r="265" customFormat="false" ht="15" hidden="false" customHeight="false" outlineLevel="0" collapsed="false">
      <c r="A265" s="1" t="s">
        <v>507</v>
      </c>
      <c r="B265" s="2" t="s">
        <v>508</v>
      </c>
    </row>
    <row r="266" customFormat="false" ht="15" hidden="false" customHeight="false" outlineLevel="0" collapsed="false">
      <c r="A266" s="1" t="s">
        <v>509</v>
      </c>
      <c r="B266" s="2" t="s">
        <v>510</v>
      </c>
    </row>
    <row r="267" customFormat="false" ht="15" hidden="false" customHeight="false" outlineLevel="0" collapsed="false">
      <c r="A267" s="1" t="s">
        <v>511</v>
      </c>
      <c r="B267" s="2" t="s">
        <v>512</v>
      </c>
    </row>
    <row r="268" customFormat="false" ht="15" hidden="false" customHeight="false" outlineLevel="0" collapsed="false">
      <c r="A268" s="1" t="s">
        <v>513</v>
      </c>
      <c r="B268" s="2" t="s">
        <v>514</v>
      </c>
    </row>
    <row r="269" customFormat="false" ht="15" hidden="false" customHeight="false" outlineLevel="0" collapsed="false">
      <c r="A269" s="1" t="s">
        <v>515</v>
      </c>
      <c r="B269" s="2" t="s">
        <v>516</v>
      </c>
    </row>
    <row r="270" customFormat="false" ht="15" hidden="false" customHeight="false" outlineLevel="0" collapsed="false">
      <c r="A270" s="1" t="s">
        <v>517</v>
      </c>
      <c r="B270" s="2" t="s">
        <v>518</v>
      </c>
    </row>
    <row r="271" customFormat="false" ht="15" hidden="false" customHeight="false" outlineLevel="0" collapsed="false">
      <c r="A271" s="1" t="s">
        <v>519</v>
      </c>
      <c r="B271" s="2" t="s">
        <v>520</v>
      </c>
    </row>
    <row r="272" customFormat="false" ht="15" hidden="false" customHeight="false" outlineLevel="0" collapsed="false">
      <c r="A272" s="1" t="s">
        <v>521</v>
      </c>
      <c r="B272" s="2" t="s">
        <v>522</v>
      </c>
    </row>
    <row r="273" customFormat="false" ht="15" hidden="false" customHeight="false" outlineLevel="0" collapsed="false">
      <c r="A273" s="1" t="s">
        <v>523</v>
      </c>
      <c r="B273" s="2" t="s">
        <v>524</v>
      </c>
    </row>
    <row r="274" customFormat="false" ht="15" hidden="false" customHeight="false" outlineLevel="0" collapsed="false">
      <c r="A274" s="1" t="s">
        <v>525</v>
      </c>
      <c r="B274" s="2" t="s">
        <v>526</v>
      </c>
    </row>
    <row r="275" customFormat="false" ht="15" hidden="false" customHeight="false" outlineLevel="0" collapsed="false">
      <c r="A275" s="1" t="s">
        <v>527</v>
      </c>
      <c r="B275" s="2" t="s">
        <v>528</v>
      </c>
    </row>
    <row r="276" customFormat="false" ht="15" hidden="false" customHeight="false" outlineLevel="0" collapsed="false">
      <c r="A276" s="1" t="s">
        <v>529</v>
      </c>
      <c r="B276" s="2" t="s">
        <v>530</v>
      </c>
    </row>
    <row r="277" customFormat="false" ht="15" hidden="false" customHeight="false" outlineLevel="0" collapsed="false">
      <c r="A277" s="1" t="s">
        <v>531</v>
      </c>
      <c r="B277" s="2" t="s">
        <v>532</v>
      </c>
    </row>
    <row r="278" customFormat="false" ht="15" hidden="false" customHeight="false" outlineLevel="0" collapsed="false">
      <c r="A278" s="1" t="s">
        <v>533</v>
      </c>
      <c r="B278" s="2" t="s">
        <v>534</v>
      </c>
    </row>
    <row r="279" customFormat="false" ht="15" hidden="false" customHeight="false" outlineLevel="0" collapsed="false">
      <c r="A279" s="1" t="s">
        <v>535</v>
      </c>
      <c r="B279" s="2" t="s">
        <v>536</v>
      </c>
    </row>
    <row r="280" customFormat="false" ht="15" hidden="false" customHeight="false" outlineLevel="0" collapsed="false">
      <c r="A280" s="1" t="s">
        <v>537</v>
      </c>
      <c r="B280" s="2" t="s">
        <v>538</v>
      </c>
    </row>
    <row r="281" customFormat="false" ht="15" hidden="false" customHeight="false" outlineLevel="0" collapsed="false">
      <c r="A281" s="1" t="s">
        <v>539</v>
      </c>
      <c r="B281" s="2" t="s">
        <v>540</v>
      </c>
    </row>
    <row r="282" customFormat="false" ht="15" hidden="false" customHeight="false" outlineLevel="0" collapsed="false">
      <c r="A282" s="1" t="s">
        <v>541</v>
      </c>
      <c r="B282" s="2" t="s">
        <v>542</v>
      </c>
    </row>
    <row r="283" customFormat="false" ht="15" hidden="false" customHeight="false" outlineLevel="0" collapsed="false">
      <c r="A283" s="1" t="s">
        <v>543</v>
      </c>
      <c r="B283" s="2" t="s">
        <v>544</v>
      </c>
    </row>
    <row r="284" customFormat="false" ht="15" hidden="false" customHeight="false" outlineLevel="0" collapsed="false">
      <c r="A284" s="1" t="s">
        <v>545</v>
      </c>
      <c r="B284" s="2" t="s">
        <v>546</v>
      </c>
    </row>
    <row r="285" customFormat="false" ht="15" hidden="false" customHeight="false" outlineLevel="0" collapsed="false">
      <c r="A285" s="1" t="s">
        <v>547</v>
      </c>
      <c r="B285" s="2" t="s">
        <v>548</v>
      </c>
    </row>
    <row r="286" customFormat="false" ht="15" hidden="false" customHeight="false" outlineLevel="0" collapsed="false">
      <c r="A286" s="1" t="s">
        <v>549</v>
      </c>
      <c r="B286" s="2" t="s">
        <v>524</v>
      </c>
    </row>
    <row r="287" customFormat="false" ht="15" hidden="false" customHeight="false" outlineLevel="0" collapsed="false">
      <c r="A287" s="1" t="s">
        <v>550</v>
      </c>
      <c r="B287" s="2" t="s">
        <v>526</v>
      </c>
    </row>
    <row r="288" customFormat="false" ht="15" hidden="false" customHeight="false" outlineLevel="0" collapsed="false">
      <c r="A288" s="1" t="s">
        <v>551</v>
      </c>
      <c r="B288" s="2" t="s">
        <v>528</v>
      </c>
    </row>
    <row r="289" customFormat="false" ht="15" hidden="false" customHeight="false" outlineLevel="0" collapsed="false">
      <c r="A289" s="1" t="s">
        <v>552</v>
      </c>
      <c r="B289" s="2" t="s">
        <v>530</v>
      </c>
    </row>
    <row r="290" customFormat="false" ht="15" hidden="false" customHeight="false" outlineLevel="0" collapsed="false">
      <c r="A290" s="1" t="s">
        <v>553</v>
      </c>
      <c r="B290" s="2" t="s">
        <v>554</v>
      </c>
    </row>
    <row r="291" customFormat="false" ht="15" hidden="false" customHeight="false" outlineLevel="0" collapsed="false">
      <c r="A291" s="1" t="s">
        <v>555</v>
      </c>
      <c r="B291" s="2" t="s">
        <v>556</v>
      </c>
    </row>
    <row r="292" customFormat="false" ht="15" hidden="false" customHeight="false" outlineLevel="0" collapsed="false">
      <c r="A292" s="1" t="s">
        <v>557</v>
      </c>
      <c r="B292" s="2" t="s">
        <v>558</v>
      </c>
    </row>
    <row r="293" customFormat="false" ht="15" hidden="false" customHeight="false" outlineLevel="0" collapsed="false">
      <c r="A293" s="1" t="s">
        <v>559</v>
      </c>
      <c r="B293" s="2" t="s">
        <v>117</v>
      </c>
    </row>
    <row r="294" customFormat="false" ht="15" hidden="false" customHeight="false" outlineLevel="0" collapsed="false">
      <c r="A294" s="1" t="s">
        <v>560</v>
      </c>
      <c r="B294" s="2" t="s">
        <v>561</v>
      </c>
    </row>
    <row r="295" customFormat="false" ht="15" hidden="false" customHeight="false" outlineLevel="0" collapsed="false">
      <c r="A295" s="1" t="s">
        <v>562</v>
      </c>
      <c r="B295" s="2" t="s">
        <v>563</v>
      </c>
    </row>
    <row r="296" customFormat="false" ht="15" hidden="false" customHeight="false" outlineLevel="0" collapsed="false">
      <c r="A296" s="1" t="s">
        <v>564</v>
      </c>
      <c r="B296" s="2" t="s">
        <v>565</v>
      </c>
    </row>
    <row r="297" customFormat="false" ht="15" hidden="false" customHeight="false" outlineLevel="0" collapsed="false">
      <c r="A297" s="1" t="s">
        <v>566</v>
      </c>
      <c r="B297" s="2" t="s">
        <v>567</v>
      </c>
    </row>
    <row r="298" customFormat="false" ht="15" hidden="false" customHeight="false" outlineLevel="0" collapsed="false">
      <c r="A298" s="1" t="s">
        <v>568</v>
      </c>
      <c r="B298" s="2" t="s">
        <v>569</v>
      </c>
    </row>
    <row r="299" customFormat="false" ht="15" hidden="false" customHeight="false" outlineLevel="0" collapsed="false">
      <c r="A299" s="1" t="s">
        <v>570</v>
      </c>
      <c r="B299" s="2" t="s">
        <v>571</v>
      </c>
    </row>
    <row r="300" customFormat="false" ht="15" hidden="false" customHeight="false" outlineLevel="0" collapsed="false">
      <c r="A300" s="1" t="s">
        <v>572</v>
      </c>
      <c r="B300" s="2" t="s">
        <v>573</v>
      </c>
    </row>
    <row r="301" customFormat="false" ht="15" hidden="false" customHeight="false" outlineLevel="0" collapsed="false">
      <c r="A301" s="1" t="s">
        <v>574</v>
      </c>
      <c r="B301" s="2" t="s">
        <v>575</v>
      </c>
    </row>
    <row r="302" customFormat="false" ht="15" hidden="false" customHeight="false" outlineLevel="0" collapsed="false">
      <c r="A302" s="1" t="s">
        <v>576</v>
      </c>
      <c r="B302" s="2" t="s">
        <v>577</v>
      </c>
    </row>
    <row r="303" customFormat="false" ht="15" hidden="false" customHeight="false" outlineLevel="0" collapsed="false">
      <c r="A303" s="1" t="s">
        <v>578</v>
      </c>
      <c r="B303" s="2" t="s">
        <v>579</v>
      </c>
    </row>
    <row r="304" customFormat="false" ht="15" hidden="false" customHeight="false" outlineLevel="0" collapsed="false">
      <c r="A304" s="1" t="s">
        <v>580</v>
      </c>
      <c r="B304" s="2" t="s">
        <v>581</v>
      </c>
    </row>
    <row r="305" customFormat="false" ht="15" hidden="false" customHeight="false" outlineLevel="0" collapsed="false">
      <c r="A305" s="1" t="s">
        <v>582</v>
      </c>
      <c r="B305" s="2" t="s">
        <v>583</v>
      </c>
    </row>
    <row r="306" customFormat="false" ht="15" hidden="false" customHeight="false" outlineLevel="0" collapsed="false">
      <c r="A306" s="1" t="s">
        <v>584</v>
      </c>
      <c r="B306" s="2" t="s">
        <v>127</v>
      </c>
    </row>
    <row r="307" customFormat="false" ht="15" hidden="false" customHeight="false" outlineLevel="0" collapsed="false">
      <c r="A307" s="1" t="s">
        <v>585</v>
      </c>
      <c r="B307" s="2" t="s">
        <v>586</v>
      </c>
    </row>
    <row r="308" customFormat="false" ht="15" hidden="false" customHeight="false" outlineLevel="0" collapsed="false">
      <c r="A308" s="1" t="s">
        <v>587</v>
      </c>
      <c r="B308" s="2" t="s">
        <v>123</v>
      </c>
    </row>
    <row r="309" customFormat="false" ht="15" hidden="false" customHeight="false" outlineLevel="0" collapsed="false">
      <c r="A309" s="1" t="s">
        <v>588</v>
      </c>
      <c r="B309" s="2" t="s">
        <v>125</v>
      </c>
    </row>
    <row r="310" customFormat="false" ht="15" hidden="false" customHeight="false" outlineLevel="0" collapsed="false">
      <c r="A310" s="1" t="s">
        <v>589</v>
      </c>
      <c r="B310" s="2" t="s">
        <v>131</v>
      </c>
    </row>
    <row r="311" customFormat="false" ht="15" hidden="false" customHeight="false" outlineLevel="0" collapsed="false">
      <c r="A311" s="1" t="s">
        <v>590</v>
      </c>
      <c r="B311" s="2" t="s">
        <v>133</v>
      </c>
    </row>
    <row r="312" customFormat="false" ht="15" hidden="false" customHeight="false" outlineLevel="0" collapsed="false">
      <c r="A312" s="1" t="s">
        <v>591</v>
      </c>
      <c r="B312" s="2" t="s">
        <v>135</v>
      </c>
    </row>
    <row r="313" customFormat="false" ht="15" hidden="false" customHeight="false" outlineLevel="0" collapsed="false">
      <c r="A313" s="1" t="s">
        <v>592</v>
      </c>
      <c r="B313" s="2" t="s">
        <v>137</v>
      </c>
    </row>
    <row r="314" customFormat="false" ht="15" hidden="false" customHeight="false" outlineLevel="0" collapsed="false">
      <c r="A314" s="1" t="s">
        <v>593</v>
      </c>
      <c r="B314" s="2" t="s">
        <v>594</v>
      </c>
    </row>
    <row r="315" customFormat="false" ht="15" hidden="false" customHeight="false" outlineLevel="0" collapsed="false">
      <c r="A315" s="1" t="s">
        <v>595</v>
      </c>
      <c r="B315" s="2" t="s">
        <v>596</v>
      </c>
    </row>
    <row r="316" customFormat="false" ht="15" hidden="false" customHeight="false" outlineLevel="0" collapsed="false">
      <c r="A316" s="1" t="s">
        <v>597</v>
      </c>
      <c r="B316" s="2" t="s">
        <v>598</v>
      </c>
    </row>
    <row r="317" customFormat="false" ht="15" hidden="false" customHeight="false" outlineLevel="0" collapsed="false">
      <c r="A317" s="1" t="s">
        <v>599</v>
      </c>
      <c r="B317" s="2" t="s">
        <v>600</v>
      </c>
    </row>
    <row r="318" customFormat="false" ht="15" hidden="false" customHeight="false" outlineLevel="0" collapsed="false">
      <c r="A318" s="1" t="s">
        <v>601</v>
      </c>
      <c r="B318" s="2" t="s">
        <v>141</v>
      </c>
    </row>
    <row r="319" customFormat="false" ht="15" hidden="false" customHeight="false" outlineLevel="0" collapsed="false">
      <c r="A319" s="1" t="s">
        <v>602</v>
      </c>
      <c r="B319" s="2" t="s">
        <v>603</v>
      </c>
    </row>
    <row r="320" customFormat="false" ht="15" hidden="false" customHeight="false" outlineLevel="0" collapsed="false">
      <c r="A320" s="1" t="s">
        <v>604</v>
      </c>
      <c r="B320" s="2" t="s">
        <v>605</v>
      </c>
    </row>
    <row r="321" customFormat="false" ht="15" hidden="false" customHeight="false" outlineLevel="0" collapsed="false">
      <c r="A321" s="1" t="s">
        <v>606</v>
      </c>
      <c r="B321" s="2" t="s">
        <v>607</v>
      </c>
    </row>
    <row r="322" customFormat="false" ht="15" hidden="false" customHeight="false" outlineLevel="0" collapsed="false">
      <c r="A322" s="1" t="s">
        <v>608</v>
      </c>
      <c r="B322" s="2" t="s">
        <v>609</v>
      </c>
    </row>
    <row r="323" customFormat="false" ht="15" hidden="false" customHeight="false" outlineLevel="0" collapsed="false">
      <c r="A323" s="1" t="s">
        <v>610</v>
      </c>
      <c r="B323" s="2" t="s">
        <v>611</v>
      </c>
    </row>
    <row r="324" customFormat="false" ht="15" hidden="false" customHeight="false" outlineLevel="0" collapsed="false">
      <c r="A324" s="1" t="s">
        <v>612</v>
      </c>
      <c r="B324" s="2" t="s">
        <v>613</v>
      </c>
    </row>
    <row r="325" customFormat="false" ht="15" hidden="false" customHeight="false" outlineLevel="0" collapsed="false">
      <c r="A325" s="1" t="s">
        <v>614</v>
      </c>
      <c r="B325" s="2" t="s">
        <v>615</v>
      </c>
    </row>
    <row r="326" customFormat="false" ht="15" hidden="false" customHeight="false" outlineLevel="0" collapsed="false">
      <c r="A326" s="1" t="s">
        <v>616</v>
      </c>
      <c r="B326" s="2" t="s">
        <v>617</v>
      </c>
    </row>
    <row r="327" customFormat="false" ht="15" hidden="false" customHeight="false" outlineLevel="0" collapsed="false">
      <c r="A327" s="1" t="s">
        <v>618</v>
      </c>
      <c r="B327" s="2" t="s">
        <v>619</v>
      </c>
    </row>
    <row r="328" customFormat="false" ht="15" hidden="false" customHeight="false" outlineLevel="0" collapsed="false">
      <c r="A328" s="1" t="s">
        <v>620</v>
      </c>
      <c r="B328" s="2" t="s">
        <v>621</v>
      </c>
    </row>
    <row r="329" customFormat="false" ht="15" hidden="false" customHeight="false" outlineLevel="0" collapsed="false">
      <c r="A329" s="1" t="s">
        <v>622</v>
      </c>
      <c r="B329" s="2" t="s">
        <v>623</v>
      </c>
    </row>
    <row r="330" customFormat="false" ht="15" hidden="false" customHeight="false" outlineLevel="0" collapsed="false">
      <c r="A330" s="1" t="s">
        <v>624</v>
      </c>
      <c r="B330" s="2" t="s">
        <v>625</v>
      </c>
    </row>
    <row r="331" customFormat="false" ht="15" hidden="false" customHeight="false" outlineLevel="0" collapsed="false">
      <c r="A331" s="1" t="s">
        <v>626</v>
      </c>
      <c r="B331" s="2" t="s">
        <v>627</v>
      </c>
    </row>
    <row r="332" customFormat="false" ht="15" hidden="false" customHeight="false" outlineLevel="0" collapsed="false">
      <c r="A332" s="1" t="s">
        <v>628</v>
      </c>
      <c r="B332" s="2" t="s">
        <v>629</v>
      </c>
    </row>
    <row r="333" customFormat="false" ht="15" hidden="false" customHeight="false" outlineLevel="0" collapsed="false">
      <c r="A333" s="1" t="s">
        <v>630</v>
      </c>
      <c r="B333" s="2" t="s">
        <v>631</v>
      </c>
    </row>
    <row r="334" customFormat="false" ht="15" hidden="false" customHeight="false" outlineLevel="0" collapsed="false">
      <c r="A334" s="1" t="s">
        <v>632</v>
      </c>
      <c r="B334" s="2" t="s">
        <v>633</v>
      </c>
    </row>
    <row r="335" customFormat="false" ht="15" hidden="false" customHeight="false" outlineLevel="0" collapsed="false">
      <c r="A335" s="1" t="s">
        <v>634</v>
      </c>
      <c r="B335" s="2" t="s">
        <v>635</v>
      </c>
    </row>
    <row r="336" customFormat="false" ht="15" hidden="false" customHeight="false" outlineLevel="0" collapsed="false">
      <c r="A336" s="1" t="s">
        <v>636</v>
      </c>
      <c r="B336" s="2" t="s">
        <v>637</v>
      </c>
    </row>
    <row r="337" customFormat="false" ht="15" hidden="false" customHeight="false" outlineLevel="0" collapsed="false">
      <c r="A337" s="1" t="s">
        <v>638</v>
      </c>
      <c r="B337" s="2" t="s">
        <v>639</v>
      </c>
    </row>
    <row r="338" customFormat="false" ht="15" hidden="false" customHeight="false" outlineLevel="0" collapsed="false">
      <c r="A338" s="1" t="s">
        <v>640</v>
      </c>
      <c r="B338" s="2" t="s">
        <v>641</v>
      </c>
    </row>
    <row r="339" customFormat="false" ht="15" hidden="false" customHeight="false" outlineLevel="0" collapsed="false">
      <c r="A339" s="1" t="s">
        <v>642</v>
      </c>
      <c r="B339" s="2" t="s">
        <v>643</v>
      </c>
    </row>
    <row r="340" customFormat="false" ht="15" hidden="false" customHeight="false" outlineLevel="0" collapsed="false">
      <c r="A340" s="1" t="s">
        <v>644</v>
      </c>
      <c r="B340" s="2" t="s">
        <v>645</v>
      </c>
    </row>
    <row r="341" customFormat="false" ht="15" hidden="false" customHeight="false" outlineLevel="0" collapsed="false">
      <c r="A341" s="1" t="s">
        <v>646</v>
      </c>
      <c r="B341" s="2" t="s">
        <v>647</v>
      </c>
    </row>
    <row r="342" customFormat="false" ht="15" hidden="false" customHeight="false" outlineLevel="0" collapsed="false">
      <c r="A342" s="1" t="s">
        <v>648</v>
      </c>
      <c r="B342" s="2" t="s">
        <v>649</v>
      </c>
    </row>
    <row r="343" customFormat="false" ht="15" hidden="false" customHeight="false" outlineLevel="0" collapsed="false">
      <c r="A343" s="1" t="s">
        <v>650</v>
      </c>
      <c r="B343" s="2" t="s">
        <v>651</v>
      </c>
    </row>
    <row r="344" customFormat="false" ht="15" hidden="false" customHeight="false" outlineLevel="0" collapsed="false">
      <c r="A344" s="1" t="s">
        <v>652</v>
      </c>
      <c r="B344" s="2" t="s">
        <v>653</v>
      </c>
    </row>
    <row r="345" customFormat="false" ht="15" hidden="false" customHeight="false" outlineLevel="0" collapsed="false">
      <c r="A345" s="1" t="s">
        <v>654</v>
      </c>
      <c r="B345" s="2" t="s">
        <v>655</v>
      </c>
    </row>
    <row r="346" customFormat="false" ht="15" hidden="false" customHeight="false" outlineLevel="0" collapsed="false">
      <c r="A346" s="1" t="s">
        <v>656</v>
      </c>
      <c r="B346" s="2" t="s">
        <v>657</v>
      </c>
    </row>
    <row r="347" customFormat="false" ht="15" hidden="false" customHeight="false" outlineLevel="0" collapsed="false">
      <c r="A347" s="1" t="s">
        <v>658</v>
      </c>
      <c r="B347" s="2" t="s">
        <v>659</v>
      </c>
    </row>
    <row r="348" customFormat="false" ht="15" hidden="false" customHeight="false" outlineLevel="0" collapsed="false">
      <c r="A348" s="1" t="s">
        <v>660</v>
      </c>
      <c r="B348" s="2" t="s">
        <v>661</v>
      </c>
    </row>
    <row r="349" customFormat="false" ht="15" hidden="false" customHeight="false" outlineLevel="0" collapsed="false">
      <c r="A349" s="1" t="s">
        <v>662</v>
      </c>
      <c r="B349" s="2" t="s">
        <v>663</v>
      </c>
    </row>
    <row r="350" customFormat="false" ht="15" hidden="false" customHeight="false" outlineLevel="0" collapsed="false">
      <c r="A350" s="1" t="s">
        <v>664</v>
      </c>
      <c r="B350" s="2" t="s">
        <v>665</v>
      </c>
    </row>
    <row r="351" customFormat="false" ht="15" hidden="false" customHeight="false" outlineLevel="0" collapsed="false">
      <c r="A351" s="1" t="s">
        <v>666</v>
      </c>
      <c r="B351" s="2" t="s">
        <v>667</v>
      </c>
    </row>
    <row r="352" customFormat="false" ht="15" hidden="false" customHeight="false" outlineLevel="0" collapsed="false">
      <c r="A352" s="1" t="s">
        <v>668</v>
      </c>
      <c r="B352" s="2" t="s">
        <v>669</v>
      </c>
    </row>
    <row r="353" customFormat="false" ht="15" hidden="false" customHeight="false" outlineLevel="0" collapsed="false">
      <c r="A353" s="1" t="s">
        <v>670</v>
      </c>
      <c r="B353" s="2" t="s">
        <v>671</v>
      </c>
    </row>
    <row r="354" customFormat="false" ht="15" hidden="false" customHeight="false" outlineLevel="0" collapsed="false">
      <c r="A354" s="1" t="s">
        <v>672</v>
      </c>
      <c r="B354" s="2" t="s">
        <v>673</v>
      </c>
    </row>
    <row r="355" customFormat="false" ht="15" hidden="false" customHeight="false" outlineLevel="0" collapsed="false">
      <c r="A355" s="1" t="s">
        <v>674</v>
      </c>
      <c r="B355" s="2" t="s">
        <v>538</v>
      </c>
    </row>
    <row r="356" customFormat="false" ht="15" hidden="false" customHeight="false" outlineLevel="0" collapsed="false">
      <c r="A356" s="1" t="s">
        <v>675</v>
      </c>
      <c r="B356" s="2" t="s">
        <v>540</v>
      </c>
    </row>
    <row r="357" customFormat="false" ht="15" hidden="false" customHeight="false" outlineLevel="0" collapsed="false">
      <c r="A357" s="1" t="s">
        <v>676</v>
      </c>
      <c r="B357" s="2" t="s">
        <v>544</v>
      </c>
    </row>
    <row r="358" customFormat="false" ht="15" hidden="false" customHeight="false" outlineLevel="0" collapsed="false">
      <c r="A358" s="1" t="s">
        <v>677</v>
      </c>
      <c r="B358" s="2" t="s">
        <v>546</v>
      </c>
    </row>
    <row r="359" customFormat="false" ht="15" hidden="false" customHeight="false" outlineLevel="0" collapsed="false">
      <c r="A359" s="1" t="s">
        <v>678</v>
      </c>
      <c r="B359" s="2" t="s">
        <v>679</v>
      </c>
    </row>
    <row r="360" customFormat="false" ht="15" hidden="false" customHeight="false" outlineLevel="0" collapsed="false">
      <c r="A360" s="1" t="s">
        <v>680</v>
      </c>
      <c r="B360" s="2" t="s">
        <v>251</v>
      </c>
    </row>
    <row r="361" customFormat="false" ht="15" hidden="false" customHeight="false" outlineLevel="0" collapsed="false">
      <c r="A361" s="1" t="s">
        <v>681</v>
      </c>
      <c r="B361" s="2" t="s">
        <v>682</v>
      </c>
    </row>
    <row r="362" customFormat="false" ht="15" hidden="false" customHeight="false" outlineLevel="0" collapsed="false">
      <c r="A362" s="1" t="s">
        <v>683</v>
      </c>
      <c r="B362" s="2" t="s">
        <v>684</v>
      </c>
    </row>
    <row r="363" customFormat="false" ht="15" hidden="false" customHeight="false" outlineLevel="0" collapsed="false">
      <c r="A363" s="1" t="s">
        <v>685</v>
      </c>
      <c r="B363" s="2" t="s">
        <v>686</v>
      </c>
    </row>
    <row r="364" customFormat="false" ht="15" hidden="false" customHeight="false" outlineLevel="0" collapsed="false">
      <c r="A364" s="1" t="s">
        <v>687</v>
      </c>
      <c r="B364" s="2" t="s">
        <v>688</v>
      </c>
    </row>
    <row r="365" customFormat="false" ht="15" hidden="false" customHeight="false" outlineLevel="0" collapsed="false">
      <c r="A365" s="1" t="s">
        <v>689</v>
      </c>
      <c r="B365" s="2" t="s">
        <v>690</v>
      </c>
    </row>
    <row r="366" customFormat="false" ht="15" hidden="false" customHeight="false" outlineLevel="0" collapsed="false">
      <c r="A366" s="1" t="s">
        <v>691</v>
      </c>
      <c r="B366" s="2" t="s">
        <v>692</v>
      </c>
    </row>
    <row r="367" customFormat="false" ht="15" hidden="false" customHeight="false" outlineLevel="0" collapsed="false">
      <c r="A367" s="1" t="s">
        <v>693</v>
      </c>
      <c r="B367" s="2" t="s">
        <v>694</v>
      </c>
    </row>
    <row r="368" customFormat="false" ht="15" hidden="false" customHeight="false" outlineLevel="0" collapsed="false">
      <c r="A368" s="1" t="s">
        <v>695</v>
      </c>
      <c r="B368" s="2" t="s">
        <v>696</v>
      </c>
    </row>
    <row r="369" customFormat="false" ht="15" hidden="false" customHeight="false" outlineLevel="0" collapsed="false">
      <c r="A369" s="1" t="s">
        <v>697</v>
      </c>
      <c r="B369" s="2" t="s">
        <v>698</v>
      </c>
    </row>
    <row r="370" customFormat="false" ht="15" hidden="false" customHeight="false" outlineLevel="0" collapsed="false">
      <c r="A370" s="1" t="s">
        <v>699</v>
      </c>
      <c r="B370" s="2" t="s">
        <v>700</v>
      </c>
    </row>
    <row r="371" customFormat="false" ht="15" hidden="false" customHeight="false" outlineLevel="0" collapsed="false">
      <c r="A371" s="1" t="s">
        <v>701</v>
      </c>
      <c r="B371" s="2" t="s">
        <v>702</v>
      </c>
    </row>
    <row r="372" customFormat="false" ht="15" hidden="false" customHeight="false" outlineLevel="0" collapsed="false">
      <c r="A372" s="1" t="s">
        <v>703</v>
      </c>
      <c r="B372" s="2" t="s">
        <v>571</v>
      </c>
    </row>
    <row r="373" customFormat="false" ht="15" hidden="false" customHeight="false" outlineLevel="0" collapsed="false">
      <c r="A373" s="1" t="s">
        <v>704</v>
      </c>
      <c r="B373" s="2" t="s">
        <v>573</v>
      </c>
    </row>
    <row r="374" customFormat="false" ht="15" hidden="false" customHeight="false" outlineLevel="0" collapsed="false">
      <c r="A374" s="1" t="s">
        <v>705</v>
      </c>
      <c r="B374" s="2" t="s">
        <v>575</v>
      </c>
    </row>
    <row r="375" customFormat="false" ht="15" hidden="false" customHeight="false" outlineLevel="0" collapsed="false">
      <c r="A375" s="1" t="s">
        <v>706</v>
      </c>
      <c r="B375" s="2" t="s">
        <v>579</v>
      </c>
    </row>
    <row r="376" customFormat="false" ht="15" hidden="false" customHeight="false" outlineLevel="0" collapsed="false">
      <c r="A376" s="1" t="s">
        <v>707</v>
      </c>
      <c r="B376" s="2" t="s">
        <v>581</v>
      </c>
    </row>
    <row r="377" customFormat="false" ht="15" hidden="false" customHeight="false" outlineLevel="0" collapsed="false">
      <c r="A377" s="1" t="s">
        <v>708</v>
      </c>
      <c r="B377" s="2" t="s">
        <v>709</v>
      </c>
    </row>
    <row r="378" customFormat="false" ht="15" hidden="false" customHeight="false" outlineLevel="0" collapsed="false">
      <c r="A378" s="1" t="s">
        <v>710</v>
      </c>
      <c r="B378" s="2" t="s">
        <v>711</v>
      </c>
    </row>
    <row r="379" customFormat="false" ht="15" hidden="false" customHeight="false" outlineLevel="0" collapsed="false">
      <c r="A379" s="1" t="s">
        <v>712</v>
      </c>
      <c r="B379" s="2" t="s">
        <v>637</v>
      </c>
    </row>
    <row r="380" customFormat="false" ht="15" hidden="false" customHeight="false" outlineLevel="0" collapsed="false">
      <c r="A380" s="1" t="s">
        <v>713</v>
      </c>
      <c r="B380" s="2" t="s">
        <v>639</v>
      </c>
    </row>
    <row r="381" customFormat="false" ht="15" hidden="false" customHeight="false" outlineLevel="0" collapsed="false">
      <c r="A381" s="1" t="s">
        <v>714</v>
      </c>
      <c r="B381" s="2" t="s">
        <v>641</v>
      </c>
    </row>
    <row r="382" customFormat="false" ht="15" hidden="false" customHeight="false" outlineLevel="0" collapsed="false">
      <c r="A382" s="1" t="s">
        <v>715</v>
      </c>
      <c r="B382" s="2" t="s">
        <v>643</v>
      </c>
    </row>
    <row r="383" customFormat="false" ht="15" hidden="false" customHeight="false" outlineLevel="0" collapsed="false">
      <c r="A383" s="1" t="s">
        <v>716</v>
      </c>
      <c r="B383" s="2" t="s">
        <v>645</v>
      </c>
    </row>
    <row r="384" customFormat="false" ht="15" hidden="false" customHeight="false" outlineLevel="0" collapsed="false">
      <c r="A384" s="1" t="s">
        <v>717</v>
      </c>
      <c r="B384" s="2" t="s">
        <v>718</v>
      </c>
    </row>
    <row r="385" customFormat="false" ht="15" hidden="false" customHeight="false" outlineLevel="0" collapsed="false">
      <c r="A385" s="1" t="s">
        <v>719</v>
      </c>
      <c r="B385" s="2" t="s">
        <v>649</v>
      </c>
    </row>
    <row r="386" customFormat="false" ht="15" hidden="false" customHeight="false" outlineLevel="0" collapsed="false">
      <c r="A386" s="1" t="s">
        <v>720</v>
      </c>
      <c r="B386" s="2" t="s">
        <v>651</v>
      </c>
    </row>
    <row r="387" customFormat="false" ht="15" hidden="false" customHeight="false" outlineLevel="0" collapsed="false">
      <c r="A387" s="1" t="s">
        <v>721</v>
      </c>
      <c r="B387" s="2" t="s">
        <v>653</v>
      </c>
    </row>
    <row r="388" customFormat="false" ht="15" hidden="false" customHeight="false" outlineLevel="0" collapsed="false">
      <c r="A388" s="1" t="s">
        <v>722</v>
      </c>
      <c r="B388" s="2" t="s">
        <v>655</v>
      </c>
    </row>
    <row r="389" customFormat="false" ht="15" hidden="false" customHeight="false" outlineLevel="0" collapsed="false">
      <c r="A389" s="1" t="s">
        <v>723</v>
      </c>
      <c r="B389" s="2" t="s">
        <v>724</v>
      </c>
    </row>
    <row r="390" customFormat="false" ht="15" hidden="false" customHeight="false" outlineLevel="0" collapsed="false">
      <c r="A390" s="1" t="s">
        <v>725</v>
      </c>
      <c r="B390" s="2" t="s">
        <v>659</v>
      </c>
    </row>
    <row r="391" customFormat="false" ht="15" hidden="false" customHeight="false" outlineLevel="0" collapsed="false">
      <c r="A391" s="1" t="s">
        <v>726</v>
      </c>
      <c r="B391" s="2" t="s">
        <v>661</v>
      </c>
    </row>
    <row r="392" customFormat="false" ht="15" hidden="false" customHeight="false" outlineLevel="0" collapsed="false">
      <c r="A392" s="1" t="s">
        <v>727</v>
      </c>
      <c r="B392" s="2" t="s">
        <v>663</v>
      </c>
    </row>
    <row r="393" customFormat="false" ht="15" hidden="false" customHeight="false" outlineLevel="0" collapsed="false">
      <c r="A393" s="1" t="s">
        <v>728</v>
      </c>
      <c r="B393" s="2" t="s">
        <v>665</v>
      </c>
    </row>
    <row r="394" customFormat="false" ht="15" hidden="false" customHeight="false" outlineLevel="0" collapsed="false">
      <c r="A394" s="1" t="s">
        <v>729</v>
      </c>
      <c r="B394" s="2" t="s">
        <v>667</v>
      </c>
    </row>
    <row r="395" customFormat="false" ht="15" hidden="false" customHeight="false" outlineLevel="0" collapsed="false">
      <c r="A395" s="1" t="s">
        <v>730</v>
      </c>
      <c r="B395" s="2" t="s">
        <v>731</v>
      </c>
    </row>
    <row r="396" customFormat="false" ht="15" hidden="false" customHeight="false" outlineLevel="0" collapsed="false">
      <c r="A396" s="1" t="s">
        <v>732</v>
      </c>
      <c r="B396" s="2" t="s">
        <v>733</v>
      </c>
    </row>
    <row r="397" customFormat="false" ht="15" hidden="false" customHeight="false" outlineLevel="0" collapsed="false">
      <c r="A397" s="1" t="s">
        <v>734</v>
      </c>
      <c r="B397" s="2" t="s">
        <v>735</v>
      </c>
    </row>
    <row r="398" customFormat="false" ht="15" hidden="false" customHeight="false" outlineLevel="0" collapsed="false">
      <c r="A398" s="1" t="s">
        <v>736</v>
      </c>
      <c r="B398" s="2" t="s">
        <v>737</v>
      </c>
    </row>
    <row r="399" customFormat="false" ht="15" hidden="false" customHeight="false" outlineLevel="0" collapsed="false">
      <c r="A399" s="1" t="s">
        <v>738</v>
      </c>
      <c r="B399" s="2" t="s">
        <v>739</v>
      </c>
    </row>
    <row r="400" customFormat="false" ht="15" hidden="false" customHeight="false" outlineLevel="0" collapsed="false">
      <c r="A400" s="1" t="s">
        <v>740</v>
      </c>
      <c r="B400" s="2" t="s">
        <v>741</v>
      </c>
    </row>
    <row r="401" customFormat="false" ht="15" hidden="false" customHeight="false" outlineLevel="0" collapsed="false">
      <c r="A401" s="1" t="s">
        <v>742</v>
      </c>
      <c r="B401" s="2" t="s">
        <v>743</v>
      </c>
    </row>
    <row r="402" customFormat="false" ht="15" hidden="false" customHeight="false" outlineLevel="0" collapsed="false">
      <c r="A402" s="1" t="s">
        <v>744</v>
      </c>
      <c r="B402" s="2" t="s">
        <v>745</v>
      </c>
    </row>
    <row r="403" customFormat="false" ht="15" hidden="false" customHeight="false" outlineLevel="0" collapsed="false">
      <c r="A403" s="1" t="s">
        <v>746</v>
      </c>
      <c r="B403" s="2" t="s">
        <v>747</v>
      </c>
    </row>
    <row r="404" customFormat="false" ht="15" hidden="false" customHeight="false" outlineLevel="0" collapsed="false">
      <c r="A404" s="1" t="s">
        <v>748</v>
      </c>
      <c r="B404" s="2" t="s">
        <v>749</v>
      </c>
    </row>
    <row r="405" customFormat="false" ht="15" hidden="false" customHeight="false" outlineLevel="0" collapsed="false">
      <c r="A405" s="1" t="s">
        <v>750</v>
      </c>
      <c r="B405" s="2" t="s">
        <v>751</v>
      </c>
    </row>
    <row r="406" customFormat="false" ht="15" hidden="false" customHeight="false" outlineLevel="0" collapsed="false">
      <c r="A406" s="1" t="s">
        <v>752</v>
      </c>
      <c r="B406" s="2" t="s">
        <v>753</v>
      </c>
    </row>
    <row r="407" customFormat="false" ht="15" hidden="false" customHeight="false" outlineLevel="0" collapsed="false">
      <c r="A407" s="1" t="s">
        <v>754</v>
      </c>
      <c r="B407" s="2" t="s">
        <v>755</v>
      </c>
    </row>
    <row r="408" customFormat="false" ht="15" hidden="false" customHeight="false" outlineLevel="0" collapsed="false">
      <c r="A408" s="1" t="s">
        <v>756</v>
      </c>
      <c r="B408" s="2" t="s">
        <v>757</v>
      </c>
    </row>
    <row r="409" customFormat="false" ht="15" hidden="false" customHeight="false" outlineLevel="0" collapsed="false">
      <c r="A409" s="1" t="s">
        <v>758</v>
      </c>
      <c r="B409" s="2" t="s">
        <v>759</v>
      </c>
    </row>
    <row r="410" customFormat="false" ht="15" hidden="false" customHeight="false" outlineLevel="0" collapsed="false">
      <c r="A410" s="1" t="s">
        <v>760</v>
      </c>
      <c r="B410" s="2" t="s">
        <v>759</v>
      </c>
    </row>
    <row r="411" customFormat="false" ht="15" hidden="false" customHeight="false" outlineLevel="0" collapsed="false">
      <c r="A411" s="1" t="s">
        <v>761</v>
      </c>
      <c r="B411" s="2" t="s">
        <v>762</v>
      </c>
    </row>
    <row r="412" customFormat="false" ht="15" hidden="false" customHeight="false" outlineLevel="0" collapsed="false">
      <c r="A412" s="1" t="s">
        <v>763</v>
      </c>
      <c r="B412" s="2" t="s">
        <v>762</v>
      </c>
    </row>
    <row r="413" customFormat="false" ht="15" hidden="false" customHeight="false" outlineLevel="0" collapsed="false">
      <c r="A413" s="1" t="s">
        <v>764</v>
      </c>
      <c r="B413" s="2" t="s">
        <v>765</v>
      </c>
    </row>
    <row r="414" customFormat="false" ht="15" hidden="false" customHeight="false" outlineLevel="0" collapsed="false">
      <c r="A414" s="1" t="s">
        <v>766</v>
      </c>
      <c r="B414" s="2" t="s">
        <v>767</v>
      </c>
    </row>
    <row r="415" customFormat="false" ht="15" hidden="false" customHeight="false" outlineLevel="0" collapsed="false">
      <c r="A415" s="1" t="s">
        <v>768</v>
      </c>
      <c r="B415" s="2" t="s">
        <v>769</v>
      </c>
    </row>
    <row r="416" customFormat="false" ht="15" hidden="false" customHeight="false" outlineLevel="0" collapsed="false">
      <c r="A416" s="1" t="s">
        <v>770</v>
      </c>
      <c r="B416" s="2" t="s">
        <v>771</v>
      </c>
    </row>
    <row r="417" customFormat="false" ht="15" hidden="false" customHeight="false" outlineLevel="0" collapsed="false">
      <c r="A417" s="1" t="s">
        <v>772</v>
      </c>
      <c r="B417" s="2" t="s">
        <v>773</v>
      </c>
    </row>
    <row r="418" customFormat="false" ht="15" hidden="false" customHeight="false" outlineLevel="0" collapsed="false">
      <c r="A418" s="1" t="s">
        <v>774</v>
      </c>
      <c r="B418" s="2" t="s">
        <v>775</v>
      </c>
    </row>
    <row r="419" customFormat="false" ht="15" hidden="false" customHeight="false" outlineLevel="0" collapsed="false">
      <c r="A419" s="1" t="s">
        <v>776</v>
      </c>
      <c r="B419" s="2" t="s">
        <v>777</v>
      </c>
    </row>
    <row r="420" customFormat="false" ht="15" hidden="false" customHeight="false" outlineLevel="0" collapsed="false">
      <c r="A420" s="1" t="s">
        <v>778</v>
      </c>
      <c r="B420" s="2" t="s">
        <v>779</v>
      </c>
    </row>
    <row r="421" customFormat="false" ht="15" hidden="false" customHeight="false" outlineLevel="0" collapsed="false">
      <c r="A421" s="1" t="s">
        <v>780</v>
      </c>
      <c r="B421" s="2" t="s">
        <v>781</v>
      </c>
    </row>
    <row r="422" customFormat="false" ht="15" hidden="false" customHeight="false" outlineLevel="0" collapsed="false">
      <c r="A422" s="1" t="s">
        <v>782</v>
      </c>
      <c r="B422" s="2" t="s">
        <v>783</v>
      </c>
    </row>
    <row r="423" customFormat="false" ht="15" hidden="false" customHeight="false" outlineLevel="0" collapsed="false">
      <c r="A423" s="1" t="s">
        <v>784</v>
      </c>
      <c r="B423" s="2" t="s">
        <v>785</v>
      </c>
    </row>
    <row r="424" customFormat="false" ht="15" hidden="false" customHeight="false" outlineLevel="0" collapsed="false">
      <c r="A424" s="1" t="s">
        <v>786</v>
      </c>
      <c r="B424" s="2" t="s">
        <v>787</v>
      </c>
    </row>
    <row r="425" customFormat="false" ht="15" hidden="false" customHeight="false" outlineLevel="0" collapsed="false">
      <c r="A425" s="1" t="s">
        <v>788</v>
      </c>
      <c r="B425" s="2" t="s">
        <v>789</v>
      </c>
    </row>
    <row r="426" customFormat="false" ht="15" hidden="false" customHeight="false" outlineLevel="0" collapsed="false">
      <c r="A426" s="1" t="s">
        <v>790</v>
      </c>
      <c r="B426" s="2" t="s">
        <v>791</v>
      </c>
    </row>
    <row r="427" customFormat="false" ht="15" hidden="false" customHeight="false" outlineLevel="0" collapsed="false">
      <c r="A427" s="1" t="s">
        <v>792</v>
      </c>
      <c r="B427" s="2" t="s">
        <v>793</v>
      </c>
    </row>
    <row r="428" customFormat="false" ht="15" hidden="false" customHeight="false" outlineLevel="0" collapsed="false">
      <c r="A428" s="1" t="s">
        <v>794</v>
      </c>
      <c r="B428" s="2" t="s">
        <v>795</v>
      </c>
    </row>
    <row r="429" customFormat="false" ht="15" hidden="false" customHeight="false" outlineLevel="0" collapsed="false">
      <c r="A429" s="1" t="s">
        <v>796</v>
      </c>
      <c r="B429" s="2" t="s">
        <v>797</v>
      </c>
    </row>
    <row r="430" customFormat="false" ht="15" hidden="false" customHeight="false" outlineLevel="0" collapsed="false">
      <c r="A430" s="1" t="s">
        <v>798</v>
      </c>
      <c r="B430" s="2" t="s">
        <v>799</v>
      </c>
    </row>
    <row r="431" customFormat="false" ht="15" hidden="false" customHeight="false" outlineLevel="0" collapsed="false">
      <c r="A431" s="1" t="s">
        <v>800</v>
      </c>
      <c r="B431" s="2" t="s">
        <v>801</v>
      </c>
    </row>
    <row r="432" customFormat="false" ht="15" hidden="false" customHeight="false" outlineLevel="0" collapsed="false">
      <c r="A432" s="1" t="s">
        <v>802</v>
      </c>
      <c r="B432" s="2" t="s">
        <v>803</v>
      </c>
    </row>
    <row r="433" customFormat="false" ht="15" hidden="false" customHeight="false" outlineLevel="0" collapsed="false">
      <c r="A433" s="1" t="s">
        <v>804</v>
      </c>
      <c r="B433" s="2" t="s">
        <v>805</v>
      </c>
    </row>
    <row r="434" customFormat="false" ht="15" hidden="false" customHeight="false" outlineLevel="0" collapsed="false">
      <c r="A434" s="1" t="s">
        <v>806</v>
      </c>
      <c r="B434" s="2" t="s">
        <v>807</v>
      </c>
    </row>
    <row r="435" customFormat="false" ht="15" hidden="false" customHeight="false" outlineLevel="0" collapsed="false">
      <c r="A435" s="1" t="s">
        <v>808</v>
      </c>
      <c r="B435" s="2" t="s">
        <v>809</v>
      </c>
    </row>
    <row r="436" customFormat="false" ht="15" hidden="false" customHeight="false" outlineLevel="0" collapsed="false">
      <c r="A436" s="1" t="s">
        <v>810</v>
      </c>
      <c r="B436" s="2" t="s">
        <v>811</v>
      </c>
    </row>
    <row r="437" customFormat="false" ht="15" hidden="false" customHeight="false" outlineLevel="0" collapsed="false">
      <c r="A437" s="1" t="s">
        <v>812</v>
      </c>
      <c r="B437" s="2" t="s">
        <v>813</v>
      </c>
    </row>
    <row r="438" customFormat="false" ht="15" hidden="false" customHeight="false" outlineLevel="0" collapsed="false">
      <c r="A438" s="1" t="s">
        <v>814</v>
      </c>
      <c r="B438" s="2" t="s">
        <v>815</v>
      </c>
    </row>
    <row r="439" customFormat="false" ht="15" hidden="false" customHeight="false" outlineLevel="0" collapsed="false">
      <c r="A439" s="1" t="s">
        <v>816</v>
      </c>
      <c r="B439" s="2" t="s">
        <v>817</v>
      </c>
    </row>
    <row r="440" customFormat="false" ht="15" hidden="false" customHeight="false" outlineLevel="0" collapsed="false">
      <c r="A440" s="1" t="s">
        <v>818</v>
      </c>
      <c r="B440" s="2" t="s">
        <v>819</v>
      </c>
    </row>
    <row r="441" customFormat="false" ht="15" hidden="false" customHeight="false" outlineLevel="0" collapsed="false">
      <c r="A441" s="1" t="s">
        <v>820</v>
      </c>
      <c r="B441" s="2" t="s">
        <v>821</v>
      </c>
    </row>
    <row r="442" customFormat="false" ht="15" hidden="false" customHeight="false" outlineLevel="0" collapsed="false">
      <c r="A442" s="1" t="s">
        <v>822</v>
      </c>
      <c r="B442" s="2" t="s">
        <v>821</v>
      </c>
    </row>
    <row r="443" customFormat="false" ht="15" hidden="false" customHeight="false" outlineLevel="0" collapsed="false">
      <c r="A443" s="1" t="s">
        <v>823</v>
      </c>
      <c r="B443" s="2" t="s">
        <v>824</v>
      </c>
    </row>
    <row r="444" customFormat="false" ht="15" hidden="false" customHeight="false" outlineLevel="0" collapsed="false">
      <c r="A444" s="1" t="s">
        <v>825</v>
      </c>
      <c r="B444" s="2" t="s">
        <v>826</v>
      </c>
    </row>
    <row r="445" customFormat="false" ht="15" hidden="false" customHeight="false" outlineLevel="0" collapsed="false">
      <c r="A445" s="1" t="s">
        <v>827</v>
      </c>
      <c r="B445" s="2" t="s">
        <v>828</v>
      </c>
    </row>
    <row r="446" customFormat="false" ht="15" hidden="false" customHeight="false" outlineLevel="0" collapsed="false">
      <c r="A446" s="1" t="s">
        <v>829</v>
      </c>
      <c r="B446" s="2" t="s">
        <v>830</v>
      </c>
    </row>
    <row r="447" customFormat="false" ht="15" hidden="false" customHeight="false" outlineLevel="0" collapsed="false">
      <c r="A447" s="1" t="s">
        <v>831</v>
      </c>
      <c r="B447" s="2" t="s">
        <v>832</v>
      </c>
    </row>
    <row r="448" customFormat="false" ht="15" hidden="false" customHeight="false" outlineLevel="0" collapsed="false">
      <c r="A448" s="1" t="s">
        <v>833</v>
      </c>
      <c r="B448" s="2" t="s">
        <v>799</v>
      </c>
    </row>
    <row r="449" customFormat="false" ht="15" hidden="false" customHeight="false" outlineLevel="0" collapsed="false">
      <c r="A449" s="1" t="s">
        <v>834</v>
      </c>
      <c r="B449" s="2" t="s">
        <v>801</v>
      </c>
    </row>
    <row r="450" customFormat="false" ht="15" hidden="false" customHeight="false" outlineLevel="0" collapsed="false">
      <c r="A450" s="1" t="s">
        <v>835</v>
      </c>
      <c r="B450" s="2" t="s">
        <v>836</v>
      </c>
    </row>
    <row r="451" customFormat="false" ht="15" hidden="false" customHeight="false" outlineLevel="0" collapsed="false">
      <c r="A451" s="1" t="s">
        <v>837</v>
      </c>
      <c r="B451" s="2" t="s">
        <v>805</v>
      </c>
    </row>
    <row r="452" customFormat="false" ht="15" hidden="false" customHeight="false" outlineLevel="0" collapsed="false">
      <c r="A452" s="1" t="s">
        <v>838</v>
      </c>
      <c r="B452" s="2" t="s">
        <v>807</v>
      </c>
    </row>
    <row r="453" customFormat="false" ht="15" hidden="false" customHeight="false" outlineLevel="0" collapsed="false">
      <c r="A453" s="1" t="s">
        <v>839</v>
      </c>
      <c r="B453" s="2" t="s">
        <v>809</v>
      </c>
    </row>
    <row r="454" customFormat="false" ht="15" hidden="false" customHeight="false" outlineLevel="0" collapsed="false">
      <c r="A454" s="1" t="s">
        <v>840</v>
      </c>
      <c r="B454" s="2" t="s">
        <v>811</v>
      </c>
    </row>
    <row r="455" customFormat="false" ht="15" hidden="false" customHeight="false" outlineLevel="0" collapsed="false">
      <c r="A455" s="1" t="s">
        <v>841</v>
      </c>
      <c r="B455" s="2" t="s">
        <v>813</v>
      </c>
    </row>
    <row r="456" customFormat="false" ht="15" hidden="false" customHeight="false" outlineLevel="0" collapsed="false">
      <c r="A456" s="1" t="s">
        <v>842</v>
      </c>
      <c r="B456" s="2" t="s">
        <v>815</v>
      </c>
    </row>
    <row r="457" customFormat="false" ht="15" hidden="false" customHeight="false" outlineLevel="0" collapsed="false">
      <c r="A457" s="1" t="s">
        <v>843</v>
      </c>
      <c r="B457" s="2" t="s">
        <v>817</v>
      </c>
    </row>
    <row r="458" customFormat="false" ht="15" hidden="false" customHeight="false" outlineLevel="0" collapsed="false">
      <c r="A458" s="1" t="s">
        <v>844</v>
      </c>
      <c r="B458" s="2" t="s">
        <v>819</v>
      </c>
    </row>
    <row r="459" customFormat="false" ht="15" hidden="false" customHeight="false" outlineLevel="0" collapsed="false">
      <c r="A459" s="1" t="s">
        <v>845</v>
      </c>
      <c r="B459" s="2" t="s">
        <v>846</v>
      </c>
    </row>
    <row r="460" customFormat="false" ht="15" hidden="false" customHeight="false" outlineLevel="0" collapsed="false">
      <c r="A460" s="1" t="s">
        <v>847</v>
      </c>
      <c r="B460" s="2" t="s">
        <v>848</v>
      </c>
    </row>
    <row r="461" customFormat="false" ht="15" hidden="false" customHeight="false" outlineLevel="0" collapsed="false">
      <c r="A461" s="1" t="s">
        <v>849</v>
      </c>
      <c r="B461" s="2" t="s">
        <v>850</v>
      </c>
    </row>
    <row r="462" customFormat="false" ht="15" hidden="false" customHeight="false" outlineLevel="0" collapsed="false">
      <c r="A462" s="1" t="s">
        <v>851</v>
      </c>
      <c r="B462" s="2" t="s">
        <v>852</v>
      </c>
    </row>
    <row r="463" customFormat="false" ht="15" hidden="false" customHeight="false" outlineLevel="0" collapsed="false">
      <c r="A463" s="1" t="s">
        <v>853</v>
      </c>
      <c r="B463" s="2" t="s">
        <v>854</v>
      </c>
    </row>
    <row r="464" customFormat="false" ht="15" hidden="false" customHeight="false" outlineLevel="0" collapsed="false">
      <c r="A464" s="1" t="s">
        <v>855</v>
      </c>
      <c r="B464" s="2" t="s">
        <v>856</v>
      </c>
    </row>
    <row r="465" customFormat="false" ht="15" hidden="false" customHeight="false" outlineLevel="0" collapsed="false">
      <c r="A465" s="1" t="s">
        <v>857</v>
      </c>
      <c r="B465" s="2" t="s">
        <v>799</v>
      </c>
    </row>
    <row r="466" customFormat="false" ht="15" hidden="false" customHeight="false" outlineLevel="0" collapsed="false">
      <c r="A466" s="1" t="s">
        <v>858</v>
      </c>
      <c r="B466" s="2" t="s">
        <v>801</v>
      </c>
    </row>
    <row r="467" customFormat="false" ht="15" hidden="false" customHeight="false" outlineLevel="0" collapsed="false">
      <c r="A467" s="1" t="s">
        <v>859</v>
      </c>
      <c r="B467" s="2" t="s">
        <v>860</v>
      </c>
    </row>
    <row r="468" customFormat="false" ht="15" hidden="false" customHeight="false" outlineLevel="0" collapsed="false">
      <c r="A468" s="1" t="s">
        <v>861</v>
      </c>
      <c r="B468" s="2" t="s">
        <v>805</v>
      </c>
    </row>
    <row r="469" customFormat="false" ht="15" hidden="false" customHeight="false" outlineLevel="0" collapsed="false">
      <c r="A469" s="1" t="s">
        <v>862</v>
      </c>
      <c r="B469" s="2" t="s">
        <v>807</v>
      </c>
    </row>
    <row r="470" customFormat="false" ht="15" hidden="false" customHeight="false" outlineLevel="0" collapsed="false">
      <c r="A470" s="1" t="s">
        <v>863</v>
      </c>
      <c r="B470" s="2" t="s">
        <v>809</v>
      </c>
    </row>
    <row r="471" customFormat="false" ht="15" hidden="false" customHeight="false" outlineLevel="0" collapsed="false">
      <c r="A471" s="1" t="s">
        <v>864</v>
      </c>
      <c r="B471" s="2" t="s">
        <v>811</v>
      </c>
    </row>
    <row r="472" customFormat="false" ht="15" hidden="false" customHeight="false" outlineLevel="0" collapsed="false">
      <c r="A472" s="1" t="s">
        <v>865</v>
      </c>
      <c r="B472" s="2" t="s">
        <v>813</v>
      </c>
    </row>
    <row r="473" customFormat="false" ht="15" hidden="false" customHeight="false" outlineLevel="0" collapsed="false">
      <c r="A473" s="1" t="s">
        <v>866</v>
      </c>
      <c r="B473" s="2" t="s">
        <v>815</v>
      </c>
    </row>
    <row r="474" customFormat="false" ht="15" hidden="false" customHeight="false" outlineLevel="0" collapsed="false">
      <c r="A474" s="1" t="s">
        <v>867</v>
      </c>
      <c r="B474" s="2" t="s">
        <v>817</v>
      </c>
    </row>
    <row r="475" customFormat="false" ht="15" hidden="false" customHeight="false" outlineLevel="0" collapsed="false">
      <c r="A475" s="1" t="s">
        <v>868</v>
      </c>
      <c r="B475" s="2" t="s">
        <v>869</v>
      </c>
    </row>
    <row r="476" customFormat="false" ht="15" hidden="false" customHeight="false" outlineLevel="0" collapsed="false">
      <c r="A476" s="1" t="s">
        <v>870</v>
      </c>
      <c r="B476" s="2" t="s">
        <v>871</v>
      </c>
    </row>
    <row r="477" customFormat="false" ht="15" hidden="false" customHeight="false" outlineLevel="0" collapsed="false">
      <c r="A477" s="1" t="s">
        <v>872</v>
      </c>
      <c r="B477" s="2" t="s">
        <v>873</v>
      </c>
    </row>
    <row r="478" customFormat="false" ht="15" hidden="false" customHeight="false" outlineLevel="0" collapsed="false">
      <c r="A478" s="1" t="s">
        <v>874</v>
      </c>
      <c r="B478" s="2" t="s">
        <v>875</v>
      </c>
    </row>
    <row r="479" customFormat="false" ht="15" hidden="false" customHeight="false" outlineLevel="0" collapsed="false">
      <c r="A479" s="1" t="s">
        <v>876</v>
      </c>
      <c r="B479" s="2" t="s">
        <v>877</v>
      </c>
    </row>
    <row r="480" customFormat="false" ht="15" hidden="false" customHeight="false" outlineLevel="0" collapsed="false">
      <c r="A480" s="1" t="s">
        <v>878</v>
      </c>
      <c r="B480" s="2" t="s">
        <v>879</v>
      </c>
    </row>
    <row r="481" customFormat="false" ht="15" hidden="false" customHeight="false" outlineLevel="0" collapsed="false">
      <c r="A481" s="1" t="s">
        <v>880</v>
      </c>
      <c r="B481" s="2" t="s">
        <v>881</v>
      </c>
    </row>
    <row r="482" customFormat="false" ht="15" hidden="false" customHeight="false" outlineLevel="0" collapsed="false">
      <c r="A482" s="1" t="s">
        <v>882</v>
      </c>
      <c r="B482" s="2" t="s">
        <v>799</v>
      </c>
    </row>
    <row r="483" customFormat="false" ht="15" hidden="false" customHeight="false" outlineLevel="0" collapsed="false">
      <c r="A483" s="1" t="s">
        <v>883</v>
      </c>
      <c r="B483" s="2" t="s">
        <v>884</v>
      </c>
    </row>
    <row r="484" customFormat="false" ht="15" hidden="false" customHeight="false" outlineLevel="0" collapsed="false">
      <c r="A484" s="1" t="s">
        <v>885</v>
      </c>
      <c r="B484" s="2" t="s">
        <v>886</v>
      </c>
    </row>
    <row r="485" customFormat="false" ht="15" hidden="false" customHeight="false" outlineLevel="0" collapsed="false">
      <c r="A485" s="1" t="s">
        <v>887</v>
      </c>
      <c r="B485" s="2" t="s">
        <v>888</v>
      </c>
    </row>
    <row r="486" customFormat="false" ht="15" hidden="false" customHeight="false" outlineLevel="0" collapsed="false">
      <c r="A486" s="1" t="s">
        <v>889</v>
      </c>
      <c r="B486" s="2" t="s">
        <v>890</v>
      </c>
    </row>
    <row r="487" customFormat="false" ht="15" hidden="false" customHeight="false" outlineLevel="0" collapsed="false">
      <c r="A487" s="1" t="s">
        <v>891</v>
      </c>
      <c r="B487" s="2" t="s">
        <v>892</v>
      </c>
    </row>
    <row r="488" customFormat="false" ht="15" hidden="false" customHeight="false" outlineLevel="0" collapsed="false">
      <c r="A488" s="1" t="s">
        <v>893</v>
      </c>
      <c r="B488" s="2" t="s">
        <v>892</v>
      </c>
    </row>
    <row r="489" customFormat="false" ht="15" hidden="false" customHeight="false" outlineLevel="0" collapsed="false">
      <c r="A489" s="1" t="s">
        <v>894</v>
      </c>
      <c r="B489" s="2" t="s">
        <v>895</v>
      </c>
    </row>
    <row r="490" customFormat="false" ht="15" hidden="false" customHeight="false" outlineLevel="0" collapsed="false">
      <c r="A490" s="1" t="s">
        <v>896</v>
      </c>
      <c r="B490" s="2" t="s">
        <v>895</v>
      </c>
    </row>
    <row r="491" customFormat="false" ht="15" hidden="false" customHeight="false" outlineLevel="0" collapsed="false">
      <c r="A491" s="1" t="s">
        <v>897</v>
      </c>
      <c r="B491" s="2" t="s">
        <v>898</v>
      </c>
    </row>
    <row r="492" customFormat="false" ht="15" hidden="false" customHeight="false" outlineLevel="0" collapsed="false">
      <c r="A492" s="1" t="s">
        <v>899</v>
      </c>
      <c r="B492" s="2" t="s">
        <v>900</v>
      </c>
    </row>
    <row r="493" customFormat="false" ht="15" hidden="false" customHeight="false" outlineLevel="0" collapsed="false">
      <c r="A493" s="1" t="s">
        <v>901</v>
      </c>
      <c r="B493" s="2" t="s">
        <v>902</v>
      </c>
    </row>
    <row r="494" customFormat="false" ht="15" hidden="false" customHeight="false" outlineLevel="0" collapsed="false">
      <c r="A494" s="1" t="s">
        <v>903</v>
      </c>
      <c r="B494" s="2" t="s">
        <v>805</v>
      </c>
    </row>
    <row r="495" customFormat="false" ht="15" hidden="false" customHeight="false" outlineLevel="0" collapsed="false">
      <c r="A495" s="1" t="s">
        <v>904</v>
      </c>
      <c r="B495" s="2" t="s">
        <v>807</v>
      </c>
    </row>
    <row r="496" customFormat="false" ht="15" hidden="false" customHeight="false" outlineLevel="0" collapsed="false">
      <c r="A496" s="1" t="s">
        <v>905</v>
      </c>
      <c r="B496" s="2" t="s">
        <v>906</v>
      </c>
    </row>
    <row r="497" customFormat="false" ht="15" hidden="false" customHeight="false" outlineLevel="0" collapsed="false">
      <c r="A497" s="1" t="s">
        <v>907</v>
      </c>
      <c r="B497" s="2" t="s">
        <v>908</v>
      </c>
    </row>
    <row r="498" customFormat="false" ht="15" hidden="false" customHeight="false" outlineLevel="0" collapsed="false">
      <c r="A498" s="1" t="s">
        <v>909</v>
      </c>
      <c r="B498" s="2" t="s">
        <v>910</v>
      </c>
    </row>
    <row r="499" customFormat="false" ht="15" hidden="false" customHeight="false" outlineLevel="0" collapsed="false">
      <c r="A499" s="1" t="s">
        <v>911</v>
      </c>
      <c r="B499" s="2" t="s">
        <v>912</v>
      </c>
    </row>
    <row r="500" customFormat="false" ht="15" hidden="false" customHeight="false" outlineLevel="0" collapsed="false">
      <c r="A500" s="1" t="s">
        <v>913</v>
      </c>
      <c r="B500" s="2" t="s">
        <v>914</v>
      </c>
    </row>
    <row r="501" customFormat="false" ht="15" hidden="false" customHeight="false" outlineLevel="0" collapsed="false">
      <c r="A501" s="1" t="s">
        <v>915</v>
      </c>
      <c r="B501" s="2" t="s">
        <v>916</v>
      </c>
    </row>
    <row r="502" customFormat="false" ht="15" hidden="false" customHeight="false" outlineLevel="0" collapsed="false">
      <c r="A502" s="1" t="s">
        <v>917</v>
      </c>
      <c r="B502" s="2" t="s">
        <v>918</v>
      </c>
    </row>
    <row r="503" customFormat="false" ht="15" hidden="false" customHeight="false" outlineLevel="0" collapsed="false">
      <c r="A503" s="1" t="s">
        <v>919</v>
      </c>
      <c r="B503" s="2" t="s">
        <v>920</v>
      </c>
    </row>
    <row r="504" customFormat="false" ht="15" hidden="false" customHeight="false" outlineLevel="0" collapsed="false">
      <c r="A504" s="1" t="s">
        <v>921</v>
      </c>
      <c r="B504" s="2" t="s">
        <v>922</v>
      </c>
    </row>
    <row r="505" customFormat="false" ht="15" hidden="false" customHeight="false" outlineLevel="0" collapsed="false">
      <c r="A505" s="1" t="s">
        <v>923</v>
      </c>
      <c r="B505" s="2" t="s">
        <v>924</v>
      </c>
    </row>
    <row r="506" customFormat="false" ht="15" hidden="false" customHeight="false" outlineLevel="0" collapsed="false">
      <c r="A506" s="1" t="s">
        <v>925</v>
      </c>
      <c r="B506" s="2" t="s">
        <v>926</v>
      </c>
    </row>
    <row r="507" customFormat="false" ht="15" hidden="false" customHeight="false" outlineLevel="0" collapsed="false">
      <c r="A507" s="1" t="s">
        <v>927</v>
      </c>
      <c r="B507" s="2" t="s">
        <v>928</v>
      </c>
    </row>
    <row r="508" customFormat="false" ht="15" hidden="false" customHeight="false" outlineLevel="0" collapsed="false">
      <c r="A508" s="1" t="s">
        <v>929</v>
      </c>
      <c r="B508" s="2" t="s">
        <v>930</v>
      </c>
    </row>
    <row r="509" customFormat="false" ht="15" hidden="false" customHeight="false" outlineLevel="0" collapsed="false">
      <c r="A509" s="1" t="s">
        <v>931</v>
      </c>
      <c r="B509" s="2" t="s">
        <v>930</v>
      </c>
    </row>
    <row r="510" customFormat="false" ht="15" hidden="false" customHeight="false" outlineLevel="0" collapsed="false">
      <c r="A510" s="1" t="s">
        <v>932</v>
      </c>
      <c r="B510" s="2" t="s">
        <v>801</v>
      </c>
    </row>
    <row r="511" customFormat="false" ht="15" hidden="false" customHeight="false" outlineLevel="0" collapsed="false">
      <c r="A511" s="1" t="s">
        <v>933</v>
      </c>
      <c r="B511" s="2" t="s">
        <v>801</v>
      </c>
    </row>
    <row r="512" customFormat="false" ht="15" hidden="false" customHeight="false" outlineLevel="0" collapsed="false">
      <c r="A512" s="1" t="s">
        <v>934</v>
      </c>
      <c r="B512" s="2" t="s">
        <v>805</v>
      </c>
    </row>
    <row r="513" customFormat="false" ht="15" hidden="false" customHeight="false" outlineLevel="0" collapsed="false">
      <c r="A513" s="1" t="s">
        <v>935</v>
      </c>
      <c r="B513" s="2" t="s">
        <v>807</v>
      </c>
    </row>
    <row r="514" customFormat="false" ht="15" hidden="false" customHeight="false" outlineLevel="0" collapsed="false">
      <c r="A514" s="1" t="s">
        <v>936</v>
      </c>
      <c r="B514" s="2" t="s">
        <v>809</v>
      </c>
    </row>
    <row r="515" customFormat="false" ht="15" hidden="false" customHeight="false" outlineLevel="0" collapsed="false">
      <c r="A515" s="1" t="s">
        <v>937</v>
      </c>
      <c r="B515" s="2" t="s">
        <v>811</v>
      </c>
    </row>
    <row r="516" customFormat="false" ht="15" hidden="false" customHeight="false" outlineLevel="0" collapsed="false">
      <c r="A516" s="1" t="s">
        <v>938</v>
      </c>
      <c r="B516" s="2" t="s">
        <v>813</v>
      </c>
    </row>
    <row r="517" customFormat="false" ht="15" hidden="false" customHeight="false" outlineLevel="0" collapsed="false">
      <c r="A517" s="1" t="s">
        <v>939</v>
      </c>
      <c r="B517" s="2" t="s">
        <v>940</v>
      </c>
    </row>
    <row r="518" customFormat="false" ht="15" hidden="false" customHeight="false" outlineLevel="0" collapsed="false">
      <c r="A518" s="1" t="s">
        <v>941</v>
      </c>
      <c r="B518" s="2" t="s">
        <v>817</v>
      </c>
    </row>
    <row r="519" customFormat="false" ht="15" hidden="false" customHeight="false" outlineLevel="0" collapsed="false">
      <c r="A519" s="1" t="s">
        <v>942</v>
      </c>
      <c r="B519" s="2" t="s">
        <v>943</v>
      </c>
    </row>
    <row r="520" customFormat="false" ht="15" hidden="false" customHeight="false" outlineLevel="0" collapsed="false">
      <c r="A520" s="1" t="s">
        <v>944</v>
      </c>
      <c r="B520" s="2" t="s">
        <v>945</v>
      </c>
    </row>
    <row r="521" customFormat="false" ht="15" hidden="false" customHeight="false" outlineLevel="0" collapsed="false">
      <c r="A521" s="1" t="s">
        <v>946</v>
      </c>
      <c r="B521" s="2" t="s">
        <v>947</v>
      </c>
    </row>
    <row r="522" customFormat="false" ht="15" hidden="false" customHeight="false" outlineLevel="0" collapsed="false">
      <c r="A522" s="1" t="s">
        <v>948</v>
      </c>
      <c r="B522" s="2" t="s">
        <v>949</v>
      </c>
    </row>
    <row r="523" customFormat="false" ht="15" hidden="false" customHeight="false" outlineLevel="0" collapsed="false">
      <c r="A523" s="1" t="s">
        <v>950</v>
      </c>
      <c r="B523" s="2" t="s">
        <v>951</v>
      </c>
    </row>
    <row r="524" customFormat="false" ht="15" hidden="false" customHeight="false" outlineLevel="0" collapsed="false">
      <c r="A524" s="1" t="s">
        <v>952</v>
      </c>
      <c r="B524" s="2" t="s">
        <v>953</v>
      </c>
    </row>
    <row r="525" customFormat="false" ht="15" hidden="false" customHeight="false" outlineLevel="0" collapsed="false">
      <c r="A525" s="1" t="s">
        <v>954</v>
      </c>
      <c r="B525" s="2" t="s">
        <v>955</v>
      </c>
    </row>
    <row r="526" customFormat="false" ht="15" hidden="false" customHeight="false" outlineLevel="0" collapsed="false">
      <c r="A526" s="1" t="s">
        <v>956</v>
      </c>
      <c r="B526" s="2" t="s">
        <v>957</v>
      </c>
    </row>
    <row r="527" customFormat="false" ht="15" hidden="false" customHeight="false" outlineLevel="0" collapsed="false">
      <c r="A527" s="1" t="s">
        <v>958</v>
      </c>
      <c r="B527" s="2" t="s">
        <v>959</v>
      </c>
    </row>
    <row r="528" customFormat="false" ht="15" hidden="false" customHeight="false" outlineLevel="0" collapsed="false">
      <c r="A528" s="1" t="s">
        <v>960</v>
      </c>
      <c r="B528" s="2" t="s">
        <v>961</v>
      </c>
    </row>
    <row r="529" customFormat="false" ht="15" hidden="false" customHeight="false" outlineLevel="0" collapsed="false">
      <c r="A529" s="1" t="s">
        <v>962</v>
      </c>
      <c r="B529" s="2" t="s">
        <v>963</v>
      </c>
    </row>
    <row r="530" customFormat="false" ht="15" hidden="false" customHeight="false" outlineLevel="0" collapsed="false">
      <c r="A530" s="1" t="s">
        <v>964</v>
      </c>
      <c r="B530" s="2" t="s">
        <v>963</v>
      </c>
    </row>
    <row r="531" customFormat="false" ht="15" hidden="false" customHeight="false" outlineLevel="0" collapsed="false">
      <c r="A531" s="1" t="s">
        <v>965</v>
      </c>
      <c r="B531" s="2" t="s">
        <v>966</v>
      </c>
    </row>
    <row r="532" customFormat="false" ht="15" hidden="false" customHeight="false" outlineLevel="0" collapsed="false">
      <c r="A532" s="1" t="s">
        <v>967</v>
      </c>
      <c r="B532" s="2" t="s">
        <v>968</v>
      </c>
    </row>
    <row r="533" customFormat="false" ht="15" hidden="false" customHeight="false" outlineLevel="0" collapsed="false">
      <c r="A533" s="1" t="s">
        <v>969</v>
      </c>
      <c r="B533" s="2" t="s">
        <v>968</v>
      </c>
    </row>
    <row r="534" customFormat="false" ht="15" hidden="false" customHeight="false" outlineLevel="0" collapsed="false">
      <c r="A534" s="1" t="s">
        <v>970</v>
      </c>
      <c r="B534" s="2" t="s">
        <v>971</v>
      </c>
    </row>
    <row r="535" customFormat="false" ht="15" hidden="false" customHeight="false" outlineLevel="0" collapsed="false">
      <c r="A535" s="1" t="s">
        <v>972</v>
      </c>
      <c r="B535" s="2" t="s">
        <v>973</v>
      </c>
    </row>
    <row r="536" customFormat="false" ht="15" hidden="false" customHeight="false" outlineLevel="0" collapsed="false">
      <c r="A536" s="1" t="s">
        <v>974</v>
      </c>
      <c r="B536" s="2" t="s">
        <v>975</v>
      </c>
    </row>
    <row r="537" customFormat="false" ht="15" hidden="false" customHeight="false" outlineLevel="0" collapsed="false">
      <c r="A537" s="1" t="s">
        <v>976</v>
      </c>
      <c r="B537" s="2" t="s">
        <v>977</v>
      </c>
    </row>
    <row r="538" customFormat="false" ht="15" hidden="false" customHeight="false" outlineLevel="0" collapsed="false">
      <c r="A538" s="1" t="s">
        <v>978</v>
      </c>
      <c r="B538" s="2" t="s">
        <v>979</v>
      </c>
    </row>
    <row r="539" customFormat="false" ht="15" hidden="false" customHeight="false" outlineLevel="0" collapsed="false">
      <c r="A539" s="1" t="s">
        <v>980</v>
      </c>
      <c r="B539" s="2" t="s">
        <v>981</v>
      </c>
    </row>
    <row r="540" customFormat="false" ht="15" hidden="false" customHeight="false" outlineLevel="0" collapsed="false">
      <c r="A540" s="1" t="s">
        <v>982</v>
      </c>
      <c r="B540" s="2" t="s">
        <v>983</v>
      </c>
    </row>
    <row r="541" customFormat="false" ht="15" hidden="false" customHeight="false" outlineLevel="0" collapsed="false">
      <c r="A541" s="1" t="s">
        <v>984</v>
      </c>
      <c r="B541" s="2" t="s">
        <v>985</v>
      </c>
    </row>
    <row r="542" customFormat="false" ht="15" hidden="false" customHeight="false" outlineLevel="0" collapsed="false">
      <c r="A542" s="1" t="s">
        <v>986</v>
      </c>
      <c r="B542" s="2" t="s">
        <v>987</v>
      </c>
    </row>
    <row r="543" customFormat="false" ht="15" hidden="false" customHeight="false" outlineLevel="0" collapsed="false">
      <c r="A543" s="1" t="s">
        <v>988</v>
      </c>
      <c r="B543" s="2" t="s">
        <v>989</v>
      </c>
    </row>
    <row r="544" customFormat="false" ht="15" hidden="false" customHeight="false" outlineLevel="0" collapsed="false">
      <c r="A544" s="1" t="s">
        <v>990</v>
      </c>
      <c r="B544" s="2" t="s">
        <v>991</v>
      </c>
    </row>
    <row r="545" customFormat="false" ht="15" hidden="false" customHeight="false" outlineLevel="0" collapsed="false">
      <c r="A545" s="1" t="s">
        <v>992</v>
      </c>
      <c r="B545" s="2" t="s">
        <v>985</v>
      </c>
    </row>
    <row r="546" customFormat="false" ht="15" hidden="false" customHeight="false" outlineLevel="0" collapsed="false">
      <c r="A546" s="1" t="s">
        <v>993</v>
      </c>
      <c r="B546" s="2" t="s">
        <v>985</v>
      </c>
    </row>
    <row r="547" customFormat="false" ht="15" hidden="false" customHeight="false" outlineLevel="0" collapsed="false">
      <c r="A547" s="1" t="s">
        <v>994</v>
      </c>
      <c r="B547" s="2" t="s">
        <v>987</v>
      </c>
    </row>
    <row r="548" customFormat="false" ht="15" hidden="false" customHeight="false" outlineLevel="0" collapsed="false">
      <c r="A548" s="1" t="s">
        <v>995</v>
      </c>
      <c r="B548" s="2" t="s">
        <v>996</v>
      </c>
    </row>
    <row r="549" customFormat="false" ht="15" hidden="false" customHeight="false" outlineLevel="0" collapsed="false">
      <c r="A549" s="1" t="s">
        <v>997</v>
      </c>
      <c r="B549" s="2" t="s">
        <v>998</v>
      </c>
    </row>
    <row r="550" customFormat="false" ht="15" hidden="false" customHeight="false" outlineLevel="0" collapsed="false">
      <c r="A550" s="1" t="s">
        <v>999</v>
      </c>
      <c r="B550" s="2" t="s">
        <v>1000</v>
      </c>
    </row>
    <row r="551" customFormat="false" ht="15" hidden="false" customHeight="false" outlineLevel="0" collapsed="false">
      <c r="A551" s="1" t="s">
        <v>1001</v>
      </c>
      <c r="B551" s="2" t="s">
        <v>1002</v>
      </c>
    </row>
    <row r="552" customFormat="false" ht="15" hidden="false" customHeight="false" outlineLevel="0" collapsed="false">
      <c r="A552" s="1" t="s">
        <v>1003</v>
      </c>
      <c r="B552" s="2" t="s">
        <v>989</v>
      </c>
    </row>
    <row r="553" customFormat="false" ht="15" hidden="false" customHeight="false" outlineLevel="0" collapsed="false">
      <c r="A553" s="1" t="s">
        <v>1004</v>
      </c>
      <c r="B553" s="2" t="s">
        <v>1005</v>
      </c>
    </row>
    <row r="554" customFormat="false" ht="15" hidden="false" customHeight="false" outlineLevel="0" collapsed="false">
      <c r="A554" s="1" t="s">
        <v>1006</v>
      </c>
      <c r="B554" s="2" t="s">
        <v>991</v>
      </c>
    </row>
    <row r="555" customFormat="false" ht="15" hidden="false" customHeight="false" outlineLevel="0" collapsed="false">
      <c r="A555" s="1" t="s">
        <v>1007</v>
      </c>
      <c r="B555" s="2" t="s">
        <v>805</v>
      </c>
    </row>
    <row r="556" customFormat="false" ht="15" hidden="false" customHeight="false" outlineLevel="0" collapsed="false">
      <c r="A556" s="1" t="s">
        <v>1008</v>
      </c>
      <c r="B556" s="2" t="s">
        <v>807</v>
      </c>
    </row>
    <row r="557" customFormat="false" ht="15" hidden="false" customHeight="false" outlineLevel="0" collapsed="false">
      <c r="A557" s="1" t="s">
        <v>1009</v>
      </c>
      <c r="B557" s="2" t="s">
        <v>809</v>
      </c>
    </row>
    <row r="558" customFormat="false" ht="15" hidden="false" customHeight="false" outlineLevel="0" collapsed="false">
      <c r="A558" s="1" t="s">
        <v>1010</v>
      </c>
      <c r="B558" s="2" t="s">
        <v>1011</v>
      </c>
    </row>
    <row r="559" customFormat="false" ht="15" hidden="false" customHeight="false" outlineLevel="0" collapsed="false">
      <c r="A559" s="1" t="s">
        <v>1012</v>
      </c>
      <c r="B559" s="2" t="s">
        <v>817</v>
      </c>
    </row>
    <row r="560" customFormat="false" ht="15" hidden="false" customHeight="false" outlineLevel="0" collapsed="false">
      <c r="A560" s="1" t="s">
        <v>1013</v>
      </c>
      <c r="B560" s="2" t="s">
        <v>1014</v>
      </c>
    </row>
    <row r="561" customFormat="false" ht="15" hidden="false" customHeight="false" outlineLevel="0" collapsed="false">
      <c r="A561" s="1" t="s">
        <v>1015</v>
      </c>
      <c r="B561" s="2" t="s">
        <v>1016</v>
      </c>
    </row>
    <row r="562" customFormat="false" ht="15" hidden="false" customHeight="false" outlineLevel="0" collapsed="false">
      <c r="A562" s="1" t="s">
        <v>1017</v>
      </c>
      <c r="B562" s="2" t="s">
        <v>1018</v>
      </c>
    </row>
    <row r="563" customFormat="false" ht="15" hidden="false" customHeight="false" outlineLevel="0" collapsed="false">
      <c r="A563" s="1" t="s">
        <v>1019</v>
      </c>
      <c r="B563" s="2" t="s">
        <v>983</v>
      </c>
    </row>
    <row r="564" customFormat="false" ht="15" hidden="false" customHeight="false" outlineLevel="0" collapsed="false">
      <c r="A564" s="1" t="s">
        <v>1020</v>
      </c>
      <c r="B564" s="2" t="s">
        <v>987</v>
      </c>
    </row>
    <row r="565" customFormat="false" ht="15" hidden="false" customHeight="false" outlineLevel="0" collapsed="false">
      <c r="A565" s="1" t="s">
        <v>1021</v>
      </c>
      <c r="B565" s="2" t="s">
        <v>989</v>
      </c>
    </row>
    <row r="566" customFormat="false" ht="15" hidden="false" customHeight="false" outlineLevel="0" collapsed="false">
      <c r="A566" s="1" t="s">
        <v>1022</v>
      </c>
      <c r="B566" s="2" t="s">
        <v>991</v>
      </c>
    </row>
    <row r="567" customFormat="false" ht="15" hidden="false" customHeight="false" outlineLevel="0" collapsed="false">
      <c r="A567" s="1" t="s">
        <v>1023</v>
      </c>
      <c r="B567" s="2" t="s">
        <v>1024</v>
      </c>
    </row>
    <row r="568" customFormat="false" ht="15" hidden="false" customHeight="false" outlineLevel="0" collapsed="false">
      <c r="A568" s="1" t="s">
        <v>1025</v>
      </c>
      <c r="B568" s="2" t="s">
        <v>996</v>
      </c>
    </row>
    <row r="569" customFormat="false" ht="15" hidden="false" customHeight="false" outlineLevel="0" collapsed="false">
      <c r="A569" s="1" t="s">
        <v>1026</v>
      </c>
      <c r="B569" s="2" t="s">
        <v>998</v>
      </c>
    </row>
    <row r="570" customFormat="false" ht="15" hidden="false" customHeight="false" outlineLevel="0" collapsed="false">
      <c r="A570" s="1" t="s">
        <v>1027</v>
      </c>
      <c r="B570" s="2" t="s">
        <v>1000</v>
      </c>
    </row>
    <row r="571" customFormat="false" ht="15" hidden="false" customHeight="false" outlineLevel="0" collapsed="false">
      <c r="A571" s="1" t="s">
        <v>1028</v>
      </c>
      <c r="B571" s="2" t="s">
        <v>1029</v>
      </c>
    </row>
    <row r="572" customFormat="false" ht="15" hidden="false" customHeight="false" outlineLevel="0" collapsed="false">
      <c r="A572" s="1" t="s">
        <v>1030</v>
      </c>
      <c r="B572" s="2" t="s">
        <v>989</v>
      </c>
    </row>
    <row r="573" customFormat="false" ht="15" hidden="false" customHeight="false" outlineLevel="0" collapsed="false">
      <c r="A573" s="1" t="s">
        <v>1031</v>
      </c>
      <c r="B573" s="2" t="s">
        <v>1032</v>
      </c>
    </row>
    <row r="574" customFormat="false" ht="15" hidden="false" customHeight="false" outlineLevel="0" collapsed="false">
      <c r="A574" s="1" t="s">
        <v>1033</v>
      </c>
      <c r="B574" s="2" t="s">
        <v>1034</v>
      </c>
    </row>
    <row r="575" customFormat="false" ht="15" hidden="false" customHeight="false" outlineLevel="0" collapsed="false">
      <c r="A575" s="1" t="s">
        <v>1035</v>
      </c>
      <c r="B575" s="2" t="s">
        <v>805</v>
      </c>
    </row>
    <row r="576" customFormat="false" ht="15" hidden="false" customHeight="false" outlineLevel="0" collapsed="false">
      <c r="A576" s="1" t="s">
        <v>1036</v>
      </c>
      <c r="B576" s="2" t="s">
        <v>807</v>
      </c>
    </row>
    <row r="577" customFormat="false" ht="15" hidden="false" customHeight="false" outlineLevel="0" collapsed="false">
      <c r="A577" s="1" t="s">
        <v>1037</v>
      </c>
      <c r="B577" s="2" t="s">
        <v>809</v>
      </c>
    </row>
    <row r="578" customFormat="false" ht="15" hidden="false" customHeight="false" outlineLevel="0" collapsed="false">
      <c r="A578" s="1" t="s">
        <v>1038</v>
      </c>
      <c r="B578" s="2" t="s">
        <v>1011</v>
      </c>
    </row>
    <row r="579" customFormat="false" ht="15" hidden="false" customHeight="false" outlineLevel="0" collapsed="false">
      <c r="A579" s="1" t="s">
        <v>1039</v>
      </c>
      <c r="B579" s="2" t="s">
        <v>817</v>
      </c>
    </row>
    <row r="580" customFormat="false" ht="15" hidden="false" customHeight="false" outlineLevel="0" collapsed="false">
      <c r="A580" s="1" t="s">
        <v>1040</v>
      </c>
      <c r="B580" s="2" t="s">
        <v>1041</v>
      </c>
    </row>
    <row r="581" customFormat="false" ht="15" hidden="false" customHeight="false" outlineLevel="0" collapsed="false">
      <c r="A581" s="1" t="s">
        <v>1042</v>
      </c>
      <c r="B581" s="2" t="s">
        <v>1043</v>
      </c>
    </row>
    <row r="582" customFormat="false" ht="15" hidden="false" customHeight="false" outlineLevel="0" collapsed="false">
      <c r="A582" s="1" t="s">
        <v>1044</v>
      </c>
      <c r="B582" s="2" t="s">
        <v>1045</v>
      </c>
    </row>
    <row r="583" customFormat="false" ht="15" hidden="false" customHeight="false" outlineLevel="0" collapsed="false">
      <c r="A583" s="1" t="s">
        <v>1046</v>
      </c>
      <c r="B583" s="2" t="s">
        <v>987</v>
      </c>
    </row>
    <row r="584" customFormat="false" ht="15" hidden="false" customHeight="false" outlineLevel="0" collapsed="false">
      <c r="A584" s="1" t="s">
        <v>1047</v>
      </c>
      <c r="B584" s="2" t="s">
        <v>991</v>
      </c>
    </row>
    <row r="585" customFormat="false" ht="15" hidden="false" customHeight="false" outlineLevel="0" collapsed="false">
      <c r="A585" s="1" t="s">
        <v>1048</v>
      </c>
      <c r="B585" s="2" t="s">
        <v>1049</v>
      </c>
    </row>
    <row r="586" customFormat="false" ht="15" hidden="false" customHeight="false" outlineLevel="0" collapsed="false">
      <c r="A586" s="1" t="s">
        <v>1050</v>
      </c>
      <c r="B586" s="2" t="s">
        <v>1049</v>
      </c>
    </row>
    <row r="587" customFormat="false" ht="15" hidden="false" customHeight="false" outlineLevel="0" collapsed="false">
      <c r="A587" s="1" t="s">
        <v>1051</v>
      </c>
      <c r="B587" s="2" t="s">
        <v>1052</v>
      </c>
    </row>
    <row r="588" customFormat="false" ht="15" hidden="false" customHeight="false" outlineLevel="0" collapsed="false">
      <c r="A588" s="1" t="s">
        <v>1053</v>
      </c>
      <c r="B588" s="2" t="s">
        <v>805</v>
      </c>
    </row>
    <row r="589" customFormat="false" ht="15" hidden="false" customHeight="false" outlineLevel="0" collapsed="false">
      <c r="A589" s="1" t="s">
        <v>1054</v>
      </c>
      <c r="B589" s="2" t="s">
        <v>807</v>
      </c>
    </row>
    <row r="590" customFormat="false" ht="15" hidden="false" customHeight="false" outlineLevel="0" collapsed="false">
      <c r="A590" s="1" t="s">
        <v>1055</v>
      </c>
      <c r="B590" s="2" t="s">
        <v>809</v>
      </c>
    </row>
    <row r="591" customFormat="false" ht="15" hidden="false" customHeight="false" outlineLevel="0" collapsed="false">
      <c r="A591" s="1" t="s">
        <v>1056</v>
      </c>
      <c r="B591" s="2" t="s">
        <v>1011</v>
      </c>
    </row>
    <row r="592" customFormat="false" ht="15" hidden="false" customHeight="false" outlineLevel="0" collapsed="false">
      <c r="A592" s="1" t="s">
        <v>1057</v>
      </c>
      <c r="B592" s="2" t="s">
        <v>817</v>
      </c>
    </row>
    <row r="593" customFormat="false" ht="15" hidden="false" customHeight="false" outlineLevel="0" collapsed="false">
      <c r="A593" s="1" t="s">
        <v>1058</v>
      </c>
      <c r="B593" s="2" t="s">
        <v>1059</v>
      </c>
    </row>
    <row r="594" customFormat="false" ht="15" hidden="false" customHeight="false" outlineLevel="0" collapsed="false">
      <c r="A594" s="1" t="s">
        <v>1060</v>
      </c>
      <c r="B594" s="2" t="s">
        <v>1061</v>
      </c>
    </row>
    <row r="595" customFormat="false" ht="15" hidden="false" customHeight="false" outlineLevel="0" collapsed="false">
      <c r="A595" s="1" t="s">
        <v>1062</v>
      </c>
      <c r="B595" s="2" t="s">
        <v>1063</v>
      </c>
    </row>
    <row r="596" customFormat="false" ht="15" hidden="false" customHeight="false" outlineLevel="0" collapsed="false">
      <c r="A596" s="1" t="s">
        <v>1064</v>
      </c>
      <c r="B596" s="2" t="s">
        <v>1065</v>
      </c>
    </row>
    <row r="597" customFormat="false" ht="15" hidden="false" customHeight="false" outlineLevel="0" collapsed="false">
      <c r="A597" s="1" t="s">
        <v>1066</v>
      </c>
      <c r="B597" s="2" t="s">
        <v>1067</v>
      </c>
    </row>
    <row r="598" customFormat="false" ht="15" hidden="false" customHeight="false" outlineLevel="0" collapsed="false">
      <c r="A598" s="1" t="s">
        <v>1068</v>
      </c>
      <c r="B598" s="2" t="s">
        <v>1069</v>
      </c>
    </row>
    <row r="599" customFormat="false" ht="15" hidden="false" customHeight="false" outlineLevel="0" collapsed="false">
      <c r="A599" s="1" t="s">
        <v>1070</v>
      </c>
      <c r="B599" s="2" t="s">
        <v>1071</v>
      </c>
    </row>
    <row r="600" customFormat="false" ht="15" hidden="false" customHeight="false" outlineLevel="0" collapsed="false">
      <c r="A600" s="1" t="s">
        <v>1072</v>
      </c>
      <c r="B600" s="2" t="s">
        <v>1073</v>
      </c>
    </row>
    <row r="601" customFormat="false" ht="15" hidden="false" customHeight="false" outlineLevel="0" collapsed="false">
      <c r="A601" s="1" t="s">
        <v>1074</v>
      </c>
      <c r="B601" s="2" t="s">
        <v>1075</v>
      </c>
    </row>
    <row r="602" customFormat="false" ht="15" hidden="false" customHeight="false" outlineLevel="0" collapsed="false">
      <c r="A602" s="1" t="s">
        <v>1076</v>
      </c>
      <c r="B602" s="2" t="s">
        <v>1077</v>
      </c>
    </row>
    <row r="603" customFormat="false" ht="15" hidden="false" customHeight="false" outlineLevel="0" collapsed="false">
      <c r="A603" s="1" t="s">
        <v>1078</v>
      </c>
      <c r="B603" s="2" t="s">
        <v>1079</v>
      </c>
    </row>
    <row r="604" customFormat="false" ht="15" hidden="false" customHeight="false" outlineLevel="0" collapsed="false">
      <c r="A604" s="1" t="s">
        <v>1080</v>
      </c>
      <c r="B604" s="2" t="s">
        <v>1081</v>
      </c>
    </row>
    <row r="605" customFormat="false" ht="15" hidden="false" customHeight="false" outlineLevel="0" collapsed="false">
      <c r="A605" s="1" t="s">
        <v>1082</v>
      </c>
      <c r="B605" s="2" t="s">
        <v>1083</v>
      </c>
    </row>
    <row r="606" customFormat="false" ht="15" hidden="false" customHeight="false" outlineLevel="0" collapsed="false">
      <c r="A606" s="1" t="s">
        <v>1084</v>
      </c>
      <c r="B606" s="2" t="s">
        <v>1085</v>
      </c>
    </row>
    <row r="607" customFormat="false" ht="15" hidden="false" customHeight="false" outlineLevel="0" collapsed="false">
      <c r="A607" s="1" t="s">
        <v>1086</v>
      </c>
      <c r="B607" s="2" t="s">
        <v>1087</v>
      </c>
    </row>
    <row r="608" customFormat="false" ht="15" hidden="false" customHeight="false" outlineLevel="0" collapsed="false">
      <c r="A608" s="1" t="s">
        <v>1088</v>
      </c>
      <c r="B608" s="2" t="s">
        <v>1087</v>
      </c>
    </row>
    <row r="609" customFormat="false" ht="15" hidden="false" customHeight="false" outlineLevel="0" collapsed="false">
      <c r="A609" s="1" t="s">
        <v>1089</v>
      </c>
      <c r="B609" s="2" t="s">
        <v>1090</v>
      </c>
    </row>
    <row r="610" customFormat="false" ht="15" hidden="false" customHeight="false" outlineLevel="0" collapsed="false">
      <c r="A610" s="1" t="s">
        <v>1091</v>
      </c>
      <c r="B610" s="2" t="s">
        <v>1092</v>
      </c>
    </row>
    <row r="611" customFormat="false" ht="15" hidden="false" customHeight="false" outlineLevel="0" collapsed="false">
      <c r="A611" s="1" t="s">
        <v>1093</v>
      </c>
      <c r="B611" s="2" t="s">
        <v>1092</v>
      </c>
    </row>
    <row r="612" customFormat="false" ht="15" hidden="false" customHeight="false" outlineLevel="0" collapsed="false">
      <c r="A612" s="1" t="s">
        <v>1094</v>
      </c>
      <c r="B612" s="2" t="s">
        <v>1095</v>
      </c>
    </row>
    <row r="613" customFormat="false" ht="15" hidden="false" customHeight="false" outlineLevel="0" collapsed="false">
      <c r="A613" s="1" t="s">
        <v>1096</v>
      </c>
      <c r="B613" s="2" t="s">
        <v>1095</v>
      </c>
    </row>
    <row r="614" customFormat="false" ht="15" hidden="false" customHeight="false" outlineLevel="0" collapsed="false">
      <c r="A614" s="1" t="s">
        <v>1097</v>
      </c>
      <c r="B614" s="2" t="s">
        <v>1098</v>
      </c>
    </row>
    <row r="615" customFormat="false" ht="15" hidden="false" customHeight="false" outlineLevel="0" collapsed="false">
      <c r="A615" s="1" t="s">
        <v>1099</v>
      </c>
      <c r="B615" s="2" t="s">
        <v>1098</v>
      </c>
    </row>
    <row r="616" customFormat="false" ht="15" hidden="false" customHeight="false" outlineLevel="0" collapsed="false">
      <c r="A616" s="1" t="s">
        <v>1100</v>
      </c>
      <c r="B616" s="2" t="s">
        <v>1101</v>
      </c>
    </row>
    <row r="617" customFormat="false" ht="15" hidden="false" customHeight="false" outlineLevel="0" collapsed="false">
      <c r="A617" s="1" t="s">
        <v>1102</v>
      </c>
      <c r="B617" s="2" t="s">
        <v>1101</v>
      </c>
    </row>
    <row r="618" customFormat="false" ht="15" hidden="false" customHeight="false" outlineLevel="0" collapsed="false">
      <c r="A618" s="1" t="s">
        <v>1103</v>
      </c>
      <c r="B618" s="2" t="s">
        <v>1104</v>
      </c>
    </row>
    <row r="619" customFormat="false" ht="15" hidden="false" customHeight="false" outlineLevel="0" collapsed="false">
      <c r="A619" s="1" t="s">
        <v>1105</v>
      </c>
      <c r="B619" s="2" t="s">
        <v>1104</v>
      </c>
    </row>
    <row r="620" customFormat="false" ht="15" hidden="false" customHeight="false" outlineLevel="0" collapsed="false">
      <c r="A620" s="1" t="s">
        <v>1106</v>
      </c>
      <c r="B620" s="2" t="s">
        <v>987</v>
      </c>
    </row>
    <row r="621" customFormat="false" ht="15" hidden="false" customHeight="false" outlineLevel="0" collapsed="false">
      <c r="A621" s="1" t="s">
        <v>1107</v>
      </c>
      <c r="B621" s="2" t="s">
        <v>996</v>
      </c>
    </row>
    <row r="622" customFormat="false" ht="15" hidden="false" customHeight="false" outlineLevel="0" collapsed="false">
      <c r="A622" s="1" t="s">
        <v>1108</v>
      </c>
      <c r="B622" s="2" t="s">
        <v>998</v>
      </c>
    </row>
    <row r="623" customFormat="false" ht="15" hidden="false" customHeight="false" outlineLevel="0" collapsed="false">
      <c r="A623" s="1" t="s">
        <v>1109</v>
      </c>
      <c r="B623" s="2" t="s">
        <v>1000</v>
      </c>
    </row>
    <row r="624" customFormat="false" ht="15" hidden="false" customHeight="false" outlineLevel="0" collapsed="false">
      <c r="A624" s="1" t="s">
        <v>1110</v>
      </c>
      <c r="B624" s="2" t="s">
        <v>1111</v>
      </c>
    </row>
    <row r="625" customFormat="false" ht="15" hidden="false" customHeight="false" outlineLevel="0" collapsed="false">
      <c r="A625" s="1" t="s">
        <v>1112</v>
      </c>
      <c r="B625" s="2" t="s">
        <v>1113</v>
      </c>
    </row>
    <row r="626" customFormat="false" ht="15" hidden="false" customHeight="false" outlineLevel="0" collapsed="false">
      <c r="A626" s="1" t="s">
        <v>1114</v>
      </c>
      <c r="B626" s="2" t="s">
        <v>157</v>
      </c>
    </row>
    <row r="627" customFormat="false" ht="15" hidden="false" customHeight="false" outlineLevel="0" collapsed="false">
      <c r="A627" s="1" t="s">
        <v>1115</v>
      </c>
      <c r="B627" s="2" t="s">
        <v>165</v>
      </c>
    </row>
    <row r="628" customFormat="false" ht="15" hidden="false" customHeight="false" outlineLevel="0" collapsed="false">
      <c r="A628" s="1" t="s">
        <v>1116</v>
      </c>
      <c r="B628" s="2" t="s">
        <v>1117</v>
      </c>
    </row>
    <row r="629" customFormat="false" ht="15" hidden="false" customHeight="false" outlineLevel="0" collapsed="false">
      <c r="A629" s="1" t="s">
        <v>1118</v>
      </c>
      <c r="B629" s="2" t="s">
        <v>1119</v>
      </c>
    </row>
    <row r="630" customFormat="false" ht="15" hidden="false" customHeight="false" outlineLevel="0" collapsed="false">
      <c r="A630" s="1" t="s">
        <v>1120</v>
      </c>
      <c r="B630" s="2" t="s">
        <v>195</v>
      </c>
    </row>
    <row r="631" customFormat="false" ht="15" hidden="false" customHeight="false" outlineLevel="0" collapsed="false">
      <c r="A631" s="1" t="s">
        <v>1121</v>
      </c>
      <c r="B631" s="2" t="s">
        <v>201</v>
      </c>
    </row>
    <row r="632" customFormat="false" ht="15" hidden="false" customHeight="false" outlineLevel="0" collapsed="false">
      <c r="A632" s="1" t="s">
        <v>1122</v>
      </c>
      <c r="B632" s="2" t="s">
        <v>1123</v>
      </c>
    </row>
    <row r="633" customFormat="false" ht="15" hidden="false" customHeight="false" outlineLevel="0" collapsed="false">
      <c r="A633" s="1" t="s">
        <v>1124</v>
      </c>
      <c r="B633" s="2" t="s">
        <v>1005</v>
      </c>
    </row>
    <row r="634" customFormat="false" ht="15" hidden="false" customHeight="false" outlineLevel="0" collapsed="false">
      <c r="A634" s="1" t="s">
        <v>1125</v>
      </c>
      <c r="B634" s="2" t="s">
        <v>1032</v>
      </c>
    </row>
    <row r="635" customFormat="false" ht="15" hidden="false" customHeight="false" outlineLevel="0" collapsed="false">
      <c r="A635" s="1" t="s">
        <v>1126</v>
      </c>
      <c r="B635" s="2" t="s">
        <v>991</v>
      </c>
    </row>
    <row r="636" customFormat="false" ht="15" hidden="false" customHeight="false" outlineLevel="0" collapsed="false">
      <c r="A636" s="1" t="s">
        <v>1127</v>
      </c>
      <c r="B636" s="2" t="s">
        <v>805</v>
      </c>
    </row>
    <row r="637" customFormat="false" ht="15" hidden="false" customHeight="false" outlineLevel="0" collapsed="false">
      <c r="A637" s="1" t="s">
        <v>1128</v>
      </c>
      <c r="B637" s="2" t="s">
        <v>807</v>
      </c>
    </row>
    <row r="638" customFormat="false" ht="15" hidden="false" customHeight="false" outlineLevel="0" collapsed="false">
      <c r="A638" s="1" t="s">
        <v>1129</v>
      </c>
      <c r="B638" s="2" t="s">
        <v>809</v>
      </c>
    </row>
    <row r="639" customFormat="false" ht="15" hidden="false" customHeight="false" outlineLevel="0" collapsed="false">
      <c r="A639" s="1" t="s">
        <v>1130</v>
      </c>
      <c r="B639" s="2" t="s">
        <v>1011</v>
      </c>
    </row>
    <row r="640" customFormat="false" ht="15" hidden="false" customHeight="false" outlineLevel="0" collapsed="false">
      <c r="A640" s="1" t="s">
        <v>1131</v>
      </c>
      <c r="B640" s="2" t="s">
        <v>817</v>
      </c>
    </row>
    <row r="641" customFormat="false" ht="15" hidden="false" customHeight="false" outlineLevel="0" collapsed="false">
      <c r="A641" s="1" t="s">
        <v>1132</v>
      </c>
      <c r="B641" s="2" t="s">
        <v>1133</v>
      </c>
    </row>
    <row r="642" customFormat="false" ht="15" hidden="false" customHeight="false" outlineLevel="0" collapsed="false">
      <c r="A642" s="1" t="s">
        <v>1134</v>
      </c>
      <c r="B642" s="2" t="s">
        <v>1135</v>
      </c>
    </row>
    <row r="643" customFormat="false" ht="15" hidden="false" customHeight="false" outlineLevel="0" collapsed="false">
      <c r="A643" s="1" t="s">
        <v>1136</v>
      </c>
      <c r="B643" s="2" t="s">
        <v>1137</v>
      </c>
    </row>
    <row r="644" customFormat="false" ht="15" hidden="false" customHeight="false" outlineLevel="0" collapsed="false">
      <c r="A644" s="1" t="s">
        <v>1138</v>
      </c>
      <c r="B644" s="2" t="s">
        <v>1139</v>
      </c>
    </row>
    <row r="645" customFormat="false" ht="15" hidden="false" customHeight="false" outlineLevel="0" collapsed="false">
      <c r="A645" s="1" t="s">
        <v>1140</v>
      </c>
      <c r="B645" s="2" t="s">
        <v>1141</v>
      </c>
    </row>
    <row r="646" customFormat="false" ht="15" hidden="false" customHeight="false" outlineLevel="0" collapsed="false">
      <c r="A646" s="1" t="s">
        <v>1142</v>
      </c>
      <c r="B646" s="2" t="s">
        <v>1141</v>
      </c>
    </row>
    <row r="647" customFormat="false" ht="15" hidden="false" customHeight="false" outlineLevel="0" collapsed="false">
      <c r="A647" s="1" t="s">
        <v>1143</v>
      </c>
      <c r="B647" s="2" t="s">
        <v>1144</v>
      </c>
    </row>
    <row r="648" customFormat="false" ht="15" hidden="false" customHeight="false" outlineLevel="0" collapsed="false">
      <c r="A648" s="1" t="s">
        <v>1145</v>
      </c>
      <c r="B648" s="2" t="s">
        <v>1146</v>
      </c>
    </row>
    <row r="649" customFormat="false" ht="15" hidden="false" customHeight="false" outlineLevel="0" collapsed="false">
      <c r="A649" s="1" t="s">
        <v>1147</v>
      </c>
      <c r="B649" s="2" t="s">
        <v>1148</v>
      </c>
    </row>
    <row r="650" customFormat="false" ht="15" hidden="false" customHeight="false" outlineLevel="0" collapsed="false">
      <c r="A650" s="1" t="s">
        <v>1149</v>
      </c>
      <c r="B650" s="2" t="s">
        <v>1150</v>
      </c>
    </row>
    <row r="651" customFormat="false" ht="15" hidden="false" customHeight="false" outlineLevel="0" collapsed="false">
      <c r="A651" s="1" t="s">
        <v>1151</v>
      </c>
      <c r="B651" s="2" t="s">
        <v>1152</v>
      </c>
    </row>
    <row r="652" customFormat="false" ht="15" hidden="false" customHeight="false" outlineLevel="0" collapsed="false">
      <c r="A652" s="1" t="s">
        <v>1153</v>
      </c>
      <c r="B652" s="2" t="s">
        <v>1154</v>
      </c>
    </row>
    <row r="653" customFormat="false" ht="15" hidden="false" customHeight="false" outlineLevel="0" collapsed="false">
      <c r="A653" s="1" t="s">
        <v>1155</v>
      </c>
      <c r="B653" s="2" t="s">
        <v>1156</v>
      </c>
    </row>
    <row r="654" customFormat="false" ht="15" hidden="false" customHeight="false" outlineLevel="0" collapsed="false">
      <c r="A654" s="1" t="s">
        <v>1157</v>
      </c>
      <c r="B654" s="2" t="s">
        <v>1158</v>
      </c>
    </row>
    <row r="655" customFormat="false" ht="15" hidden="false" customHeight="false" outlineLevel="0" collapsed="false">
      <c r="A655" s="1" t="s">
        <v>1159</v>
      </c>
      <c r="B655" s="2" t="s">
        <v>1160</v>
      </c>
    </row>
    <row r="656" customFormat="false" ht="15" hidden="false" customHeight="false" outlineLevel="0" collapsed="false">
      <c r="A656" s="1" t="s">
        <v>1161</v>
      </c>
      <c r="B656" s="2" t="s">
        <v>1162</v>
      </c>
    </row>
    <row r="657" customFormat="false" ht="15" hidden="false" customHeight="false" outlineLevel="0" collapsed="false">
      <c r="A657" s="1" t="s">
        <v>1163</v>
      </c>
      <c r="B657" s="2" t="s">
        <v>1164</v>
      </c>
    </row>
    <row r="658" customFormat="false" ht="15" hidden="false" customHeight="false" outlineLevel="0" collapsed="false">
      <c r="A658" s="1" t="s">
        <v>1165</v>
      </c>
      <c r="B658" s="2" t="s">
        <v>1166</v>
      </c>
    </row>
    <row r="659" customFormat="false" ht="15" hidden="false" customHeight="false" outlineLevel="0" collapsed="false">
      <c r="A659" s="1" t="s">
        <v>1167</v>
      </c>
      <c r="B659" s="2" t="s">
        <v>1168</v>
      </c>
    </row>
    <row r="660" customFormat="false" ht="15" hidden="false" customHeight="false" outlineLevel="0" collapsed="false">
      <c r="A660" s="1" t="s">
        <v>1169</v>
      </c>
      <c r="B660" s="2" t="s">
        <v>1170</v>
      </c>
    </row>
    <row r="661" customFormat="false" ht="15" hidden="false" customHeight="false" outlineLevel="0" collapsed="false">
      <c r="A661" s="1" t="s">
        <v>1171</v>
      </c>
      <c r="B661" s="2" t="s">
        <v>1172</v>
      </c>
    </row>
    <row r="662" customFormat="false" ht="15" hidden="false" customHeight="false" outlineLevel="0" collapsed="false">
      <c r="A662" s="1" t="s">
        <v>1173</v>
      </c>
      <c r="B662" s="2" t="s">
        <v>1174</v>
      </c>
    </row>
    <row r="663" customFormat="false" ht="15" hidden="false" customHeight="false" outlineLevel="0" collapsed="false">
      <c r="A663" s="1" t="s">
        <v>1175</v>
      </c>
      <c r="B663" s="2" t="s">
        <v>1176</v>
      </c>
    </row>
    <row r="664" customFormat="false" ht="15" hidden="false" customHeight="false" outlineLevel="0" collapsed="false">
      <c r="A664" s="1" t="s">
        <v>1177</v>
      </c>
      <c r="B664" s="2" t="s">
        <v>1178</v>
      </c>
    </row>
    <row r="665" customFormat="false" ht="15" hidden="false" customHeight="false" outlineLevel="0" collapsed="false">
      <c r="A665" s="1" t="s">
        <v>1179</v>
      </c>
      <c r="B665" s="2" t="s">
        <v>1180</v>
      </c>
    </row>
    <row r="666" customFormat="false" ht="15" hidden="false" customHeight="false" outlineLevel="0" collapsed="false">
      <c r="A666" s="1" t="s">
        <v>1181</v>
      </c>
      <c r="B666" s="2" t="s">
        <v>1182</v>
      </c>
    </row>
    <row r="667" customFormat="false" ht="15" hidden="false" customHeight="false" outlineLevel="0" collapsed="false">
      <c r="A667" s="1" t="s">
        <v>1183</v>
      </c>
      <c r="B667" s="2" t="s">
        <v>1184</v>
      </c>
    </row>
    <row r="668" customFormat="false" ht="15" hidden="false" customHeight="false" outlineLevel="0" collapsed="false">
      <c r="A668" s="1" t="s">
        <v>1185</v>
      </c>
      <c r="B668" s="2" t="s">
        <v>1186</v>
      </c>
    </row>
    <row r="669" customFormat="false" ht="15" hidden="false" customHeight="false" outlineLevel="0" collapsed="false">
      <c r="A669" s="1" t="s">
        <v>1187</v>
      </c>
      <c r="B669" s="2" t="s">
        <v>1188</v>
      </c>
    </row>
    <row r="670" customFormat="false" ht="15" hidden="false" customHeight="false" outlineLevel="0" collapsed="false">
      <c r="A670" s="1" t="s">
        <v>1189</v>
      </c>
      <c r="B670" s="2" t="s">
        <v>1190</v>
      </c>
    </row>
    <row r="671" customFormat="false" ht="15" hidden="false" customHeight="false" outlineLevel="0" collapsed="false">
      <c r="A671" s="1" t="s">
        <v>1191</v>
      </c>
      <c r="B671" s="2" t="s">
        <v>1192</v>
      </c>
    </row>
    <row r="672" customFormat="false" ht="15" hidden="false" customHeight="false" outlineLevel="0" collapsed="false">
      <c r="A672" s="1" t="s">
        <v>1193</v>
      </c>
      <c r="B672" s="2" t="s">
        <v>1194</v>
      </c>
    </row>
    <row r="673" customFormat="false" ht="15" hidden="false" customHeight="false" outlineLevel="0" collapsed="false">
      <c r="A673" s="1" t="s">
        <v>1195</v>
      </c>
      <c r="B673" s="2" t="s">
        <v>1196</v>
      </c>
    </row>
    <row r="674" customFormat="false" ht="15" hidden="false" customHeight="false" outlineLevel="0" collapsed="false">
      <c r="A674" s="1" t="s">
        <v>1197</v>
      </c>
      <c r="B674" s="2" t="s">
        <v>1198</v>
      </c>
    </row>
    <row r="675" customFormat="false" ht="15" hidden="false" customHeight="false" outlineLevel="0" collapsed="false">
      <c r="A675" s="1" t="s">
        <v>1199</v>
      </c>
      <c r="B675" s="2" t="s">
        <v>1200</v>
      </c>
    </row>
    <row r="676" customFormat="false" ht="15" hidden="false" customHeight="false" outlineLevel="0" collapsed="false">
      <c r="A676" s="1" t="s">
        <v>1201</v>
      </c>
      <c r="B676" s="2" t="s">
        <v>1192</v>
      </c>
    </row>
    <row r="677" customFormat="false" ht="15" hidden="false" customHeight="false" outlineLevel="0" collapsed="false">
      <c r="A677" s="1" t="s">
        <v>1202</v>
      </c>
      <c r="B677" s="2" t="s">
        <v>1203</v>
      </c>
    </row>
    <row r="678" customFormat="false" ht="15" hidden="false" customHeight="false" outlineLevel="0" collapsed="false">
      <c r="A678" s="1" t="s">
        <v>1204</v>
      </c>
      <c r="B678" s="2" t="s">
        <v>1205</v>
      </c>
    </row>
    <row r="679" customFormat="false" ht="15" hidden="false" customHeight="false" outlineLevel="0" collapsed="false">
      <c r="A679" s="1" t="s">
        <v>1206</v>
      </c>
      <c r="B679" s="2" t="s">
        <v>1192</v>
      </c>
    </row>
    <row r="680" customFormat="false" ht="15" hidden="false" customHeight="false" outlineLevel="0" collapsed="false">
      <c r="A680" s="1" t="s">
        <v>1207</v>
      </c>
      <c r="B680" s="2" t="s">
        <v>1194</v>
      </c>
    </row>
    <row r="681" customFormat="false" ht="15" hidden="false" customHeight="false" outlineLevel="0" collapsed="false">
      <c r="A681" s="1" t="s">
        <v>1208</v>
      </c>
      <c r="B681" s="2" t="s">
        <v>1209</v>
      </c>
    </row>
    <row r="682" customFormat="false" ht="15" hidden="false" customHeight="false" outlineLevel="0" collapsed="false">
      <c r="A682" s="1" t="s">
        <v>1210</v>
      </c>
      <c r="B682" s="2" t="s">
        <v>1211</v>
      </c>
    </row>
    <row r="683" customFormat="false" ht="15" hidden="false" customHeight="false" outlineLevel="0" collapsed="false">
      <c r="A683" s="1" t="s">
        <v>1212</v>
      </c>
      <c r="B683" s="2" t="s">
        <v>1196</v>
      </c>
    </row>
    <row r="684" customFormat="false" ht="15" hidden="false" customHeight="false" outlineLevel="0" collapsed="false">
      <c r="A684" s="1" t="s">
        <v>1213</v>
      </c>
      <c r="B684" s="2" t="s">
        <v>1214</v>
      </c>
    </row>
    <row r="685" customFormat="false" ht="15" hidden="false" customHeight="false" outlineLevel="0" collapsed="false">
      <c r="A685" s="1" t="s">
        <v>1215</v>
      </c>
      <c r="B685" s="2" t="s">
        <v>1216</v>
      </c>
    </row>
    <row r="686" customFormat="false" ht="15" hidden="false" customHeight="false" outlineLevel="0" collapsed="false">
      <c r="A686" s="1" t="s">
        <v>1217</v>
      </c>
      <c r="B686" s="2" t="s">
        <v>1198</v>
      </c>
    </row>
    <row r="687" customFormat="false" ht="15" hidden="false" customHeight="false" outlineLevel="0" collapsed="false">
      <c r="A687" s="1" t="s">
        <v>1218</v>
      </c>
      <c r="B687" s="2" t="s">
        <v>1219</v>
      </c>
    </row>
    <row r="688" customFormat="false" ht="15" hidden="false" customHeight="false" outlineLevel="0" collapsed="false">
      <c r="A688" s="1" t="s">
        <v>1220</v>
      </c>
      <c r="B688" s="2" t="s">
        <v>1221</v>
      </c>
    </row>
    <row r="689" customFormat="false" ht="15" hidden="false" customHeight="false" outlineLevel="0" collapsed="false">
      <c r="A689" s="1" t="s">
        <v>1222</v>
      </c>
      <c r="B689" s="2" t="s">
        <v>1223</v>
      </c>
    </row>
    <row r="690" customFormat="false" ht="15" hidden="false" customHeight="false" outlineLevel="0" collapsed="false">
      <c r="A690" s="1" t="s">
        <v>1224</v>
      </c>
      <c r="B690" s="2" t="s">
        <v>1225</v>
      </c>
    </row>
    <row r="691" customFormat="false" ht="15" hidden="false" customHeight="false" outlineLevel="0" collapsed="false">
      <c r="A691" s="1" t="s">
        <v>1226</v>
      </c>
      <c r="B691" s="2" t="s">
        <v>1227</v>
      </c>
    </row>
    <row r="692" customFormat="false" ht="15" hidden="false" customHeight="false" outlineLevel="0" collapsed="false">
      <c r="A692" s="1" t="s">
        <v>1228</v>
      </c>
      <c r="B692" s="2" t="s">
        <v>1200</v>
      </c>
    </row>
    <row r="693" customFormat="false" ht="15" hidden="false" customHeight="false" outlineLevel="0" collapsed="false">
      <c r="A693" s="1" t="s">
        <v>1229</v>
      </c>
      <c r="B693" s="2" t="s">
        <v>1230</v>
      </c>
    </row>
    <row r="694" customFormat="false" ht="15" hidden="false" customHeight="false" outlineLevel="0" collapsed="false">
      <c r="A694" s="1" t="s">
        <v>1231</v>
      </c>
      <c r="B694" s="2" t="s">
        <v>1232</v>
      </c>
    </row>
    <row r="695" customFormat="false" ht="15" hidden="false" customHeight="false" outlineLevel="0" collapsed="false">
      <c r="A695" s="1" t="s">
        <v>1233</v>
      </c>
      <c r="B695" s="2" t="s">
        <v>1234</v>
      </c>
    </row>
    <row r="696" customFormat="false" ht="15" hidden="false" customHeight="false" outlineLevel="0" collapsed="false">
      <c r="A696" s="1" t="s">
        <v>1235</v>
      </c>
      <c r="B696" s="2" t="s">
        <v>1236</v>
      </c>
    </row>
    <row r="697" customFormat="false" ht="15" hidden="false" customHeight="false" outlineLevel="0" collapsed="false">
      <c r="A697" s="1" t="s">
        <v>1237</v>
      </c>
      <c r="B697" s="2" t="s">
        <v>1238</v>
      </c>
    </row>
    <row r="698" customFormat="false" ht="15" hidden="false" customHeight="false" outlineLevel="0" collapsed="false">
      <c r="A698" s="1" t="s">
        <v>1239</v>
      </c>
      <c r="B698" s="2" t="s">
        <v>1240</v>
      </c>
    </row>
    <row r="699" customFormat="false" ht="15" hidden="false" customHeight="false" outlineLevel="0" collapsed="false">
      <c r="A699" s="1" t="s">
        <v>1241</v>
      </c>
      <c r="B699" s="2" t="s">
        <v>1242</v>
      </c>
    </row>
    <row r="700" customFormat="false" ht="15" hidden="false" customHeight="false" outlineLevel="0" collapsed="false">
      <c r="A700" s="1" t="s">
        <v>1243</v>
      </c>
      <c r="B700" s="2" t="s">
        <v>1244</v>
      </c>
    </row>
    <row r="701" customFormat="false" ht="15" hidden="false" customHeight="false" outlineLevel="0" collapsed="false">
      <c r="A701" s="1" t="s">
        <v>1245</v>
      </c>
      <c r="B701" s="2" t="s">
        <v>1246</v>
      </c>
    </row>
    <row r="702" customFormat="false" ht="15" hidden="false" customHeight="false" outlineLevel="0" collapsed="false">
      <c r="A702" s="1" t="s">
        <v>1247</v>
      </c>
      <c r="B702" s="2" t="s">
        <v>1192</v>
      </c>
    </row>
    <row r="703" customFormat="false" ht="15" hidden="false" customHeight="false" outlineLevel="0" collapsed="false">
      <c r="A703" s="1" t="s">
        <v>1248</v>
      </c>
      <c r="B703" s="2" t="s">
        <v>1249</v>
      </c>
    </row>
    <row r="704" customFormat="false" ht="15" hidden="false" customHeight="false" outlineLevel="0" collapsed="false">
      <c r="A704" s="1" t="s">
        <v>1250</v>
      </c>
      <c r="B704" s="2" t="s">
        <v>1251</v>
      </c>
    </row>
    <row r="705" customFormat="false" ht="15" hidden="false" customHeight="false" outlineLevel="0" collapsed="false">
      <c r="A705" s="1" t="s">
        <v>1252</v>
      </c>
      <c r="B705" s="2" t="s">
        <v>1253</v>
      </c>
    </row>
    <row r="706" customFormat="false" ht="15" hidden="false" customHeight="false" outlineLevel="0" collapsed="false">
      <c r="A706" s="1" t="s">
        <v>1254</v>
      </c>
      <c r="B706" s="2" t="s">
        <v>1253</v>
      </c>
    </row>
    <row r="707" customFormat="false" ht="15" hidden="false" customHeight="false" outlineLevel="0" collapsed="false">
      <c r="A707" s="1" t="s">
        <v>1255</v>
      </c>
      <c r="B707" s="2" t="s">
        <v>1256</v>
      </c>
    </row>
    <row r="708" customFormat="false" ht="15" hidden="false" customHeight="false" outlineLevel="0" collapsed="false">
      <c r="A708" s="1" t="s">
        <v>1257</v>
      </c>
      <c r="B708" s="2" t="s">
        <v>1203</v>
      </c>
    </row>
    <row r="709" customFormat="false" ht="15" hidden="false" customHeight="false" outlineLevel="0" collapsed="false">
      <c r="A709" s="1" t="s">
        <v>1258</v>
      </c>
      <c r="B709" s="2" t="s">
        <v>1205</v>
      </c>
    </row>
    <row r="710" customFormat="false" ht="15" hidden="false" customHeight="false" outlineLevel="0" collapsed="false">
      <c r="A710" s="1" t="s">
        <v>1259</v>
      </c>
      <c r="B710" s="2" t="s">
        <v>1260</v>
      </c>
    </row>
    <row r="711" customFormat="false" ht="15" hidden="false" customHeight="false" outlineLevel="0" collapsed="false">
      <c r="A711" s="1" t="s">
        <v>1261</v>
      </c>
      <c r="B711" s="2" t="s">
        <v>1262</v>
      </c>
    </row>
    <row r="712" customFormat="false" ht="15" hidden="false" customHeight="false" outlineLevel="0" collapsed="false">
      <c r="A712" s="1" t="s">
        <v>1263</v>
      </c>
      <c r="B712" s="2" t="s">
        <v>1264</v>
      </c>
    </row>
    <row r="713" customFormat="false" ht="15" hidden="false" customHeight="false" outlineLevel="0" collapsed="false">
      <c r="A713" s="1" t="s">
        <v>1265</v>
      </c>
      <c r="B713" s="2" t="s">
        <v>1266</v>
      </c>
    </row>
    <row r="714" customFormat="false" ht="15" hidden="false" customHeight="false" outlineLevel="0" collapsed="false">
      <c r="A714" s="1" t="s">
        <v>1267</v>
      </c>
      <c r="B714" s="2" t="s">
        <v>1268</v>
      </c>
    </row>
    <row r="715" customFormat="false" ht="15" hidden="false" customHeight="false" outlineLevel="0" collapsed="false">
      <c r="A715" s="1" t="s">
        <v>1269</v>
      </c>
      <c r="B715" s="2" t="s">
        <v>1270</v>
      </c>
    </row>
    <row r="716" customFormat="false" ht="15" hidden="false" customHeight="false" outlineLevel="0" collapsed="false">
      <c r="A716" s="1" t="s">
        <v>1271</v>
      </c>
      <c r="B716" s="2" t="s">
        <v>1272</v>
      </c>
    </row>
    <row r="717" customFormat="false" ht="15" hidden="false" customHeight="false" outlineLevel="0" collapsed="false">
      <c r="A717" s="1" t="s">
        <v>1273</v>
      </c>
      <c r="B717" s="2" t="s">
        <v>1274</v>
      </c>
    </row>
    <row r="718" customFormat="false" ht="15" hidden="false" customHeight="false" outlineLevel="0" collapsed="false">
      <c r="A718" s="1" t="s">
        <v>1275</v>
      </c>
      <c r="B718" s="2" t="s">
        <v>1276</v>
      </c>
    </row>
    <row r="719" customFormat="false" ht="15" hidden="false" customHeight="false" outlineLevel="0" collapsed="false">
      <c r="A719" s="1" t="s">
        <v>1277</v>
      </c>
      <c r="B719" s="2" t="s">
        <v>1278</v>
      </c>
    </row>
    <row r="720" customFormat="false" ht="15" hidden="false" customHeight="false" outlineLevel="0" collapsed="false">
      <c r="A720" s="1" t="s">
        <v>1279</v>
      </c>
      <c r="B720" s="2" t="s">
        <v>1280</v>
      </c>
    </row>
    <row r="721" customFormat="false" ht="15" hidden="false" customHeight="false" outlineLevel="0" collapsed="false">
      <c r="A721" s="1" t="s">
        <v>1281</v>
      </c>
      <c r="B721" s="2" t="s">
        <v>1282</v>
      </c>
    </row>
    <row r="722" customFormat="false" ht="15" hidden="false" customHeight="false" outlineLevel="0" collapsed="false">
      <c r="A722" s="1" t="s">
        <v>1283</v>
      </c>
      <c r="B722" s="2" t="s">
        <v>1284</v>
      </c>
    </row>
    <row r="723" customFormat="false" ht="15" hidden="false" customHeight="false" outlineLevel="0" collapsed="false">
      <c r="A723" s="1" t="s">
        <v>1285</v>
      </c>
      <c r="B723" s="2" t="s">
        <v>1286</v>
      </c>
    </row>
    <row r="724" customFormat="false" ht="15" hidden="false" customHeight="false" outlineLevel="0" collapsed="false">
      <c r="A724" s="1" t="s">
        <v>1287</v>
      </c>
      <c r="B724" s="2" t="s">
        <v>1288</v>
      </c>
    </row>
    <row r="725" customFormat="false" ht="15" hidden="false" customHeight="false" outlineLevel="0" collapsed="false">
      <c r="A725" s="1" t="s">
        <v>1289</v>
      </c>
      <c r="B725" s="2" t="s">
        <v>1290</v>
      </c>
    </row>
    <row r="726" customFormat="false" ht="15" hidden="false" customHeight="false" outlineLevel="0" collapsed="false">
      <c r="A726" s="1" t="s">
        <v>1291</v>
      </c>
      <c r="B726" s="2" t="s">
        <v>1292</v>
      </c>
    </row>
    <row r="727" customFormat="false" ht="15" hidden="false" customHeight="false" outlineLevel="0" collapsed="false">
      <c r="A727" s="1" t="s">
        <v>1293</v>
      </c>
      <c r="B727" s="2" t="s">
        <v>1294</v>
      </c>
    </row>
    <row r="728" customFormat="false" ht="15" hidden="false" customHeight="false" outlineLevel="0" collapsed="false">
      <c r="A728" s="1" t="s">
        <v>1295</v>
      </c>
      <c r="B728" s="2" t="s">
        <v>1296</v>
      </c>
    </row>
    <row r="729" customFormat="false" ht="15" hidden="false" customHeight="false" outlineLevel="0" collapsed="false">
      <c r="A729" s="1" t="s">
        <v>1297</v>
      </c>
      <c r="B729" s="2" t="s">
        <v>1298</v>
      </c>
    </row>
    <row r="730" customFormat="false" ht="15" hidden="false" customHeight="false" outlineLevel="0" collapsed="false">
      <c r="A730" s="1" t="s">
        <v>1299</v>
      </c>
      <c r="B730" s="2" t="s">
        <v>1300</v>
      </c>
    </row>
    <row r="731" customFormat="false" ht="15" hidden="false" customHeight="false" outlineLevel="0" collapsed="false">
      <c r="A731" s="1" t="s">
        <v>1301</v>
      </c>
      <c r="B731" s="2" t="s">
        <v>1302</v>
      </c>
    </row>
    <row r="732" customFormat="false" ht="15" hidden="false" customHeight="false" outlineLevel="0" collapsed="false">
      <c r="A732" s="1" t="s">
        <v>1303</v>
      </c>
      <c r="B732" s="2" t="s">
        <v>1304</v>
      </c>
    </row>
    <row r="733" customFormat="false" ht="15" hidden="false" customHeight="false" outlineLevel="0" collapsed="false">
      <c r="A733" s="1" t="s">
        <v>1305</v>
      </c>
      <c r="B733" s="2" t="s">
        <v>1306</v>
      </c>
    </row>
    <row r="734" customFormat="false" ht="15" hidden="false" customHeight="false" outlineLevel="0" collapsed="false">
      <c r="A734" s="1" t="s">
        <v>1307</v>
      </c>
      <c r="B734" s="2" t="s">
        <v>1308</v>
      </c>
    </row>
    <row r="735" customFormat="false" ht="15" hidden="false" customHeight="false" outlineLevel="0" collapsed="false">
      <c r="A735" s="1" t="s">
        <v>1309</v>
      </c>
      <c r="B735" s="2" t="s">
        <v>1310</v>
      </c>
    </row>
    <row r="736" customFormat="false" ht="15" hidden="false" customHeight="false" outlineLevel="0" collapsed="false">
      <c r="A736" s="1" t="s">
        <v>1311</v>
      </c>
      <c r="B736" s="2" t="s">
        <v>1312</v>
      </c>
    </row>
    <row r="737" customFormat="false" ht="15" hidden="false" customHeight="false" outlineLevel="0" collapsed="false">
      <c r="A737" s="1" t="s">
        <v>1313</v>
      </c>
      <c r="B737" s="2" t="s">
        <v>1314</v>
      </c>
    </row>
    <row r="738" customFormat="false" ht="15" hidden="false" customHeight="false" outlineLevel="0" collapsed="false">
      <c r="A738" s="1" t="s">
        <v>1315</v>
      </c>
      <c r="B738" s="2" t="s">
        <v>1316</v>
      </c>
    </row>
    <row r="739" customFormat="false" ht="15" hidden="false" customHeight="false" outlineLevel="0" collapsed="false">
      <c r="A739" s="1" t="s">
        <v>1317</v>
      </c>
      <c r="B739" s="2" t="s">
        <v>1316</v>
      </c>
    </row>
    <row r="740" customFormat="false" ht="15" hidden="false" customHeight="false" outlineLevel="0" collapsed="false">
      <c r="A740" s="1" t="s">
        <v>1318</v>
      </c>
      <c r="B740" s="2" t="s">
        <v>1319</v>
      </c>
    </row>
    <row r="741" customFormat="false" ht="15" hidden="false" customHeight="false" outlineLevel="0" collapsed="false">
      <c r="A741" s="1" t="s">
        <v>1320</v>
      </c>
      <c r="B741" s="2" t="s">
        <v>1321</v>
      </c>
    </row>
    <row r="742" customFormat="false" ht="15" hidden="false" customHeight="false" outlineLevel="0" collapsed="false">
      <c r="A742" s="1" t="s">
        <v>1322</v>
      </c>
      <c r="B742" s="2" t="s">
        <v>1323</v>
      </c>
    </row>
    <row r="743" customFormat="false" ht="15" hidden="false" customHeight="false" outlineLevel="0" collapsed="false">
      <c r="A743" s="1" t="s">
        <v>1324</v>
      </c>
      <c r="B743" s="2" t="s">
        <v>1325</v>
      </c>
    </row>
    <row r="744" customFormat="false" ht="15" hidden="false" customHeight="false" outlineLevel="0" collapsed="false">
      <c r="A744" s="1" t="s">
        <v>1326</v>
      </c>
      <c r="B744" s="2" t="s">
        <v>1327</v>
      </c>
    </row>
    <row r="745" customFormat="false" ht="15" hidden="false" customHeight="false" outlineLevel="0" collapsed="false">
      <c r="A745" s="1" t="s">
        <v>1328</v>
      </c>
      <c r="B745" s="2" t="s">
        <v>1329</v>
      </c>
    </row>
    <row r="746" customFormat="false" ht="15" hidden="false" customHeight="false" outlineLevel="0" collapsed="false">
      <c r="A746" s="1" t="s">
        <v>1330</v>
      </c>
      <c r="B746" s="2" t="s">
        <v>1331</v>
      </c>
    </row>
    <row r="747" customFormat="false" ht="15" hidden="false" customHeight="false" outlineLevel="0" collapsed="false">
      <c r="A747" s="1" t="s">
        <v>1332</v>
      </c>
      <c r="B747" s="2" t="s">
        <v>1333</v>
      </c>
    </row>
    <row r="748" customFormat="false" ht="15" hidden="false" customHeight="false" outlineLevel="0" collapsed="false">
      <c r="A748" s="1" t="s">
        <v>1334</v>
      </c>
      <c r="B748" s="2" t="s">
        <v>1335</v>
      </c>
    </row>
    <row r="749" customFormat="false" ht="15" hidden="false" customHeight="false" outlineLevel="0" collapsed="false">
      <c r="A749" s="1" t="s">
        <v>1336</v>
      </c>
      <c r="B749" s="2" t="s">
        <v>1337</v>
      </c>
    </row>
    <row r="750" customFormat="false" ht="15" hidden="false" customHeight="false" outlineLevel="0" collapsed="false">
      <c r="A750" s="1" t="s">
        <v>1338</v>
      </c>
      <c r="B750" s="2" t="s">
        <v>1339</v>
      </c>
    </row>
    <row r="751" customFormat="false" ht="15" hidden="false" customHeight="false" outlineLevel="0" collapsed="false">
      <c r="A751" s="1" t="s">
        <v>1340</v>
      </c>
      <c r="B751" s="2" t="s">
        <v>1341</v>
      </c>
    </row>
    <row r="752" customFormat="false" ht="15" hidden="false" customHeight="false" outlineLevel="0" collapsed="false">
      <c r="A752" s="1" t="s">
        <v>1342</v>
      </c>
      <c r="B752" s="2" t="s">
        <v>1343</v>
      </c>
    </row>
    <row r="753" customFormat="false" ht="15" hidden="false" customHeight="false" outlineLevel="0" collapsed="false">
      <c r="A753" s="1" t="s">
        <v>1344</v>
      </c>
      <c r="B753" s="2" t="s">
        <v>1345</v>
      </c>
    </row>
    <row r="754" customFormat="false" ht="15" hidden="false" customHeight="false" outlineLevel="0" collapsed="false">
      <c r="A754" s="1" t="s">
        <v>1346</v>
      </c>
      <c r="B754" s="2" t="s">
        <v>1347</v>
      </c>
    </row>
    <row r="755" customFormat="false" ht="15" hidden="false" customHeight="false" outlineLevel="0" collapsed="false">
      <c r="A755" s="1" t="s">
        <v>1348</v>
      </c>
      <c r="B755" s="2" t="s">
        <v>1349</v>
      </c>
    </row>
    <row r="756" customFormat="false" ht="15" hidden="false" customHeight="false" outlineLevel="0" collapsed="false">
      <c r="A756" s="1" t="s">
        <v>1350</v>
      </c>
      <c r="B756" s="2" t="s">
        <v>1351</v>
      </c>
    </row>
    <row r="757" customFormat="false" ht="15" hidden="false" customHeight="false" outlineLevel="0" collapsed="false">
      <c r="A757" s="1" t="s">
        <v>1352</v>
      </c>
      <c r="B757" s="2" t="s">
        <v>1353</v>
      </c>
    </row>
    <row r="758" customFormat="false" ht="15" hidden="false" customHeight="false" outlineLevel="0" collapsed="false">
      <c r="A758" s="1" t="s">
        <v>1354</v>
      </c>
      <c r="B758" s="2" t="s">
        <v>1355</v>
      </c>
    </row>
    <row r="759" customFormat="false" ht="15" hidden="false" customHeight="false" outlineLevel="0" collapsed="false">
      <c r="A759" s="1" t="s">
        <v>1356</v>
      </c>
      <c r="B759" s="2" t="s">
        <v>1357</v>
      </c>
    </row>
    <row r="760" customFormat="false" ht="15" hidden="false" customHeight="false" outlineLevel="0" collapsed="false">
      <c r="A760" s="1" t="s">
        <v>1358</v>
      </c>
      <c r="B760" s="2" t="s">
        <v>1359</v>
      </c>
    </row>
    <row r="761" customFormat="false" ht="15" hidden="false" customHeight="false" outlineLevel="0" collapsed="false">
      <c r="A761" s="1" t="s">
        <v>1360</v>
      </c>
      <c r="B761" s="2" t="s">
        <v>1359</v>
      </c>
    </row>
    <row r="762" customFormat="false" ht="15" hidden="false" customHeight="false" outlineLevel="0" collapsed="false">
      <c r="A762" s="1" t="s">
        <v>1361</v>
      </c>
      <c r="B762" s="2" t="s">
        <v>1362</v>
      </c>
    </row>
    <row r="763" customFormat="false" ht="15" hidden="false" customHeight="false" outlineLevel="0" collapsed="false">
      <c r="A763" s="1" t="s">
        <v>1363</v>
      </c>
      <c r="B763" s="2" t="s">
        <v>1364</v>
      </c>
    </row>
    <row r="764" customFormat="false" ht="15" hidden="false" customHeight="false" outlineLevel="0" collapsed="false">
      <c r="A764" s="1" t="s">
        <v>1365</v>
      </c>
      <c r="B764" s="2" t="s">
        <v>1366</v>
      </c>
    </row>
    <row r="765" customFormat="false" ht="15" hidden="false" customHeight="false" outlineLevel="0" collapsed="false">
      <c r="A765" s="1" t="s">
        <v>1367</v>
      </c>
      <c r="B765" s="2" t="s">
        <v>1368</v>
      </c>
    </row>
    <row r="766" customFormat="false" ht="15" hidden="false" customHeight="false" outlineLevel="0" collapsed="false">
      <c r="A766" s="1" t="s">
        <v>1369</v>
      </c>
      <c r="B766" s="2" t="s">
        <v>1370</v>
      </c>
    </row>
    <row r="767" customFormat="false" ht="15" hidden="false" customHeight="false" outlineLevel="0" collapsed="false">
      <c r="A767" s="1" t="s">
        <v>1371</v>
      </c>
      <c r="B767" s="2" t="s">
        <v>1372</v>
      </c>
    </row>
    <row r="768" customFormat="false" ht="15" hidden="false" customHeight="false" outlineLevel="0" collapsed="false">
      <c r="A768" s="1" t="s">
        <v>1373</v>
      </c>
      <c r="B768" s="2" t="s">
        <v>1374</v>
      </c>
    </row>
    <row r="769" customFormat="false" ht="15" hidden="false" customHeight="false" outlineLevel="0" collapsed="false">
      <c r="A769" s="1" t="s">
        <v>1375</v>
      </c>
      <c r="B769" s="2" t="s">
        <v>1376</v>
      </c>
    </row>
    <row r="770" customFormat="false" ht="15" hidden="false" customHeight="false" outlineLevel="0" collapsed="false">
      <c r="A770" s="1" t="s">
        <v>1377</v>
      </c>
      <c r="B770" s="2" t="s">
        <v>1378</v>
      </c>
    </row>
    <row r="771" customFormat="false" ht="15" hidden="false" customHeight="false" outlineLevel="0" collapsed="false">
      <c r="A771" s="1" t="s">
        <v>1379</v>
      </c>
      <c r="B771" s="2" t="s">
        <v>1380</v>
      </c>
    </row>
    <row r="772" customFormat="false" ht="15" hidden="false" customHeight="false" outlineLevel="0" collapsed="false">
      <c r="A772" s="1" t="s">
        <v>1381</v>
      </c>
      <c r="B772" s="2" t="s">
        <v>1382</v>
      </c>
    </row>
    <row r="773" customFormat="false" ht="15" hidden="false" customHeight="false" outlineLevel="0" collapsed="false">
      <c r="A773" s="1" t="s">
        <v>1383</v>
      </c>
      <c r="B773" s="2" t="s">
        <v>1384</v>
      </c>
    </row>
    <row r="774" customFormat="false" ht="15" hidden="false" customHeight="false" outlineLevel="0" collapsed="false">
      <c r="A774" s="1" t="s">
        <v>1385</v>
      </c>
      <c r="B774" s="2" t="s">
        <v>1386</v>
      </c>
    </row>
    <row r="775" customFormat="false" ht="15" hidden="false" customHeight="false" outlineLevel="0" collapsed="false">
      <c r="A775" s="1" t="s">
        <v>1387</v>
      </c>
      <c r="B775" s="2" t="s">
        <v>1388</v>
      </c>
    </row>
    <row r="776" customFormat="false" ht="15" hidden="false" customHeight="false" outlineLevel="0" collapsed="false">
      <c r="A776" s="1" t="s">
        <v>1389</v>
      </c>
      <c r="B776" s="2" t="s">
        <v>1390</v>
      </c>
    </row>
    <row r="777" customFormat="false" ht="15" hidden="false" customHeight="false" outlineLevel="0" collapsed="false">
      <c r="A777" s="1" t="s">
        <v>1391</v>
      </c>
      <c r="B777" s="2" t="s">
        <v>1392</v>
      </c>
    </row>
    <row r="778" customFormat="false" ht="15" hidden="false" customHeight="false" outlineLevel="0" collapsed="false">
      <c r="A778" s="1" t="s">
        <v>1393</v>
      </c>
      <c r="B778" s="2" t="s">
        <v>1394</v>
      </c>
    </row>
    <row r="779" customFormat="false" ht="15" hidden="false" customHeight="false" outlineLevel="0" collapsed="false">
      <c r="A779" s="1" t="s">
        <v>1395</v>
      </c>
      <c r="B779" s="2" t="s">
        <v>1396</v>
      </c>
    </row>
    <row r="780" customFormat="false" ht="15" hidden="false" customHeight="false" outlineLevel="0" collapsed="false">
      <c r="A780" s="1" t="s">
        <v>1397</v>
      </c>
      <c r="B780" s="2" t="s">
        <v>1398</v>
      </c>
    </row>
    <row r="781" customFormat="false" ht="15" hidden="false" customHeight="false" outlineLevel="0" collapsed="false">
      <c r="A781" s="1" t="s">
        <v>1399</v>
      </c>
      <c r="B781" s="2" t="s">
        <v>1400</v>
      </c>
    </row>
    <row r="782" customFormat="false" ht="15" hidden="false" customHeight="false" outlineLevel="0" collapsed="false">
      <c r="A782" s="1" t="s">
        <v>1401</v>
      </c>
      <c r="B782" s="2" t="s">
        <v>1402</v>
      </c>
    </row>
    <row r="783" customFormat="false" ht="15" hidden="false" customHeight="false" outlineLevel="0" collapsed="false">
      <c r="A783" s="1" t="s">
        <v>1403</v>
      </c>
      <c r="B783" s="2" t="s">
        <v>1404</v>
      </c>
    </row>
    <row r="784" customFormat="false" ht="15" hidden="false" customHeight="false" outlineLevel="0" collapsed="false">
      <c r="A784" s="1" t="s">
        <v>1405</v>
      </c>
      <c r="B784" s="2" t="s">
        <v>1406</v>
      </c>
    </row>
    <row r="785" customFormat="false" ht="15" hidden="false" customHeight="false" outlineLevel="0" collapsed="false">
      <c r="A785" s="1" t="s">
        <v>1407</v>
      </c>
      <c r="B785" s="2" t="s">
        <v>1408</v>
      </c>
    </row>
    <row r="786" customFormat="false" ht="15" hidden="false" customHeight="false" outlineLevel="0" collapsed="false">
      <c r="A786" s="1" t="s">
        <v>1409</v>
      </c>
      <c r="B786" s="2" t="s">
        <v>1410</v>
      </c>
    </row>
    <row r="787" customFormat="false" ht="15" hidden="false" customHeight="false" outlineLevel="0" collapsed="false">
      <c r="A787" s="1" t="s">
        <v>1411</v>
      </c>
      <c r="B787" s="2" t="s">
        <v>1412</v>
      </c>
    </row>
    <row r="788" customFormat="false" ht="15" hidden="false" customHeight="false" outlineLevel="0" collapsed="false">
      <c r="A788" s="1" t="s">
        <v>1413</v>
      </c>
      <c r="B788" s="2" t="s">
        <v>1414</v>
      </c>
    </row>
    <row r="789" customFormat="false" ht="15" hidden="false" customHeight="false" outlineLevel="0" collapsed="false">
      <c r="A789" s="1" t="s">
        <v>1415</v>
      </c>
      <c r="B789" s="2" t="s">
        <v>1416</v>
      </c>
    </row>
    <row r="790" customFormat="false" ht="15" hidden="false" customHeight="false" outlineLevel="0" collapsed="false">
      <c r="A790" s="1" t="s">
        <v>1417</v>
      </c>
      <c r="B790" s="2" t="s">
        <v>1418</v>
      </c>
    </row>
    <row r="791" customFormat="false" ht="15" hidden="false" customHeight="false" outlineLevel="0" collapsed="false">
      <c r="A791" s="1" t="s">
        <v>1419</v>
      </c>
      <c r="B791" s="2" t="s">
        <v>1420</v>
      </c>
    </row>
    <row r="792" customFormat="false" ht="15" hidden="false" customHeight="false" outlineLevel="0" collapsed="false">
      <c r="A792" s="1" t="s">
        <v>1421</v>
      </c>
      <c r="B792" s="2" t="s">
        <v>1422</v>
      </c>
    </row>
    <row r="793" customFormat="false" ht="15" hidden="false" customHeight="false" outlineLevel="0" collapsed="false">
      <c r="A793" s="1" t="s">
        <v>1423</v>
      </c>
      <c r="B793" s="2" t="s">
        <v>1424</v>
      </c>
    </row>
    <row r="794" customFormat="false" ht="15" hidden="false" customHeight="false" outlineLevel="0" collapsed="false">
      <c r="A794" s="1" t="s">
        <v>1425</v>
      </c>
      <c r="B794" s="2" t="s">
        <v>1426</v>
      </c>
    </row>
    <row r="795" customFormat="false" ht="15" hidden="false" customHeight="false" outlineLevel="0" collapsed="false">
      <c r="A795" s="1" t="s">
        <v>1427</v>
      </c>
      <c r="B795" s="2" t="s">
        <v>1428</v>
      </c>
    </row>
    <row r="796" customFormat="false" ht="15" hidden="false" customHeight="false" outlineLevel="0" collapsed="false">
      <c r="A796" s="1" t="s">
        <v>1429</v>
      </c>
      <c r="B796" s="2" t="s">
        <v>1430</v>
      </c>
    </row>
    <row r="797" customFormat="false" ht="15" hidden="false" customHeight="false" outlineLevel="0" collapsed="false">
      <c r="A797" s="1" t="s">
        <v>1431</v>
      </c>
      <c r="B797" s="2" t="s">
        <v>1432</v>
      </c>
    </row>
    <row r="798" customFormat="false" ht="15" hidden="false" customHeight="false" outlineLevel="0" collapsed="false">
      <c r="A798" s="1" t="s">
        <v>1433</v>
      </c>
      <c r="B798" s="2" t="s">
        <v>1343</v>
      </c>
    </row>
    <row r="799" customFormat="false" ht="15" hidden="false" customHeight="false" outlineLevel="0" collapsed="false">
      <c r="A799" s="1" t="s">
        <v>1434</v>
      </c>
      <c r="B799" s="2" t="s">
        <v>1435</v>
      </c>
    </row>
    <row r="800" customFormat="false" ht="15" hidden="false" customHeight="false" outlineLevel="0" collapsed="false">
      <c r="A800" s="1" t="s">
        <v>1436</v>
      </c>
      <c r="B800" s="2" t="s">
        <v>1319</v>
      </c>
    </row>
    <row r="801" customFormat="false" ht="15" hidden="false" customHeight="false" outlineLevel="0" collapsed="false">
      <c r="A801" s="1" t="s">
        <v>1437</v>
      </c>
      <c r="B801" s="2" t="s">
        <v>1081</v>
      </c>
    </row>
    <row r="802" customFormat="false" ht="15" hidden="false" customHeight="false" outlineLevel="0" collapsed="false">
      <c r="A802" s="1" t="s">
        <v>1438</v>
      </c>
      <c r="B802" s="2" t="s">
        <v>1083</v>
      </c>
    </row>
    <row r="803" customFormat="false" ht="15" hidden="false" customHeight="false" outlineLevel="0" collapsed="false">
      <c r="A803" s="1" t="s">
        <v>1439</v>
      </c>
      <c r="B803" s="2" t="s">
        <v>1085</v>
      </c>
    </row>
    <row r="804" customFormat="false" ht="15" hidden="false" customHeight="false" outlineLevel="0" collapsed="false">
      <c r="A804" s="1" t="s">
        <v>1440</v>
      </c>
      <c r="B804" s="2" t="s">
        <v>1441</v>
      </c>
    </row>
    <row r="805" customFormat="false" ht="15" hidden="false" customHeight="false" outlineLevel="0" collapsed="false">
      <c r="A805" s="1" t="s">
        <v>1442</v>
      </c>
      <c r="B805" s="2" t="s">
        <v>1443</v>
      </c>
    </row>
    <row r="806" customFormat="false" ht="15" hidden="false" customHeight="false" outlineLevel="0" collapsed="false">
      <c r="A806" s="1" t="s">
        <v>1444</v>
      </c>
      <c r="B806" s="2" t="s">
        <v>1445</v>
      </c>
    </row>
    <row r="807" customFormat="false" ht="15" hidden="false" customHeight="false" outlineLevel="0" collapsed="false">
      <c r="A807" s="1" t="s">
        <v>1446</v>
      </c>
      <c r="B807" s="2" t="s">
        <v>1447</v>
      </c>
    </row>
    <row r="808" customFormat="false" ht="15" hidden="false" customHeight="false" outlineLevel="0" collapsed="false">
      <c r="A808" s="1" t="s">
        <v>1448</v>
      </c>
      <c r="B808" s="2" t="s">
        <v>1449</v>
      </c>
    </row>
    <row r="809" customFormat="false" ht="15" hidden="false" customHeight="false" outlineLevel="0" collapsed="false">
      <c r="A809" s="1" t="s">
        <v>1450</v>
      </c>
      <c r="B809" s="2" t="s">
        <v>1451</v>
      </c>
    </row>
    <row r="810" customFormat="false" ht="15" hidden="false" customHeight="false" outlineLevel="0" collapsed="false">
      <c r="A810" s="1" t="s">
        <v>1452</v>
      </c>
      <c r="B810" s="2" t="s">
        <v>318</v>
      </c>
    </row>
    <row r="811" customFormat="false" ht="15" hidden="false" customHeight="false" outlineLevel="0" collapsed="false">
      <c r="A811" s="1" t="s">
        <v>1453</v>
      </c>
      <c r="B811" s="2" t="s">
        <v>1454</v>
      </c>
    </row>
    <row r="812" customFormat="false" ht="15" hidden="false" customHeight="false" outlineLevel="0" collapsed="false">
      <c r="A812" s="1" t="s">
        <v>1455</v>
      </c>
      <c r="B812" s="2" t="s">
        <v>1456</v>
      </c>
    </row>
    <row r="813" customFormat="false" ht="15" hidden="false" customHeight="false" outlineLevel="0" collapsed="false">
      <c r="A813" s="1" t="s">
        <v>1457</v>
      </c>
      <c r="B813" s="2" t="s">
        <v>1458</v>
      </c>
    </row>
    <row r="814" customFormat="false" ht="15" hidden="false" customHeight="false" outlineLevel="0" collapsed="false">
      <c r="A814" s="1" t="s">
        <v>1459</v>
      </c>
      <c r="B814" s="2" t="s">
        <v>1460</v>
      </c>
    </row>
    <row r="815" customFormat="false" ht="15" hidden="false" customHeight="false" outlineLevel="0" collapsed="false">
      <c r="A815" s="1" t="s">
        <v>1461</v>
      </c>
      <c r="B815" s="2" t="s">
        <v>1462</v>
      </c>
    </row>
    <row r="816" customFormat="false" ht="15" hidden="false" customHeight="false" outlineLevel="0" collapsed="false">
      <c r="A816" s="1" t="s">
        <v>1463</v>
      </c>
      <c r="B816" s="2" t="s">
        <v>1464</v>
      </c>
    </row>
    <row r="817" customFormat="false" ht="15" hidden="false" customHeight="false" outlineLevel="0" collapsed="false">
      <c r="A817" s="1" t="s">
        <v>1465</v>
      </c>
      <c r="B817" s="2" t="s">
        <v>1466</v>
      </c>
    </row>
    <row r="818" customFormat="false" ht="15" hidden="false" customHeight="false" outlineLevel="0" collapsed="false">
      <c r="A818" s="1" t="s">
        <v>1467</v>
      </c>
      <c r="B818" s="2" t="s">
        <v>1468</v>
      </c>
    </row>
    <row r="819" customFormat="false" ht="15" hidden="false" customHeight="false" outlineLevel="0" collapsed="false">
      <c r="A819" s="1" t="s">
        <v>1469</v>
      </c>
      <c r="B819" s="2" t="s">
        <v>1470</v>
      </c>
    </row>
    <row r="820" customFormat="false" ht="15" hidden="false" customHeight="false" outlineLevel="0" collapsed="false">
      <c r="A820" s="1" t="s">
        <v>1471</v>
      </c>
      <c r="B820" s="2" t="s">
        <v>1472</v>
      </c>
    </row>
    <row r="821" customFormat="false" ht="15" hidden="false" customHeight="false" outlineLevel="0" collapsed="false">
      <c r="A821" s="1" t="s">
        <v>1473</v>
      </c>
      <c r="B821" s="2" t="s">
        <v>1474</v>
      </c>
    </row>
    <row r="822" customFormat="false" ht="15" hidden="false" customHeight="false" outlineLevel="0" collapsed="false">
      <c r="A822" s="1" t="s">
        <v>1475</v>
      </c>
      <c r="B822" s="2" t="s">
        <v>1476</v>
      </c>
    </row>
    <row r="823" customFormat="false" ht="15" hidden="false" customHeight="false" outlineLevel="0" collapsed="false">
      <c r="A823" s="1" t="s">
        <v>1477</v>
      </c>
      <c r="B823" s="2" t="s">
        <v>1441</v>
      </c>
    </row>
    <row r="824" customFormat="false" ht="15" hidden="false" customHeight="false" outlineLevel="0" collapsed="false">
      <c r="A824" s="1" t="s">
        <v>1478</v>
      </c>
      <c r="B824" s="2" t="s">
        <v>1479</v>
      </c>
    </row>
    <row r="825" customFormat="false" ht="15" hidden="false" customHeight="false" outlineLevel="0" collapsed="false">
      <c r="A825" s="1" t="s">
        <v>1480</v>
      </c>
      <c r="B825" s="2" t="s">
        <v>1445</v>
      </c>
    </row>
    <row r="826" customFormat="false" ht="15" hidden="false" customHeight="false" outlineLevel="0" collapsed="false">
      <c r="A826" s="1" t="s">
        <v>1481</v>
      </c>
      <c r="B826" s="2" t="s">
        <v>1482</v>
      </c>
    </row>
    <row r="827" customFormat="false" ht="15" hidden="false" customHeight="false" outlineLevel="0" collapsed="false">
      <c r="A827" s="1" t="s">
        <v>1483</v>
      </c>
      <c r="B827" s="2" t="s">
        <v>1484</v>
      </c>
    </row>
    <row r="828" customFormat="false" ht="15" hidden="false" customHeight="false" outlineLevel="0" collapsed="false">
      <c r="A828" s="1" t="s">
        <v>1485</v>
      </c>
      <c r="B828" s="2" t="s">
        <v>1486</v>
      </c>
    </row>
    <row r="829" customFormat="false" ht="15" hidden="false" customHeight="false" outlineLevel="0" collapsed="false">
      <c r="A829" s="1" t="s">
        <v>1487</v>
      </c>
      <c r="B829" s="2" t="s">
        <v>1488</v>
      </c>
    </row>
    <row r="830" customFormat="false" ht="15" hidden="false" customHeight="false" outlineLevel="0" collapsed="false">
      <c r="A830" s="1" t="s">
        <v>1489</v>
      </c>
      <c r="B830" s="2" t="s">
        <v>1490</v>
      </c>
    </row>
    <row r="831" customFormat="false" ht="15" hidden="false" customHeight="false" outlineLevel="0" collapsed="false">
      <c r="A831" s="1" t="s">
        <v>1491</v>
      </c>
      <c r="B831" s="2" t="s">
        <v>1451</v>
      </c>
    </row>
    <row r="832" customFormat="false" ht="15" hidden="false" customHeight="false" outlineLevel="0" collapsed="false">
      <c r="A832" s="1" t="s">
        <v>1492</v>
      </c>
      <c r="B832" s="2" t="s">
        <v>1493</v>
      </c>
    </row>
    <row r="833" customFormat="false" ht="15" hidden="false" customHeight="false" outlineLevel="0" collapsed="false">
      <c r="A833" s="1" t="s">
        <v>1494</v>
      </c>
      <c r="B833" s="2" t="s">
        <v>1495</v>
      </c>
    </row>
    <row r="834" customFormat="false" ht="15" hidden="false" customHeight="false" outlineLevel="0" collapsed="false">
      <c r="A834" s="1" t="s">
        <v>1496</v>
      </c>
      <c r="B834" s="2" t="s">
        <v>1497</v>
      </c>
    </row>
    <row r="835" customFormat="false" ht="15" hidden="false" customHeight="false" outlineLevel="0" collapsed="false">
      <c r="A835" s="1" t="s">
        <v>1498</v>
      </c>
      <c r="B835" s="2" t="s">
        <v>1499</v>
      </c>
    </row>
    <row r="836" customFormat="false" ht="15" hidden="false" customHeight="false" outlineLevel="0" collapsed="false">
      <c r="A836" s="1" t="s">
        <v>1500</v>
      </c>
      <c r="B836" s="2" t="s">
        <v>1065</v>
      </c>
    </row>
    <row r="837" customFormat="false" ht="15" hidden="false" customHeight="false" outlineLevel="0" collapsed="false">
      <c r="A837" s="1" t="s">
        <v>1501</v>
      </c>
      <c r="B837" s="2" t="s">
        <v>1063</v>
      </c>
    </row>
    <row r="838" customFormat="false" ht="15" hidden="false" customHeight="false" outlineLevel="0" collapsed="false">
      <c r="A838" s="1" t="s">
        <v>1502</v>
      </c>
      <c r="B838" s="2" t="s">
        <v>1503</v>
      </c>
    </row>
    <row r="839" customFormat="false" ht="15" hidden="false" customHeight="false" outlineLevel="0" collapsed="false">
      <c r="A839" s="1" t="s">
        <v>1504</v>
      </c>
      <c r="B839" s="2" t="s">
        <v>1069</v>
      </c>
    </row>
    <row r="840" customFormat="false" ht="15" hidden="false" customHeight="false" outlineLevel="0" collapsed="false">
      <c r="A840" s="1" t="s">
        <v>1505</v>
      </c>
      <c r="B840" s="2" t="s">
        <v>1071</v>
      </c>
    </row>
    <row r="841" customFormat="false" ht="15" hidden="false" customHeight="false" outlineLevel="0" collapsed="false">
      <c r="A841" s="1" t="s">
        <v>1506</v>
      </c>
      <c r="B841" s="2" t="s">
        <v>1075</v>
      </c>
    </row>
    <row r="842" customFormat="false" ht="15" hidden="false" customHeight="false" outlineLevel="0" collapsed="false">
      <c r="A842" s="1" t="s">
        <v>1507</v>
      </c>
      <c r="B842" s="2" t="s">
        <v>1077</v>
      </c>
    </row>
    <row r="843" customFormat="false" ht="15" hidden="false" customHeight="false" outlineLevel="0" collapsed="false">
      <c r="A843" s="1" t="s">
        <v>1508</v>
      </c>
      <c r="B843" s="2" t="s">
        <v>1087</v>
      </c>
    </row>
    <row r="844" customFormat="false" ht="15" hidden="false" customHeight="false" outlineLevel="0" collapsed="false">
      <c r="A844" s="1" t="s">
        <v>1509</v>
      </c>
      <c r="B844" s="2" t="s">
        <v>1510</v>
      </c>
    </row>
    <row r="845" customFormat="false" ht="15" hidden="false" customHeight="false" outlineLevel="0" collapsed="false">
      <c r="A845" s="1" t="s">
        <v>1511</v>
      </c>
      <c r="B845" s="2" t="s">
        <v>1512</v>
      </c>
    </row>
    <row r="846" customFormat="false" ht="15" hidden="false" customHeight="false" outlineLevel="0" collapsed="false">
      <c r="A846" s="1" t="s">
        <v>1513</v>
      </c>
      <c r="B846" s="2" t="s">
        <v>1514</v>
      </c>
    </row>
    <row r="847" customFormat="false" ht="15" hidden="false" customHeight="false" outlineLevel="0" collapsed="false">
      <c r="A847" s="1" t="s">
        <v>1515</v>
      </c>
      <c r="B847" s="2" t="s">
        <v>1516</v>
      </c>
    </row>
    <row r="848" customFormat="false" ht="15" hidden="false" customHeight="false" outlineLevel="0" collapsed="false">
      <c r="A848" s="1" t="s">
        <v>1517</v>
      </c>
      <c r="B848" s="2" t="s">
        <v>1518</v>
      </c>
    </row>
    <row r="849" customFormat="false" ht="15" hidden="false" customHeight="false" outlineLevel="0" collapsed="false">
      <c r="A849" s="1" t="s">
        <v>1519</v>
      </c>
      <c r="B849" s="2" t="s">
        <v>1520</v>
      </c>
    </row>
    <row r="850" customFormat="false" ht="15" hidden="false" customHeight="false" outlineLevel="0" collapsed="false">
      <c r="A850" s="1" t="s">
        <v>1521</v>
      </c>
      <c r="B850" s="2" t="s">
        <v>1522</v>
      </c>
    </row>
    <row r="851" customFormat="false" ht="15" hidden="false" customHeight="false" outlineLevel="0" collapsed="false">
      <c r="A851" s="1" t="s">
        <v>1523</v>
      </c>
      <c r="B851" s="2" t="s">
        <v>1524</v>
      </c>
    </row>
    <row r="852" customFormat="false" ht="15" hidden="false" customHeight="false" outlineLevel="0" collapsed="false">
      <c r="A852" s="1" t="s">
        <v>1525</v>
      </c>
      <c r="B852" s="2" t="s">
        <v>1526</v>
      </c>
    </row>
    <row r="853" customFormat="false" ht="15" hidden="false" customHeight="false" outlineLevel="0" collapsed="false">
      <c r="A853" s="1" t="s">
        <v>1527</v>
      </c>
      <c r="B853" s="2" t="s">
        <v>1528</v>
      </c>
    </row>
    <row r="854" customFormat="false" ht="15" hidden="false" customHeight="false" outlineLevel="0" collapsed="false">
      <c r="A854" s="1" t="s">
        <v>1529</v>
      </c>
      <c r="B854" s="2" t="s">
        <v>1530</v>
      </c>
    </row>
    <row r="855" customFormat="false" ht="15" hidden="false" customHeight="false" outlineLevel="0" collapsed="false">
      <c r="A855" s="1" t="s">
        <v>1531</v>
      </c>
      <c r="B855" s="2" t="s">
        <v>1532</v>
      </c>
    </row>
    <row r="856" customFormat="false" ht="15" hidden="false" customHeight="false" outlineLevel="0" collapsed="false">
      <c r="A856" s="1" t="s">
        <v>1533</v>
      </c>
      <c r="B856" s="2" t="s">
        <v>1534</v>
      </c>
    </row>
    <row r="857" customFormat="false" ht="15" hidden="false" customHeight="false" outlineLevel="0" collapsed="false">
      <c r="A857" s="1" t="s">
        <v>1535</v>
      </c>
      <c r="B857" s="2" t="s">
        <v>1449</v>
      </c>
    </row>
    <row r="858" customFormat="false" ht="15" hidden="false" customHeight="false" outlineLevel="0" collapsed="false">
      <c r="A858" s="1" t="s">
        <v>1536</v>
      </c>
      <c r="B858" s="2" t="s">
        <v>1537</v>
      </c>
    </row>
    <row r="859" customFormat="false" ht="15" hidden="false" customHeight="false" outlineLevel="0" collapsed="false">
      <c r="A859" s="1" t="s">
        <v>1538</v>
      </c>
      <c r="B859" s="2" t="s">
        <v>1539</v>
      </c>
    </row>
    <row r="860" customFormat="false" ht="15" hidden="false" customHeight="false" outlineLevel="0" collapsed="false">
      <c r="A860" s="1" t="s">
        <v>1540</v>
      </c>
      <c r="B860" s="2" t="s">
        <v>1541</v>
      </c>
    </row>
    <row r="861" customFormat="false" ht="15" hidden="false" customHeight="false" outlineLevel="0" collapsed="false">
      <c r="A861" s="1" t="s">
        <v>1542</v>
      </c>
      <c r="B861" s="2" t="s">
        <v>1543</v>
      </c>
    </row>
    <row r="862" customFormat="false" ht="15" hidden="false" customHeight="false" outlineLevel="0" collapsed="false">
      <c r="A862" s="1" t="s">
        <v>1544</v>
      </c>
      <c r="B862" s="2" t="s">
        <v>1545</v>
      </c>
    </row>
    <row r="863" customFormat="false" ht="15" hidden="false" customHeight="false" outlineLevel="0" collapsed="false">
      <c r="A863" s="1" t="s">
        <v>1546</v>
      </c>
      <c r="B863" s="2" t="s">
        <v>1547</v>
      </c>
    </row>
    <row r="864" customFormat="false" ht="15" hidden="false" customHeight="false" outlineLevel="0" collapsed="false">
      <c r="A864" s="1" t="s">
        <v>1548</v>
      </c>
      <c r="B864" s="2" t="s">
        <v>1549</v>
      </c>
    </row>
    <row r="865" customFormat="false" ht="15" hidden="false" customHeight="false" outlineLevel="0" collapsed="false">
      <c r="A865" s="1" t="s">
        <v>1550</v>
      </c>
      <c r="B865" s="2" t="s">
        <v>1551</v>
      </c>
    </row>
    <row r="866" customFormat="false" ht="15" hidden="false" customHeight="false" outlineLevel="0" collapsed="false">
      <c r="A866" s="1" t="s">
        <v>1552</v>
      </c>
      <c r="B866" s="2" t="s">
        <v>1553</v>
      </c>
    </row>
    <row r="867" customFormat="false" ht="15" hidden="false" customHeight="false" outlineLevel="0" collapsed="false">
      <c r="A867" s="1" t="s">
        <v>1554</v>
      </c>
      <c r="B867" s="2" t="s">
        <v>1555</v>
      </c>
    </row>
    <row r="868" customFormat="false" ht="15" hidden="false" customHeight="false" outlineLevel="0" collapsed="false">
      <c r="A868" s="1" t="s">
        <v>1556</v>
      </c>
      <c r="B868" s="2" t="s">
        <v>1557</v>
      </c>
    </row>
    <row r="869" customFormat="false" ht="15" hidden="false" customHeight="false" outlineLevel="0" collapsed="false">
      <c r="A869" s="1" t="s">
        <v>1558</v>
      </c>
      <c r="B869" s="2" t="s">
        <v>1559</v>
      </c>
    </row>
    <row r="870" customFormat="false" ht="15" hidden="false" customHeight="false" outlineLevel="0" collapsed="false">
      <c r="A870" s="1" t="s">
        <v>1560</v>
      </c>
      <c r="B870" s="2" t="s">
        <v>1561</v>
      </c>
    </row>
    <row r="871" customFormat="false" ht="15" hidden="false" customHeight="false" outlineLevel="0" collapsed="false">
      <c r="A871" s="1" t="s">
        <v>1562</v>
      </c>
      <c r="B871" s="2" t="s">
        <v>1563</v>
      </c>
    </row>
    <row r="872" customFormat="false" ht="15" hidden="false" customHeight="false" outlineLevel="0" collapsed="false">
      <c r="A872" s="1" t="s">
        <v>1564</v>
      </c>
      <c r="B872" s="2" t="s">
        <v>1565</v>
      </c>
    </row>
    <row r="873" customFormat="false" ht="15" hidden="false" customHeight="false" outlineLevel="0" collapsed="false">
      <c r="A873" s="1" t="s">
        <v>1566</v>
      </c>
      <c r="B873" s="2" t="s">
        <v>1567</v>
      </c>
    </row>
    <row r="874" customFormat="false" ht="15" hidden="false" customHeight="false" outlineLevel="0" collapsed="false">
      <c r="A874" s="1" t="s">
        <v>1568</v>
      </c>
      <c r="B874" s="2" t="s">
        <v>1569</v>
      </c>
    </row>
    <row r="875" customFormat="false" ht="15" hidden="false" customHeight="false" outlineLevel="0" collapsed="false">
      <c r="A875" s="1" t="s">
        <v>1570</v>
      </c>
      <c r="B875" s="2" t="s">
        <v>1571</v>
      </c>
    </row>
    <row r="876" customFormat="false" ht="15" hidden="false" customHeight="false" outlineLevel="0" collapsed="false">
      <c r="A876" s="1" t="s">
        <v>1572</v>
      </c>
      <c r="B876" s="2" t="s">
        <v>1573</v>
      </c>
    </row>
    <row r="877" customFormat="false" ht="15" hidden="false" customHeight="false" outlineLevel="0" collapsed="false">
      <c r="A877" s="1" t="s">
        <v>1574</v>
      </c>
      <c r="B877" s="2" t="s">
        <v>1575</v>
      </c>
    </row>
    <row r="878" customFormat="false" ht="15" hidden="false" customHeight="false" outlineLevel="0" collapsed="false">
      <c r="A878" s="1" t="s">
        <v>1576</v>
      </c>
      <c r="B878" s="2" t="s">
        <v>1577</v>
      </c>
    </row>
    <row r="879" customFormat="false" ht="15" hidden="false" customHeight="false" outlineLevel="0" collapsed="false">
      <c r="A879" s="1" t="s">
        <v>1578</v>
      </c>
      <c r="B879" s="2" t="s">
        <v>1579</v>
      </c>
    </row>
    <row r="880" customFormat="false" ht="15" hidden="false" customHeight="false" outlineLevel="0" collapsed="false">
      <c r="A880" s="1" t="s">
        <v>1580</v>
      </c>
      <c r="B880" s="2" t="s">
        <v>1581</v>
      </c>
    </row>
    <row r="881" customFormat="false" ht="15" hidden="false" customHeight="false" outlineLevel="0" collapsed="false">
      <c r="A881" s="1" t="s">
        <v>1582</v>
      </c>
      <c r="B881" s="2" t="s">
        <v>1583</v>
      </c>
    </row>
    <row r="882" customFormat="false" ht="15" hidden="false" customHeight="false" outlineLevel="0" collapsed="false">
      <c r="A882" s="1" t="s">
        <v>1584</v>
      </c>
      <c r="B882" s="2" t="s">
        <v>1585</v>
      </c>
    </row>
    <row r="883" customFormat="false" ht="15" hidden="false" customHeight="false" outlineLevel="0" collapsed="false">
      <c r="A883" s="1" t="s">
        <v>1586</v>
      </c>
      <c r="B883" s="2" t="s">
        <v>1587</v>
      </c>
    </row>
    <row r="884" customFormat="false" ht="15" hidden="false" customHeight="false" outlineLevel="0" collapsed="false">
      <c r="A884" s="1" t="s">
        <v>1588</v>
      </c>
      <c r="B884" s="2" t="s">
        <v>1589</v>
      </c>
    </row>
    <row r="885" customFormat="false" ht="15" hidden="false" customHeight="false" outlineLevel="0" collapsed="false">
      <c r="A885" s="1" t="s">
        <v>1590</v>
      </c>
      <c r="B885" s="2" t="s">
        <v>1591</v>
      </c>
    </row>
    <row r="886" customFormat="false" ht="15" hidden="false" customHeight="false" outlineLevel="0" collapsed="false">
      <c r="A886" s="1" t="s">
        <v>1592</v>
      </c>
      <c r="B886" s="2" t="s">
        <v>1593</v>
      </c>
    </row>
    <row r="887" customFormat="false" ht="15" hidden="false" customHeight="false" outlineLevel="0" collapsed="false">
      <c r="A887" s="1" t="s">
        <v>1594</v>
      </c>
      <c r="B887" s="2" t="s">
        <v>1595</v>
      </c>
    </row>
    <row r="888" customFormat="false" ht="15" hidden="false" customHeight="false" outlineLevel="0" collapsed="false">
      <c r="A888" s="1" t="s">
        <v>1596</v>
      </c>
      <c r="B888" s="2" t="s">
        <v>1597</v>
      </c>
    </row>
    <row r="889" customFormat="false" ht="15" hidden="false" customHeight="false" outlineLevel="0" collapsed="false">
      <c r="A889" s="1" t="s">
        <v>1598</v>
      </c>
      <c r="B889" s="2" t="s">
        <v>1599</v>
      </c>
    </row>
    <row r="890" customFormat="false" ht="15" hidden="false" customHeight="false" outlineLevel="0" collapsed="false">
      <c r="A890" s="1" t="s">
        <v>1600</v>
      </c>
      <c r="B890" s="2" t="s">
        <v>1601</v>
      </c>
    </row>
    <row r="891" customFormat="false" ht="15" hidden="false" customHeight="false" outlineLevel="0" collapsed="false">
      <c r="A891" s="1" t="s">
        <v>1602</v>
      </c>
      <c r="B891" s="2" t="s">
        <v>1603</v>
      </c>
    </row>
    <row r="892" customFormat="false" ht="15" hidden="false" customHeight="false" outlineLevel="0" collapsed="false">
      <c r="A892" s="1" t="s">
        <v>1604</v>
      </c>
      <c r="B892" s="2" t="s">
        <v>1605</v>
      </c>
    </row>
    <row r="893" customFormat="false" ht="15" hidden="false" customHeight="false" outlineLevel="0" collapsed="false">
      <c r="A893" s="1" t="s">
        <v>1606</v>
      </c>
      <c r="B893" s="2" t="s">
        <v>1607</v>
      </c>
    </row>
    <row r="894" customFormat="false" ht="15" hidden="false" customHeight="false" outlineLevel="0" collapsed="false">
      <c r="A894" s="1" t="s">
        <v>1608</v>
      </c>
      <c r="B894" s="2" t="s">
        <v>1609</v>
      </c>
    </row>
    <row r="895" customFormat="false" ht="15" hidden="false" customHeight="false" outlineLevel="0" collapsed="false">
      <c r="A895" s="1" t="s">
        <v>1610</v>
      </c>
      <c r="B895" s="2" t="s">
        <v>1611</v>
      </c>
    </row>
    <row r="896" customFormat="false" ht="15" hidden="false" customHeight="false" outlineLevel="0" collapsed="false">
      <c r="A896" s="1" t="s">
        <v>1612</v>
      </c>
      <c r="B896" s="2" t="s">
        <v>1613</v>
      </c>
    </row>
    <row r="897" customFormat="false" ht="15" hidden="false" customHeight="false" outlineLevel="0" collapsed="false">
      <c r="A897" s="1" t="s">
        <v>1614</v>
      </c>
      <c r="B897" s="2" t="s">
        <v>1615</v>
      </c>
    </row>
    <row r="898" customFormat="false" ht="15" hidden="false" customHeight="false" outlineLevel="0" collapsed="false">
      <c r="A898" s="1" t="s">
        <v>1616</v>
      </c>
      <c r="B898" s="2" t="s">
        <v>1617</v>
      </c>
    </row>
    <row r="899" customFormat="false" ht="15" hidden="false" customHeight="false" outlineLevel="0" collapsed="false">
      <c r="A899" s="1" t="s">
        <v>1618</v>
      </c>
      <c r="B899" s="2" t="s">
        <v>1619</v>
      </c>
    </row>
    <row r="900" customFormat="false" ht="15" hidden="false" customHeight="false" outlineLevel="0" collapsed="false">
      <c r="A900" s="1" t="s">
        <v>1620</v>
      </c>
      <c r="B900" s="2" t="s">
        <v>1621</v>
      </c>
    </row>
    <row r="901" customFormat="false" ht="15" hidden="false" customHeight="false" outlineLevel="0" collapsed="false">
      <c r="A901" s="1" t="s">
        <v>1622</v>
      </c>
      <c r="B901" s="2" t="s">
        <v>1623</v>
      </c>
    </row>
    <row r="902" customFormat="false" ht="15" hidden="false" customHeight="false" outlineLevel="0" collapsed="false">
      <c r="A902" s="1" t="s">
        <v>1624</v>
      </c>
      <c r="B902" s="2" t="s">
        <v>1625</v>
      </c>
    </row>
    <row r="903" customFormat="false" ht="15" hidden="false" customHeight="false" outlineLevel="0" collapsed="false">
      <c r="A903" s="1" t="s">
        <v>1626</v>
      </c>
      <c r="B903" s="2" t="s">
        <v>1627</v>
      </c>
    </row>
    <row r="904" customFormat="false" ht="15" hidden="false" customHeight="false" outlineLevel="0" collapsed="false">
      <c r="A904" s="1" t="s">
        <v>1628</v>
      </c>
      <c r="B904" s="2" t="s">
        <v>1629</v>
      </c>
    </row>
    <row r="905" customFormat="false" ht="15" hidden="false" customHeight="false" outlineLevel="0" collapsed="false">
      <c r="A905" s="1" t="s">
        <v>1630</v>
      </c>
      <c r="B905" s="2" t="s">
        <v>1631</v>
      </c>
    </row>
    <row r="906" customFormat="false" ht="15" hidden="false" customHeight="false" outlineLevel="0" collapsed="false">
      <c r="A906" s="1" t="s">
        <v>1632</v>
      </c>
      <c r="B906" s="2" t="s">
        <v>1633</v>
      </c>
    </row>
    <row r="907" customFormat="false" ht="15" hidden="false" customHeight="false" outlineLevel="0" collapsed="false">
      <c r="A907" s="1" t="s">
        <v>1634</v>
      </c>
      <c r="B907" s="2" t="s">
        <v>1635</v>
      </c>
    </row>
    <row r="908" customFormat="false" ht="15" hidden="false" customHeight="false" outlineLevel="0" collapsed="false">
      <c r="A908" s="1" t="s">
        <v>1636</v>
      </c>
      <c r="B908" s="2" t="s">
        <v>1637</v>
      </c>
    </row>
    <row r="909" customFormat="false" ht="15" hidden="false" customHeight="false" outlineLevel="0" collapsed="false">
      <c r="A909" s="1" t="s">
        <v>1638</v>
      </c>
      <c r="B909" s="2" t="s">
        <v>1639</v>
      </c>
    </row>
    <row r="910" customFormat="false" ht="15" hidden="false" customHeight="false" outlineLevel="0" collapsed="false">
      <c r="A910" s="1" t="s">
        <v>1640</v>
      </c>
      <c r="B910" s="2" t="s">
        <v>1639</v>
      </c>
    </row>
    <row r="911" customFormat="false" ht="15" hidden="false" customHeight="false" outlineLevel="0" collapsed="false">
      <c r="A911" s="1" t="s">
        <v>1641</v>
      </c>
      <c r="B911" s="2" t="s">
        <v>1642</v>
      </c>
    </row>
    <row r="912" customFormat="false" ht="15" hidden="false" customHeight="false" outlineLevel="0" collapsed="false">
      <c r="A912" s="1" t="s">
        <v>1643</v>
      </c>
      <c r="B912" s="2" t="s">
        <v>1644</v>
      </c>
    </row>
    <row r="913" customFormat="false" ht="15" hidden="false" customHeight="false" outlineLevel="0" collapsed="false">
      <c r="A913" s="1" t="s">
        <v>1645</v>
      </c>
      <c r="B913" s="2" t="s">
        <v>1646</v>
      </c>
    </row>
    <row r="914" customFormat="false" ht="15" hidden="false" customHeight="false" outlineLevel="0" collapsed="false">
      <c r="A914" s="1" t="s">
        <v>1647</v>
      </c>
      <c r="B914" s="2" t="s">
        <v>1648</v>
      </c>
    </row>
    <row r="915" customFormat="false" ht="15" hidden="false" customHeight="false" outlineLevel="0" collapsed="false">
      <c r="A915" s="1" t="s">
        <v>1649</v>
      </c>
      <c r="B915" s="2" t="s">
        <v>1650</v>
      </c>
    </row>
    <row r="916" customFormat="false" ht="15" hidden="false" customHeight="false" outlineLevel="0" collapsed="false">
      <c r="A916" s="1" t="s">
        <v>1651</v>
      </c>
      <c r="B916" s="2" t="s">
        <v>1652</v>
      </c>
    </row>
    <row r="917" customFormat="false" ht="15" hidden="false" customHeight="false" outlineLevel="0" collapsed="false">
      <c r="A917" s="1" t="s">
        <v>1653</v>
      </c>
      <c r="B917" s="2" t="s">
        <v>1654</v>
      </c>
    </row>
    <row r="918" customFormat="false" ht="15" hidden="false" customHeight="false" outlineLevel="0" collapsed="false">
      <c r="A918" s="1" t="s">
        <v>1655</v>
      </c>
      <c r="B918" s="2" t="s">
        <v>1656</v>
      </c>
    </row>
    <row r="919" customFormat="false" ht="15" hidden="false" customHeight="false" outlineLevel="0" collapsed="false">
      <c r="A919" s="1" t="s">
        <v>1657</v>
      </c>
      <c r="B919" s="2" t="s">
        <v>1658</v>
      </c>
    </row>
    <row r="920" customFormat="false" ht="15" hidden="false" customHeight="false" outlineLevel="0" collapsed="false">
      <c r="A920" s="1" t="s">
        <v>1659</v>
      </c>
      <c r="B920" s="2" t="s">
        <v>1660</v>
      </c>
    </row>
    <row r="921" customFormat="false" ht="15" hidden="false" customHeight="false" outlineLevel="0" collapsed="false">
      <c r="A921" s="1" t="s">
        <v>1661</v>
      </c>
      <c r="B921" s="2" t="s">
        <v>1662</v>
      </c>
    </row>
    <row r="922" customFormat="false" ht="15" hidden="false" customHeight="false" outlineLevel="0" collapsed="false">
      <c r="A922" s="1" t="s">
        <v>1663</v>
      </c>
      <c r="B922" s="2" t="s">
        <v>1662</v>
      </c>
    </row>
    <row r="923" customFormat="false" ht="15" hidden="false" customHeight="false" outlineLevel="0" collapsed="false">
      <c r="A923" s="1" t="s">
        <v>1664</v>
      </c>
      <c r="B923" s="2" t="s">
        <v>1665</v>
      </c>
    </row>
    <row r="924" customFormat="false" ht="15" hidden="false" customHeight="false" outlineLevel="0" collapsed="false">
      <c r="A924" s="1" t="s">
        <v>1666</v>
      </c>
      <c r="B924" s="2" t="s">
        <v>1642</v>
      </c>
    </row>
    <row r="925" customFormat="false" ht="15" hidden="false" customHeight="false" outlineLevel="0" collapsed="false">
      <c r="A925" s="1" t="s">
        <v>1667</v>
      </c>
      <c r="B925" s="2" t="s">
        <v>1668</v>
      </c>
    </row>
    <row r="926" customFormat="false" ht="15" hidden="false" customHeight="false" outlineLevel="0" collapsed="false">
      <c r="A926" s="1" t="s">
        <v>1669</v>
      </c>
      <c r="B926" s="2" t="s">
        <v>1670</v>
      </c>
    </row>
    <row r="927" customFormat="false" ht="15" hidden="false" customHeight="false" outlineLevel="0" collapsed="false">
      <c r="A927" s="1" t="s">
        <v>1671</v>
      </c>
      <c r="B927" s="2" t="s">
        <v>1672</v>
      </c>
    </row>
    <row r="928" customFormat="false" ht="15" hidden="false" customHeight="false" outlineLevel="0" collapsed="false">
      <c r="A928" s="1" t="s">
        <v>1673</v>
      </c>
      <c r="B928" s="2" t="s">
        <v>1674</v>
      </c>
    </row>
    <row r="929" customFormat="false" ht="15" hidden="false" customHeight="false" outlineLevel="0" collapsed="false">
      <c r="A929" s="1" t="s">
        <v>1675</v>
      </c>
      <c r="B929" s="2" t="s">
        <v>1676</v>
      </c>
    </row>
    <row r="930" customFormat="false" ht="15" hidden="false" customHeight="false" outlineLevel="0" collapsed="false">
      <c r="A930" s="1" t="s">
        <v>1677</v>
      </c>
      <c r="B930" s="2" t="s">
        <v>1678</v>
      </c>
    </row>
    <row r="931" customFormat="false" ht="15" hidden="false" customHeight="false" outlineLevel="0" collapsed="false">
      <c r="A931" s="1" t="s">
        <v>1679</v>
      </c>
      <c r="B931" s="2" t="s">
        <v>1680</v>
      </c>
    </row>
    <row r="932" customFormat="false" ht="15" hidden="false" customHeight="false" outlineLevel="0" collapsed="false">
      <c r="A932" s="1" t="s">
        <v>1681</v>
      </c>
      <c r="B932" s="2" t="s">
        <v>1682</v>
      </c>
    </row>
    <row r="933" customFormat="false" ht="15" hidden="false" customHeight="false" outlineLevel="0" collapsed="false">
      <c r="A933" s="1" t="s">
        <v>1683</v>
      </c>
      <c r="B933" s="2" t="s">
        <v>1684</v>
      </c>
    </row>
    <row r="934" customFormat="false" ht="15" hidden="false" customHeight="false" outlineLevel="0" collapsed="false">
      <c r="A934" s="1" t="s">
        <v>1685</v>
      </c>
      <c r="B934" s="2" t="s">
        <v>1686</v>
      </c>
    </row>
    <row r="935" customFormat="false" ht="15" hidden="false" customHeight="false" outlineLevel="0" collapsed="false">
      <c r="A935" s="1" t="s">
        <v>1687</v>
      </c>
      <c r="B935" s="2" t="s">
        <v>1688</v>
      </c>
    </row>
    <row r="936" customFormat="false" ht="15" hidden="false" customHeight="false" outlineLevel="0" collapsed="false">
      <c r="A936" s="1" t="s">
        <v>1689</v>
      </c>
      <c r="B936" s="2" t="s">
        <v>1690</v>
      </c>
    </row>
    <row r="937" customFormat="false" ht="15" hidden="false" customHeight="false" outlineLevel="0" collapsed="false">
      <c r="A937" s="1" t="s">
        <v>1691</v>
      </c>
      <c r="B937" s="2" t="s">
        <v>1692</v>
      </c>
    </row>
    <row r="938" customFormat="false" ht="15" hidden="false" customHeight="false" outlineLevel="0" collapsed="false">
      <c r="A938" s="1" t="s">
        <v>1693</v>
      </c>
      <c r="B938" s="2" t="s">
        <v>1694</v>
      </c>
    </row>
    <row r="939" customFormat="false" ht="15" hidden="false" customHeight="false" outlineLevel="0" collapsed="false">
      <c r="A939" s="1" t="s">
        <v>1695</v>
      </c>
      <c r="B939" s="2" t="s">
        <v>1696</v>
      </c>
    </row>
    <row r="940" customFormat="false" ht="15" hidden="false" customHeight="false" outlineLevel="0" collapsed="false">
      <c r="A940" s="1" t="s">
        <v>1697</v>
      </c>
      <c r="B940" s="2" t="s">
        <v>1698</v>
      </c>
    </row>
    <row r="941" customFormat="false" ht="15" hidden="false" customHeight="false" outlineLevel="0" collapsed="false">
      <c r="A941" s="1" t="s">
        <v>1699</v>
      </c>
      <c r="B941" s="2" t="s">
        <v>1700</v>
      </c>
    </row>
    <row r="942" customFormat="false" ht="15" hidden="false" customHeight="false" outlineLevel="0" collapsed="false">
      <c r="A942" s="1" t="s">
        <v>1701</v>
      </c>
      <c r="B942" s="2" t="s">
        <v>1702</v>
      </c>
    </row>
    <row r="943" customFormat="false" ht="15" hidden="false" customHeight="false" outlineLevel="0" collapsed="false">
      <c r="A943" s="1" t="s">
        <v>1703</v>
      </c>
      <c r="B943" s="2" t="s">
        <v>1704</v>
      </c>
    </row>
    <row r="944" customFormat="false" ht="15" hidden="false" customHeight="false" outlineLevel="0" collapsed="false">
      <c r="A944" s="1" t="s">
        <v>1705</v>
      </c>
      <c r="B944" s="2" t="s">
        <v>1706</v>
      </c>
    </row>
    <row r="945" customFormat="false" ht="15" hidden="false" customHeight="false" outlineLevel="0" collapsed="false">
      <c r="A945" s="1" t="s">
        <v>1707</v>
      </c>
      <c r="B945" s="2" t="s">
        <v>1708</v>
      </c>
    </row>
    <row r="946" customFormat="false" ht="15" hidden="false" customHeight="false" outlineLevel="0" collapsed="false">
      <c r="A946" s="1" t="s">
        <v>1709</v>
      </c>
      <c r="B946" s="2" t="s">
        <v>1710</v>
      </c>
    </row>
    <row r="947" customFormat="false" ht="15" hidden="false" customHeight="false" outlineLevel="0" collapsed="false">
      <c r="A947" s="1" t="s">
        <v>1711</v>
      </c>
      <c r="B947" s="2" t="s">
        <v>1698</v>
      </c>
    </row>
    <row r="948" customFormat="false" ht="15" hidden="false" customHeight="false" outlineLevel="0" collapsed="false">
      <c r="A948" s="1" t="s">
        <v>1712</v>
      </c>
      <c r="B948" s="2" t="s">
        <v>1713</v>
      </c>
    </row>
    <row r="949" customFormat="false" ht="15" hidden="false" customHeight="false" outlineLevel="0" collapsed="false">
      <c r="A949" s="1" t="s">
        <v>1714</v>
      </c>
      <c r="B949" s="2" t="s">
        <v>1715</v>
      </c>
    </row>
    <row r="950" customFormat="false" ht="15" hidden="false" customHeight="false" outlineLevel="0" collapsed="false">
      <c r="A950" s="1" t="s">
        <v>1716</v>
      </c>
      <c r="B950" s="2" t="s">
        <v>1717</v>
      </c>
    </row>
    <row r="951" customFormat="false" ht="15" hidden="false" customHeight="false" outlineLevel="0" collapsed="false">
      <c r="A951" s="1" t="s">
        <v>1718</v>
      </c>
      <c r="B951" s="2" t="s">
        <v>1719</v>
      </c>
    </row>
    <row r="952" customFormat="false" ht="15" hidden="false" customHeight="false" outlineLevel="0" collapsed="false">
      <c r="A952" s="1" t="s">
        <v>1720</v>
      </c>
      <c r="B952" s="2" t="s">
        <v>1721</v>
      </c>
    </row>
    <row r="953" customFormat="false" ht="15" hidden="false" customHeight="false" outlineLevel="0" collapsed="false">
      <c r="A953" s="1" t="s">
        <v>1722</v>
      </c>
      <c r="B953" s="2" t="s">
        <v>1723</v>
      </c>
    </row>
    <row r="954" customFormat="false" ht="15" hidden="false" customHeight="false" outlineLevel="0" collapsed="false">
      <c r="A954" s="1" t="s">
        <v>1724</v>
      </c>
      <c r="B954" s="2" t="s">
        <v>1725</v>
      </c>
    </row>
    <row r="955" customFormat="false" ht="15" hidden="false" customHeight="false" outlineLevel="0" collapsed="false">
      <c r="A955" s="1" t="s">
        <v>1726</v>
      </c>
      <c r="B955" s="2" t="s">
        <v>1727</v>
      </c>
    </row>
    <row r="956" customFormat="false" ht="15" hidden="false" customHeight="false" outlineLevel="0" collapsed="false">
      <c r="A956" s="1" t="s">
        <v>1728</v>
      </c>
      <c r="B956" s="2" t="s">
        <v>1729</v>
      </c>
    </row>
    <row r="957" customFormat="false" ht="15" hidden="false" customHeight="false" outlineLevel="0" collapsed="false">
      <c r="A957" s="1" t="s">
        <v>1730</v>
      </c>
      <c r="B957" s="2" t="s">
        <v>1731</v>
      </c>
    </row>
    <row r="958" customFormat="false" ht="15" hidden="false" customHeight="false" outlineLevel="0" collapsed="false">
      <c r="A958" s="1" t="s">
        <v>1732</v>
      </c>
      <c r="B958" s="2" t="s">
        <v>1733</v>
      </c>
    </row>
    <row r="959" customFormat="false" ht="15" hidden="false" customHeight="false" outlineLevel="0" collapsed="false">
      <c r="A959" s="1" t="s">
        <v>1734</v>
      </c>
      <c r="B959" s="2" t="s">
        <v>1735</v>
      </c>
    </row>
    <row r="960" customFormat="false" ht="15" hidden="false" customHeight="false" outlineLevel="0" collapsed="false">
      <c r="A960" s="1" t="s">
        <v>1736</v>
      </c>
      <c r="B960" s="2" t="s">
        <v>1737</v>
      </c>
    </row>
    <row r="961" customFormat="false" ht="15" hidden="false" customHeight="false" outlineLevel="0" collapsed="false">
      <c r="A961" s="1" t="s">
        <v>1738</v>
      </c>
      <c r="B961" s="2" t="s">
        <v>1739</v>
      </c>
    </row>
    <row r="962" customFormat="false" ht="15" hidden="false" customHeight="false" outlineLevel="0" collapsed="false">
      <c r="A962" s="1" t="s">
        <v>1740</v>
      </c>
      <c r="B962" s="2" t="s">
        <v>1741</v>
      </c>
    </row>
    <row r="963" customFormat="false" ht="15" hidden="false" customHeight="false" outlineLevel="0" collapsed="false">
      <c r="A963" s="1" t="s">
        <v>1742</v>
      </c>
      <c r="B963" s="2" t="s">
        <v>1743</v>
      </c>
    </row>
    <row r="964" customFormat="false" ht="15" hidden="false" customHeight="false" outlineLevel="0" collapsed="false">
      <c r="A964" s="1" t="s">
        <v>1744</v>
      </c>
      <c r="B964" s="2" t="s">
        <v>1745</v>
      </c>
    </row>
    <row r="965" customFormat="false" ht="15" hidden="false" customHeight="false" outlineLevel="0" collapsed="false">
      <c r="A965" s="1" t="s">
        <v>1746</v>
      </c>
      <c r="B965" s="2" t="s">
        <v>1747</v>
      </c>
    </row>
    <row r="966" customFormat="false" ht="15" hidden="false" customHeight="false" outlineLevel="0" collapsed="false">
      <c r="A966" s="1" t="s">
        <v>1748</v>
      </c>
      <c r="B966" s="2" t="s">
        <v>1749</v>
      </c>
    </row>
    <row r="967" customFormat="false" ht="15" hidden="false" customHeight="false" outlineLevel="0" collapsed="false">
      <c r="A967" s="1" t="s">
        <v>1750</v>
      </c>
      <c r="B967" s="2" t="s">
        <v>1751</v>
      </c>
    </row>
    <row r="968" customFormat="false" ht="15" hidden="false" customHeight="false" outlineLevel="0" collapsed="false">
      <c r="A968" s="1" t="s">
        <v>1752</v>
      </c>
      <c r="B968" s="2" t="s">
        <v>1753</v>
      </c>
    </row>
    <row r="969" customFormat="false" ht="15" hidden="false" customHeight="false" outlineLevel="0" collapsed="false">
      <c r="A969" s="1" t="s">
        <v>1754</v>
      </c>
      <c r="B969" s="2" t="s">
        <v>1755</v>
      </c>
    </row>
    <row r="970" customFormat="false" ht="15" hidden="false" customHeight="false" outlineLevel="0" collapsed="false">
      <c r="A970" s="1" t="s">
        <v>1756</v>
      </c>
      <c r="B970" s="2" t="s">
        <v>1757</v>
      </c>
    </row>
    <row r="971" customFormat="false" ht="15" hidden="false" customHeight="false" outlineLevel="0" collapsed="false">
      <c r="A971" s="1" t="s">
        <v>1758</v>
      </c>
      <c r="B971" s="2" t="s">
        <v>1759</v>
      </c>
    </row>
    <row r="972" customFormat="false" ht="15" hidden="false" customHeight="false" outlineLevel="0" collapsed="false">
      <c r="A972" s="1" t="s">
        <v>1760</v>
      </c>
      <c r="B972" s="2" t="s">
        <v>1761</v>
      </c>
    </row>
    <row r="973" customFormat="false" ht="15" hidden="false" customHeight="false" outlineLevel="0" collapsed="false">
      <c r="A973" s="1" t="s">
        <v>1762</v>
      </c>
      <c r="B973" s="2" t="s">
        <v>1763</v>
      </c>
    </row>
    <row r="974" customFormat="false" ht="15" hidden="false" customHeight="false" outlineLevel="0" collapsed="false">
      <c r="A974" s="1" t="s">
        <v>1764</v>
      </c>
      <c r="B974" s="2" t="s">
        <v>1765</v>
      </c>
    </row>
    <row r="975" customFormat="false" ht="15" hidden="false" customHeight="false" outlineLevel="0" collapsed="false">
      <c r="A975" s="1" t="s">
        <v>1766</v>
      </c>
      <c r="B975" s="2" t="s">
        <v>1767</v>
      </c>
    </row>
    <row r="976" customFormat="false" ht="15" hidden="false" customHeight="false" outlineLevel="0" collapsed="false">
      <c r="A976" s="1" t="s">
        <v>1768</v>
      </c>
      <c r="B976" s="2" t="s">
        <v>1769</v>
      </c>
    </row>
    <row r="977" customFormat="false" ht="15" hidden="false" customHeight="false" outlineLevel="0" collapsed="false">
      <c r="A977" s="1" t="s">
        <v>1770</v>
      </c>
      <c r="B977" s="2" t="s">
        <v>1771</v>
      </c>
    </row>
    <row r="978" customFormat="false" ht="15" hidden="false" customHeight="false" outlineLevel="0" collapsed="false">
      <c r="A978" s="1" t="s">
        <v>1772</v>
      </c>
      <c r="B978" s="2" t="s">
        <v>1773</v>
      </c>
    </row>
    <row r="979" customFormat="false" ht="15" hidden="false" customHeight="false" outlineLevel="0" collapsed="false">
      <c r="A979" s="1" t="s">
        <v>1774</v>
      </c>
      <c r="B979" s="2" t="s">
        <v>1775</v>
      </c>
    </row>
    <row r="980" customFormat="false" ht="15" hidden="false" customHeight="false" outlineLevel="0" collapsed="false">
      <c r="A980" s="1" t="s">
        <v>1776</v>
      </c>
      <c r="B980" s="2" t="s">
        <v>1777</v>
      </c>
    </row>
    <row r="981" customFormat="false" ht="15" hidden="false" customHeight="false" outlineLevel="0" collapsed="false">
      <c r="A981" s="1" t="s">
        <v>1778</v>
      </c>
      <c r="B981" s="2" t="s">
        <v>1779</v>
      </c>
    </row>
    <row r="982" customFormat="false" ht="15" hidden="false" customHeight="false" outlineLevel="0" collapsed="false">
      <c r="A982" s="1" t="s">
        <v>1780</v>
      </c>
      <c r="B982" s="2" t="s">
        <v>1781</v>
      </c>
    </row>
    <row r="983" customFormat="false" ht="15" hidden="false" customHeight="false" outlineLevel="0" collapsed="false">
      <c r="A983" s="1" t="s">
        <v>1782</v>
      </c>
      <c r="B983" s="2" t="s">
        <v>1783</v>
      </c>
    </row>
    <row r="984" customFormat="false" ht="15" hidden="false" customHeight="false" outlineLevel="0" collapsed="false">
      <c r="A984" s="1" t="s">
        <v>1784</v>
      </c>
      <c r="B984" s="2" t="s">
        <v>1785</v>
      </c>
    </row>
    <row r="985" customFormat="false" ht="15" hidden="false" customHeight="false" outlineLevel="0" collapsed="false">
      <c r="A985" s="1" t="s">
        <v>1786</v>
      </c>
      <c r="B985" s="2" t="s">
        <v>1787</v>
      </c>
    </row>
    <row r="986" customFormat="false" ht="15" hidden="false" customHeight="false" outlineLevel="0" collapsed="false">
      <c r="A986" s="1" t="s">
        <v>1788</v>
      </c>
      <c r="B986" s="2" t="s">
        <v>1789</v>
      </c>
    </row>
    <row r="987" customFormat="false" ht="15" hidden="false" customHeight="false" outlineLevel="0" collapsed="false">
      <c r="A987" s="1" t="s">
        <v>1790</v>
      </c>
      <c r="B987" s="2" t="s">
        <v>1791</v>
      </c>
    </row>
    <row r="988" customFormat="false" ht="15" hidden="false" customHeight="false" outlineLevel="0" collapsed="false">
      <c r="A988" s="1" t="s">
        <v>1792</v>
      </c>
      <c r="B988" s="2" t="s">
        <v>1793</v>
      </c>
    </row>
    <row r="989" customFormat="false" ht="15" hidden="false" customHeight="false" outlineLevel="0" collapsed="false">
      <c r="A989" s="1" t="s">
        <v>1794</v>
      </c>
      <c r="B989" s="2" t="s">
        <v>1795</v>
      </c>
    </row>
    <row r="990" customFormat="false" ht="15" hidden="false" customHeight="false" outlineLevel="0" collapsed="false">
      <c r="A990" s="1" t="s">
        <v>1796</v>
      </c>
      <c r="B990" s="2" t="s">
        <v>1797</v>
      </c>
    </row>
    <row r="991" customFormat="false" ht="15" hidden="false" customHeight="false" outlineLevel="0" collapsed="false">
      <c r="A991" s="1" t="s">
        <v>1798</v>
      </c>
      <c r="B991" s="2" t="s">
        <v>1799</v>
      </c>
    </row>
    <row r="992" customFormat="false" ht="15" hidden="false" customHeight="false" outlineLevel="0" collapsed="false">
      <c r="A992" s="1" t="s">
        <v>1800</v>
      </c>
      <c r="B992" s="2" t="s">
        <v>1801</v>
      </c>
    </row>
    <row r="993" customFormat="false" ht="15" hidden="false" customHeight="false" outlineLevel="0" collapsed="false">
      <c r="A993" s="1" t="s">
        <v>1802</v>
      </c>
      <c r="B993" s="2" t="s">
        <v>1803</v>
      </c>
    </row>
    <row r="994" customFormat="false" ht="15" hidden="false" customHeight="false" outlineLevel="0" collapsed="false">
      <c r="A994" s="1" t="s">
        <v>1804</v>
      </c>
      <c r="B994" s="2" t="s">
        <v>1805</v>
      </c>
    </row>
    <row r="995" customFormat="false" ht="15" hidden="false" customHeight="false" outlineLevel="0" collapsed="false">
      <c r="A995" s="1" t="s">
        <v>1806</v>
      </c>
      <c r="B995" s="2" t="s">
        <v>1807</v>
      </c>
    </row>
    <row r="996" customFormat="false" ht="15" hidden="false" customHeight="false" outlineLevel="0" collapsed="false">
      <c r="A996" s="1" t="s">
        <v>1808</v>
      </c>
      <c r="B996" s="2" t="s">
        <v>1809</v>
      </c>
    </row>
    <row r="997" customFormat="false" ht="15" hidden="false" customHeight="false" outlineLevel="0" collapsed="false">
      <c r="A997" s="1" t="s">
        <v>1810</v>
      </c>
      <c r="B997" s="2" t="s">
        <v>1811</v>
      </c>
    </row>
    <row r="998" customFormat="false" ht="15" hidden="false" customHeight="false" outlineLevel="0" collapsed="false">
      <c r="A998" s="1" t="s">
        <v>1812</v>
      </c>
      <c r="B998" s="2" t="s">
        <v>1813</v>
      </c>
    </row>
    <row r="999" customFormat="false" ht="15" hidden="false" customHeight="false" outlineLevel="0" collapsed="false">
      <c r="A999" s="1" t="s">
        <v>1814</v>
      </c>
      <c r="B999" s="2" t="s">
        <v>1815</v>
      </c>
    </row>
    <row r="1000" customFormat="false" ht="15" hidden="false" customHeight="false" outlineLevel="0" collapsed="false">
      <c r="A1000" s="1" t="s">
        <v>1816</v>
      </c>
      <c r="B1000" s="2" t="s">
        <v>1817</v>
      </c>
    </row>
    <row r="1001" customFormat="false" ht="15" hidden="false" customHeight="false" outlineLevel="0" collapsed="false">
      <c r="A1001" s="1" t="s">
        <v>1818</v>
      </c>
      <c r="B1001" s="2" t="s">
        <v>1819</v>
      </c>
    </row>
    <row r="1002" customFormat="false" ht="15" hidden="false" customHeight="false" outlineLevel="0" collapsed="false">
      <c r="A1002" s="1" t="s">
        <v>1820</v>
      </c>
      <c r="B1002" s="2" t="s">
        <v>1821</v>
      </c>
    </row>
    <row r="1003" customFormat="false" ht="15" hidden="false" customHeight="false" outlineLevel="0" collapsed="false">
      <c r="A1003" s="1" t="s">
        <v>1822</v>
      </c>
      <c r="B1003" s="2" t="s">
        <v>1823</v>
      </c>
    </row>
    <row r="1004" customFormat="false" ht="15" hidden="false" customHeight="false" outlineLevel="0" collapsed="false">
      <c r="A1004" s="1" t="s">
        <v>1824</v>
      </c>
      <c r="B1004" s="2" t="s">
        <v>1825</v>
      </c>
    </row>
    <row r="1005" customFormat="false" ht="15" hidden="false" customHeight="false" outlineLevel="0" collapsed="false">
      <c r="A1005" s="1" t="s">
        <v>1826</v>
      </c>
      <c r="B1005" s="2" t="s">
        <v>1827</v>
      </c>
    </row>
    <row r="1006" customFormat="false" ht="15" hidden="false" customHeight="false" outlineLevel="0" collapsed="false">
      <c r="A1006" s="1" t="s">
        <v>1828</v>
      </c>
      <c r="B1006" s="2" t="s">
        <v>1829</v>
      </c>
    </row>
    <row r="1007" customFormat="false" ht="15" hidden="false" customHeight="false" outlineLevel="0" collapsed="false">
      <c r="A1007" s="1" t="s">
        <v>1830</v>
      </c>
      <c r="B1007" s="2" t="s">
        <v>1831</v>
      </c>
    </row>
    <row r="1008" customFormat="false" ht="15" hidden="false" customHeight="false" outlineLevel="0" collapsed="false">
      <c r="A1008" s="1" t="s">
        <v>1832</v>
      </c>
      <c r="B1008" s="2" t="s">
        <v>1833</v>
      </c>
    </row>
    <row r="1009" customFormat="false" ht="15" hidden="false" customHeight="false" outlineLevel="0" collapsed="false">
      <c r="A1009" s="1" t="s">
        <v>1834</v>
      </c>
      <c r="B1009" s="2" t="s">
        <v>1141</v>
      </c>
    </row>
    <row r="1010" customFormat="false" ht="15" hidden="false" customHeight="false" outlineLevel="0" collapsed="false">
      <c r="A1010" s="1" t="s">
        <v>1835</v>
      </c>
      <c r="B1010" s="2" t="s">
        <v>1262</v>
      </c>
    </row>
    <row r="1011" customFormat="false" ht="15" hidden="false" customHeight="false" outlineLevel="0" collapsed="false">
      <c r="A1011" s="1" t="s">
        <v>1836</v>
      </c>
      <c r="B1011" s="2" t="s">
        <v>1837</v>
      </c>
    </row>
    <row r="1012" customFormat="false" ht="15" hidden="false" customHeight="false" outlineLevel="0" collapsed="false">
      <c r="A1012" s="1" t="s">
        <v>1838</v>
      </c>
      <c r="B1012" s="2" t="s">
        <v>1430</v>
      </c>
    </row>
    <row r="1013" customFormat="false" ht="15" hidden="false" customHeight="false" outlineLevel="0" collapsed="false">
      <c r="A1013" s="1" t="s">
        <v>1839</v>
      </c>
      <c r="B1013" s="2" t="s">
        <v>1840</v>
      </c>
    </row>
    <row r="1014" customFormat="false" ht="15" hidden="false" customHeight="false" outlineLevel="0" collapsed="false">
      <c r="A1014" s="1" t="s">
        <v>1841</v>
      </c>
      <c r="B1014" s="2" t="s">
        <v>1497</v>
      </c>
    </row>
    <row r="1015" customFormat="false" ht="15" hidden="false" customHeight="false" outlineLevel="0" collapsed="false">
      <c r="A1015" s="1" t="s">
        <v>1842</v>
      </c>
      <c r="B1015" s="2" t="s">
        <v>1518</v>
      </c>
    </row>
    <row r="1016" customFormat="false" ht="15" hidden="false" customHeight="false" outlineLevel="0" collapsed="false">
      <c r="A1016" s="1" t="s">
        <v>1843</v>
      </c>
      <c r="B1016" s="2" t="s">
        <v>1587</v>
      </c>
    </row>
    <row r="1017" customFormat="false" ht="15" hidden="false" customHeight="false" outlineLevel="0" collapsed="false">
      <c r="A1017" s="1" t="s">
        <v>1844</v>
      </c>
      <c r="B1017" s="2" t="s">
        <v>1845</v>
      </c>
    </row>
    <row r="1018" customFormat="false" ht="15" hidden="false" customHeight="false" outlineLevel="0" collapsed="false">
      <c r="A1018" s="1" t="s">
        <v>1846</v>
      </c>
      <c r="B1018" s="2" t="s">
        <v>1847</v>
      </c>
    </row>
    <row r="1019" customFormat="false" ht="15" hidden="false" customHeight="false" outlineLevel="0" collapsed="false">
      <c r="A1019" s="1" t="s">
        <v>1848</v>
      </c>
      <c r="B1019" s="2" t="s">
        <v>1849</v>
      </c>
    </row>
    <row r="1020" customFormat="false" ht="15" hidden="false" customHeight="false" outlineLevel="0" collapsed="false">
      <c r="A1020" s="1" t="s">
        <v>1850</v>
      </c>
      <c r="B1020" s="2" t="s">
        <v>1851</v>
      </c>
    </row>
    <row r="1021" customFormat="false" ht="15" hidden="false" customHeight="false" outlineLevel="0" collapsed="false">
      <c r="A1021" s="1" t="s">
        <v>1852</v>
      </c>
      <c r="B1021" s="2" t="s">
        <v>1853</v>
      </c>
    </row>
    <row r="1022" customFormat="false" ht="15" hidden="false" customHeight="false" outlineLevel="0" collapsed="false">
      <c r="A1022" s="1" t="s">
        <v>1854</v>
      </c>
      <c r="B1022" s="2" t="s">
        <v>1855</v>
      </c>
    </row>
    <row r="1023" customFormat="false" ht="15" hidden="false" customHeight="false" outlineLevel="0" collapsed="false">
      <c r="A1023" s="1" t="s">
        <v>1856</v>
      </c>
      <c r="B1023" s="2" t="s">
        <v>1857</v>
      </c>
    </row>
    <row r="1024" customFormat="false" ht="15" hidden="false" customHeight="false" outlineLevel="0" collapsed="false">
      <c r="A1024" s="1" t="s">
        <v>1858</v>
      </c>
      <c r="B1024" s="2" t="s">
        <v>1859</v>
      </c>
    </row>
    <row r="1025" customFormat="false" ht="15" hidden="false" customHeight="false" outlineLevel="0" collapsed="false">
      <c r="A1025" s="1" t="s">
        <v>1860</v>
      </c>
      <c r="B1025" s="2" t="s">
        <v>1861</v>
      </c>
    </row>
    <row r="1026" customFormat="false" ht="15" hidden="false" customHeight="false" outlineLevel="0" collapsed="false">
      <c r="A1026" s="1" t="s">
        <v>1862</v>
      </c>
      <c r="B1026" s="2" t="s">
        <v>1863</v>
      </c>
    </row>
    <row r="1027" customFormat="false" ht="15" hidden="false" customHeight="false" outlineLevel="0" collapsed="false">
      <c r="A1027" s="1" t="s">
        <v>1864</v>
      </c>
      <c r="B1027" s="2" t="s">
        <v>1865</v>
      </c>
    </row>
    <row r="1028" customFormat="false" ht="15" hidden="false" customHeight="false" outlineLevel="0" collapsed="false">
      <c r="A1028" s="1" t="s">
        <v>1866</v>
      </c>
      <c r="B1028" s="2" t="s">
        <v>1747</v>
      </c>
    </row>
    <row r="1029" customFormat="false" ht="15" hidden="false" customHeight="false" outlineLevel="0" collapsed="false">
      <c r="A1029" s="1" t="s">
        <v>1867</v>
      </c>
      <c r="B1029" s="2" t="s">
        <v>1868</v>
      </c>
    </row>
    <row r="1030" customFormat="false" ht="15" hidden="false" customHeight="false" outlineLevel="0" collapsed="false">
      <c r="A1030" s="1" t="s">
        <v>1869</v>
      </c>
      <c r="B1030" s="2" t="s">
        <v>1870</v>
      </c>
    </row>
    <row r="1031" customFormat="false" ht="15" hidden="false" customHeight="false" outlineLevel="0" collapsed="false">
      <c r="A1031" s="1" t="s">
        <v>1871</v>
      </c>
      <c r="B1031" s="2" t="s">
        <v>1872</v>
      </c>
    </row>
    <row r="1032" customFormat="false" ht="15" hidden="false" customHeight="false" outlineLevel="0" collapsed="false">
      <c r="A1032" s="1" t="s">
        <v>1873</v>
      </c>
      <c r="B1032" s="2" t="s">
        <v>1087</v>
      </c>
    </row>
    <row r="1033" customFormat="false" ht="15" hidden="false" customHeight="false" outlineLevel="0" collapsed="false">
      <c r="A1033" s="1" t="s">
        <v>1874</v>
      </c>
      <c r="B1033" s="2" t="s">
        <v>1875</v>
      </c>
    </row>
    <row r="1034" customFormat="false" ht="15" hidden="false" customHeight="false" outlineLevel="0" collapsed="false">
      <c r="A1034" s="1" t="s">
        <v>1876</v>
      </c>
      <c r="B1034" s="2" t="s">
        <v>1520</v>
      </c>
    </row>
    <row r="1035" customFormat="false" ht="15" hidden="false" customHeight="false" outlineLevel="0" collapsed="false">
      <c r="A1035" s="1" t="s">
        <v>1877</v>
      </c>
      <c r="B1035" s="2" t="s">
        <v>1878</v>
      </c>
    </row>
    <row r="1036" customFormat="false" ht="15" hidden="false" customHeight="false" outlineLevel="0" collapsed="false">
      <c r="A1036" s="1" t="s">
        <v>1879</v>
      </c>
      <c r="B1036" s="2" t="s">
        <v>1880</v>
      </c>
    </row>
    <row r="1037" customFormat="false" ht="15" hidden="false" customHeight="false" outlineLevel="0" collapsed="false">
      <c r="A1037" s="1" t="s">
        <v>1881</v>
      </c>
      <c r="B1037" s="2" t="s">
        <v>1882</v>
      </c>
    </row>
    <row r="1038" customFormat="false" ht="15" hidden="false" customHeight="false" outlineLevel="0" collapsed="false">
      <c r="A1038" s="1" t="s">
        <v>1883</v>
      </c>
      <c r="B1038" s="2" t="s">
        <v>1884</v>
      </c>
    </row>
    <row r="1039" customFormat="false" ht="15" hidden="false" customHeight="false" outlineLevel="0" collapsed="false">
      <c r="A1039" s="1" t="s">
        <v>1885</v>
      </c>
      <c r="B1039" s="2" t="s">
        <v>1886</v>
      </c>
    </row>
    <row r="1040" customFormat="false" ht="15" hidden="false" customHeight="false" outlineLevel="0" collapsed="false">
      <c r="A1040" s="1" t="s">
        <v>1887</v>
      </c>
      <c r="B1040" s="2" t="s">
        <v>1888</v>
      </c>
    </row>
    <row r="1041" customFormat="false" ht="15" hidden="false" customHeight="false" outlineLevel="0" collapsed="false">
      <c r="A1041" s="1" t="s">
        <v>1889</v>
      </c>
      <c r="B1041" s="2" t="s">
        <v>1888</v>
      </c>
    </row>
    <row r="1042" customFormat="false" ht="15" hidden="false" customHeight="false" outlineLevel="0" collapsed="false">
      <c r="A1042" s="1" t="s">
        <v>1890</v>
      </c>
      <c r="B1042" s="2" t="s">
        <v>1891</v>
      </c>
    </row>
    <row r="1043" customFormat="false" ht="15" hidden="false" customHeight="false" outlineLevel="0" collapsed="false">
      <c r="A1043" s="1" t="s">
        <v>1892</v>
      </c>
      <c r="B1043" s="2" t="s">
        <v>1891</v>
      </c>
    </row>
    <row r="1044" customFormat="false" ht="15" hidden="false" customHeight="false" outlineLevel="0" collapsed="false">
      <c r="A1044" s="1" t="s">
        <v>1893</v>
      </c>
      <c r="B1044" s="2" t="s">
        <v>1894</v>
      </c>
    </row>
    <row r="1045" customFormat="false" ht="15" hidden="false" customHeight="false" outlineLevel="0" collapsed="false">
      <c r="A1045" s="1" t="s">
        <v>1895</v>
      </c>
      <c r="B1045" s="2" t="s">
        <v>1896</v>
      </c>
    </row>
    <row r="1046" customFormat="false" ht="15" hidden="false" customHeight="false" outlineLevel="0" collapsed="false">
      <c r="A1046" s="1" t="s">
        <v>1897</v>
      </c>
      <c r="B1046" s="2" t="s">
        <v>1898</v>
      </c>
    </row>
    <row r="1047" customFormat="false" ht="15" hidden="false" customHeight="false" outlineLevel="0" collapsed="false">
      <c r="A1047" s="1" t="s">
        <v>1899</v>
      </c>
      <c r="B1047" s="2" t="s">
        <v>1900</v>
      </c>
    </row>
    <row r="1048" customFormat="false" ht="15" hidden="false" customHeight="false" outlineLevel="0" collapsed="false">
      <c r="A1048" s="1" t="s">
        <v>1901</v>
      </c>
      <c r="B1048" s="2" t="s">
        <v>1902</v>
      </c>
    </row>
    <row r="1049" customFormat="false" ht="15" hidden="false" customHeight="false" outlineLevel="0" collapsed="false">
      <c r="A1049" s="1" t="s">
        <v>1903</v>
      </c>
      <c r="B1049" s="2" t="s">
        <v>1904</v>
      </c>
    </row>
    <row r="1050" customFormat="false" ht="15" hidden="false" customHeight="false" outlineLevel="0" collapsed="false">
      <c r="A1050" s="1" t="s">
        <v>1905</v>
      </c>
      <c r="B1050" s="2" t="s">
        <v>1906</v>
      </c>
    </row>
    <row r="1051" customFormat="false" ht="15" hidden="false" customHeight="false" outlineLevel="0" collapsed="false">
      <c r="A1051" s="1" t="s">
        <v>1907</v>
      </c>
      <c r="B1051" s="2" t="s">
        <v>1908</v>
      </c>
    </row>
    <row r="1052" customFormat="false" ht="15" hidden="false" customHeight="false" outlineLevel="0" collapsed="false">
      <c r="A1052" s="1" t="s">
        <v>1909</v>
      </c>
      <c r="B1052" s="2" t="s">
        <v>1910</v>
      </c>
    </row>
    <row r="1053" customFormat="false" ht="15" hidden="false" customHeight="false" outlineLevel="0" collapsed="false">
      <c r="A1053" s="1" t="s">
        <v>1911</v>
      </c>
      <c r="B1053" s="2" t="s">
        <v>1912</v>
      </c>
    </row>
    <row r="1054" customFormat="false" ht="15" hidden="false" customHeight="false" outlineLevel="0" collapsed="false">
      <c r="A1054" s="1" t="s">
        <v>1913</v>
      </c>
      <c r="B1054" s="2" t="s">
        <v>1914</v>
      </c>
    </row>
    <row r="1055" customFormat="false" ht="15" hidden="false" customHeight="false" outlineLevel="0" collapsed="false">
      <c r="A1055" s="1" t="s">
        <v>1915</v>
      </c>
      <c r="B1055" s="2" t="s">
        <v>1916</v>
      </c>
    </row>
    <row r="1056" customFormat="false" ht="15" hidden="false" customHeight="false" outlineLevel="0" collapsed="false">
      <c r="A1056" s="1" t="s">
        <v>1917</v>
      </c>
      <c r="B1056" s="2" t="s">
        <v>1918</v>
      </c>
    </row>
    <row r="1057" customFormat="false" ht="15" hidden="false" customHeight="false" outlineLevel="0" collapsed="false">
      <c r="A1057" s="1" t="s">
        <v>1919</v>
      </c>
      <c r="B1057" s="2" t="s">
        <v>1920</v>
      </c>
    </row>
    <row r="1058" customFormat="false" ht="15" hidden="false" customHeight="false" outlineLevel="0" collapsed="false">
      <c r="A1058" s="1" t="s">
        <v>1921</v>
      </c>
      <c r="B1058" s="2" t="s">
        <v>1922</v>
      </c>
    </row>
    <row r="1059" customFormat="false" ht="15" hidden="false" customHeight="false" outlineLevel="0" collapsed="false">
      <c r="A1059" s="1" t="s">
        <v>1923</v>
      </c>
      <c r="B1059" s="2" t="s">
        <v>1924</v>
      </c>
    </row>
    <row r="1060" customFormat="false" ht="15" hidden="false" customHeight="false" outlineLevel="0" collapsed="false">
      <c r="A1060" s="1" t="s">
        <v>1925</v>
      </c>
      <c r="B1060" s="2" t="s">
        <v>1926</v>
      </c>
    </row>
    <row r="1061" customFormat="false" ht="15" hidden="false" customHeight="false" outlineLevel="0" collapsed="false">
      <c r="A1061" s="1" t="s">
        <v>1927</v>
      </c>
      <c r="B1061" s="2" t="s">
        <v>1928</v>
      </c>
    </row>
    <row r="1062" customFormat="false" ht="15" hidden="false" customHeight="false" outlineLevel="0" collapsed="false">
      <c r="A1062" s="1" t="s">
        <v>1929</v>
      </c>
      <c r="B1062" s="2" t="s">
        <v>1930</v>
      </c>
    </row>
    <row r="1063" customFormat="false" ht="15" hidden="false" customHeight="false" outlineLevel="0" collapsed="false">
      <c r="A1063" s="1" t="s">
        <v>1931</v>
      </c>
      <c r="B1063" s="2" t="s">
        <v>1932</v>
      </c>
    </row>
    <row r="1064" customFormat="false" ht="15" hidden="false" customHeight="false" outlineLevel="0" collapsed="false">
      <c r="A1064" s="1" t="s">
        <v>1933</v>
      </c>
      <c r="B1064" s="2" t="s">
        <v>1934</v>
      </c>
    </row>
    <row r="1065" customFormat="false" ht="15" hidden="false" customHeight="false" outlineLevel="0" collapsed="false">
      <c r="A1065" s="1" t="s">
        <v>1935</v>
      </c>
      <c r="B1065" s="2" t="s">
        <v>1936</v>
      </c>
    </row>
    <row r="1066" customFormat="false" ht="15" hidden="false" customHeight="false" outlineLevel="0" collapsed="false">
      <c r="A1066" s="1" t="s">
        <v>1937</v>
      </c>
      <c r="B1066" s="2" t="s">
        <v>1938</v>
      </c>
    </row>
    <row r="1067" customFormat="false" ht="15" hidden="false" customHeight="false" outlineLevel="0" collapsed="false">
      <c r="A1067" s="1" t="s">
        <v>1939</v>
      </c>
      <c r="B1067" s="2" t="s">
        <v>1940</v>
      </c>
    </row>
    <row r="1068" customFormat="false" ht="15" hidden="false" customHeight="false" outlineLevel="0" collapsed="false">
      <c r="A1068" s="1" t="s">
        <v>1941</v>
      </c>
      <c r="B1068" s="2" t="s">
        <v>1942</v>
      </c>
    </row>
    <row r="1069" customFormat="false" ht="15" hidden="false" customHeight="false" outlineLevel="0" collapsed="false">
      <c r="A1069" s="1" t="s">
        <v>1943</v>
      </c>
      <c r="B1069" s="2" t="s">
        <v>1944</v>
      </c>
    </row>
    <row r="1070" customFormat="false" ht="15" hidden="false" customHeight="false" outlineLevel="0" collapsed="false">
      <c r="A1070" s="1" t="s">
        <v>1945</v>
      </c>
      <c r="B1070" s="2" t="s">
        <v>1946</v>
      </c>
    </row>
    <row r="1071" customFormat="false" ht="15" hidden="false" customHeight="false" outlineLevel="0" collapsed="false">
      <c r="A1071" s="1" t="s">
        <v>1947</v>
      </c>
      <c r="B1071" s="2" t="s">
        <v>1948</v>
      </c>
    </row>
    <row r="1072" customFormat="false" ht="15" hidden="false" customHeight="false" outlineLevel="0" collapsed="false">
      <c r="A1072" s="1" t="s">
        <v>1949</v>
      </c>
      <c r="B1072" s="2" t="s">
        <v>569</v>
      </c>
    </row>
    <row r="1073" customFormat="false" ht="15" hidden="false" customHeight="false" outlineLevel="0" collapsed="false">
      <c r="A1073" s="1" t="s">
        <v>1950</v>
      </c>
      <c r="B1073" s="2" t="s">
        <v>1951</v>
      </c>
    </row>
    <row r="1074" customFormat="false" ht="15" hidden="false" customHeight="false" outlineLevel="0" collapsed="false">
      <c r="A1074" s="1" t="s">
        <v>1952</v>
      </c>
      <c r="B1074" s="2" t="s">
        <v>1953</v>
      </c>
    </row>
    <row r="1075" customFormat="false" ht="15" hidden="false" customHeight="false" outlineLevel="0" collapsed="false">
      <c r="A1075" s="1" t="s">
        <v>1954</v>
      </c>
      <c r="B1075" s="2" t="s">
        <v>1955</v>
      </c>
    </row>
    <row r="1076" customFormat="false" ht="15" hidden="false" customHeight="false" outlineLevel="0" collapsed="false">
      <c r="A1076" s="1" t="s">
        <v>1956</v>
      </c>
      <c r="B1076" s="2" t="s">
        <v>1957</v>
      </c>
    </row>
    <row r="1077" customFormat="false" ht="15" hidden="false" customHeight="false" outlineLevel="0" collapsed="false">
      <c r="A1077" s="1" t="s">
        <v>1958</v>
      </c>
      <c r="B1077" s="2" t="s">
        <v>1959</v>
      </c>
    </row>
    <row r="1078" customFormat="false" ht="15" hidden="false" customHeight="false" outlineLevel="0" collapsed="false">
      <c r="A1078" s="1" t="s">
        <v>1960</v>
      </c>
      <c r="B1078" s="2" t="s">
        <v>1961</v>
      </c>
    </row>
    <row r="1079" customFormat="false" ht="15" hidden="false" customHeight="false" outlineLevel="0" collapsed="false">
      <c r="A1079" s="1" t="s">
        <v>1962</v>
      </c>
      <c r="B1079" s="2" t="s">
        <v>1963</v>
      </c>
    </row>
    <row r="1080" customFormat="false" ht="15" hidden="false" customHeight="false" outlineLevel="0" collapsed="false">
      <c r="A1080" s="1" t="s">
        <v>1964</v>
      </c>
      <c r="B1080" s="2" t="s">
        <v>1963</v>
      </c>
    </row>
    <row r="1081" customFormat="false" ht="15" hidden="false" customHeight="false" outlineLevel="0" collapsed="false">
      <c r="A1081" s="1" t="s">
        <v>1965</v>
      </c>
      <c r="B1081" s="2" t="s">
        <v>783</v>
      </c>
    </row>
    <row r="1082" customFormat="false" ht="15" hidden="false" customHeight="false" outlineLevel="0" collapsed="false">
      <c r="A1082" s="1" t="s">
        <v>1966</v>
      </c>
      <c r="B1082" s="2" t="s">
        <v>1967</v>
      </c>
    </row>
    <row r="1083" customFormat="false" ht="15" hidden="false" customHeight="false" outlineLevel="0" collapsed="false">
      <c r="A1083" s="1" t="s">
        <v>1968</v>
      </c>
      <c r="B1083" s="2" t="s">
        <v>1969</v>
      </c>
    </row>
    <row r="1084" customFormat="false" ht="15" hidden="false" customHeight="false" outlineLevel="0" collapsed="false">
      <c r="A1084" s="1" t="s">
        <v>1970</v>
      </c>
      <c r="B1084" s="2" t="s">
        <v>968</v>
      </c>
    </row>
    <row r="1085" customFormat="false" ht="15" hidden="false" customHeight="false" outlineLevel="0" collapsed="false">
      <c r="A1085" s="1" t="s">
        <v>1971</v>
      </c>
      <c r="B1085" s="2" t="s">
        <v>1972</v>
      </c>
    </row>
    <row r="1086" customFormat="false" ht="15" hidden="false" customHeight="false" outlineLevel="0" collapsed="false">
      <c r="A1086" s="1" t="s">
        <v>1973</v>
      </c>
      <c r="B1086" s="2" t="s">
        <v>1141</v>
      </c>
    </row>
    <row r="1087" customFormat="false" ht="15" hidden="false" customHeight="false" outlineLevel="0" collapsed="false">
      <c r="A1087" s="1" t="s">
        <v>1974</v>
      </c>
      <c r="B1087" s="2" t="s">
        <v>1975</v>
      </c>
    </row>
    <row r="1088" customFormat="false" ht="15" hidden="false" customHeight="false" outlineLevel="0" collapsed="false">
      <c r="A1088" s="1" t="s">
        <v>1976</v>
      </c>
      <c r="B1088" s="2" t="s">
        <v>1642</v>
      </c>
    </row>
    <row r="1089" customFormat="false" ht="15" hidden="false" customHeight="false" outlineLevel="0" collapsed="false">
      <c r="A1089" s="1" t="s">
        <v>1977</v>
      </c>
      <c r="B1089" s="2" t="s">
        <v>1978</v>
      </c>
    </row>
    <row r="1090" customFormat="false" ht="15" hidden="false" customHeight="false" outlineLevel="0" collapsed="false">
      <c r="A1090" s="1" t="s">
        <v>1979</v>
      </c>
      <c r="B1090" s="2" t="s">
        <v>1980</v>
      </c>
    </row>
    <row r="1091" customFormat="false" ht="15" hidden="false" customHeight="false" outlineLevel="0" collapsed="false">
      <c r="A1091" s="1" t="s">
        <v>1981</v>
      </c>
      <c r="B1091" s="2" t="s">
        <v>1982</v>
      </c>
    </row>
    <row r="1092" customFormat="false" ht="15" hidden="false" customHeight="false" outlineLevel="0" collapsed="false">
      <c r="A1092" s="1" t="s">
        <v>1983</v>
      </c>
      <c r="B1092" s="2" t="s">
        <v>1741</v>
      </c>
    </row>
    <row r="1093" customFormat="false" ht="15" hidden="false" customHeight="false" outlineLevel="0" collapsed="false">
      <c r="A1093" s="1" t="s">
        <v>1984</v>
      </c>
      <c r="B1093" s="2" t="s">
        <v>1781</v>
      </c>
    </row>
    <row r="1094" customFormat="false" ht="15" hidden="false" customHeight="false" outlineLevel="0" collapsed="false">
      <c r="A1094" s="1" t="s">
        <v>1985</v>
      </c>
      <c r="B1094" s="2" t="s">
        <v>1986</v>
      </c>
    </row>
    <row r="1095" customFormat="false" ht="15" hidden="false" customHeight="false" outlineLevel="0" collapsed="false">
      <c r="A1095" s="1" t="s">
        <v>1987</v>
      </c>
      <c r="B1095" s="2" t="s">
        <v>1823</v>
      </c>
    </row>
    <row r="1096" customFormat="false" ht="15" hidden="false" customHeight="false" outlineLevel="0" collapsed="false">
      <c r="A1096" s="1" t="s">
        <v>1988</v>
      </c>
      <c r="B1096" s="2" t="s">
        <v>1989</v>
      </c>
    </row>
    <row r="1097" customFormat="false" ht="15" hidden="false" customHeight="false" outlineLevel="0" collapsed="false">
      <c r="A1097" s="1" t="s">
        <v>1990</v>
      </c>
      <c r="B1097" s="2" t="s">
        <v>1888</v>
      </c>
    </row>
    <row r="1098" customFormat="false" ht="15" hidden="false" customHeight="false" outlineLevel="0" collapsed="false">
      <c r="A1098" s="1" t="s">
        <v>1991</v>
      </c>
      <c r="B1098" s="2" t="s">
        <v>1891</v>
      </c>
    </row>
    <row r="1099" customFormat="false" ht="15" hidden="false" customHeight="false" outlineLevel="0" collapsed="false">
      <c r="A1099" s="1" t="s">
        <v>1992</v>
      </c>
      <c r="B1099" s="2" t="s">
        <v>1993</v>
      </c>
    </row>
    <row r="1100" customFormat="false" ht="15" hidden="false" customHeight="false" outlineLevel="0" collapsed="false">
      <c r="A1100" s="1" t="s">
        <v>1994</v>
      </c>
      <c r="B1100" s="2" t="s">
        <v>1995</v>
      </c>
    </row>
    <row r="1101" customFormat="false" ht="15" hidden="false" customHeight="false" outlineLevel="0" collapsed="false">
      <c r="A1101" s="1" t="s">
        <v>1996</v>
      </c>
      <c r="B1101" s="2" t="s">
        <v>1997</v>
      </c>
    </row>
    <row r="1102" customFormat="false" ht="15" hidden="false" customHeight="false" outlineLevel="0" collapsed="false">
      <c r="A1102" s="1" t="s">
        <v>1998</v>
      </c>
      <c r="B1102" s="2" t="s">
        <v>569</v>
      </c>
    </row>
    <row r="1103" customFormat="false" ht="15" hidden="false" customHeight="false" outlineLevel="0" collapsed="false">
      <c r="A1103" s="1" t="s">
        <v>1999</v>
      </c>
      <c r="B1103" s="2" t="s">
        <v>2000</v>
      </c>
    </row>
    <row r="1104" customFormat="false" ht="15" hidden="false" customHeight="false" outlineLevel="0" collapsed="false">
      <c r="A1104" s="1" t="s">
        <v>2001</v>
      </c>
      <c r="B1104" s="2" t="s">
        <v>2002</v>
      </c>
    </row>
    <row r="1105" customFormat="false" ht="15" hidden="false" customHeight="false" outlineLevel="0" collapsed="false">
      <c r="A1105" s="1" t="s">
        <v>2003</v>
      </c>
      <c r="B1105" s="2" t="s">
        <v>2004</v>
      </c>
    </row>
    <row r="1106" customFormat="false" ht="15" hidden="false" customHeight="false" outlineLevel="0" collapsed="false">
      <c r="A1106" s="1" t="s">
        <v>2005</v>
      </c>
      <c r="B1106" s="2" t="s">
        <v>2006</v>
      </c>
    </row>
    <row r="1107" customFormat="false" ht="15" hidden="false" customHeight="false" outlineLevel="0" collapsed="false">
      <c r="A1107" s="1" t="s">
        <v>2007</v>
      </c>
      <c r="B1107" s="2" t="s">
        <v>2008</v>
      </c>
    </row>
    <row r="1108" customFormat="false" ht="15" hidden="false" customHeight="false" outlineLevel="0" collapsed="false">
      <c r="A1108" s="1" t="s">
        <v>2009</v>
      </c>
      <c r="B1108" s="2" t="s">
        <v>2010</v>
      </c>
    </row>
    <row r="1109" customFormat="false" ht="15" hidden="false" customHeight="false" outlineLevel="0" collapsed="false">
      <c r="A1109" s="1" t="s">
        <v>2011</v>
      </c>
      <c r="B1109" s="2" t="s">
        <v>1936</v>
      </c>
    </row>
    <row r="1110" customFormat="false" ht="15" hidden="false" customHeight="false" outlineLevel="0" collapsed="false">
      <c r="A1110" s="1" t="s">
        <v>2012</v>
      </c>
      <c r="B1110" s="2" t="s">
        <v>2013</v>
      </c>
    </row>
    <row r="1111" customFormat="false" ht="15" hidden="false" customHeight="false" outlineLevel="0" collapsed="false">
      <c r="A1111" s="1" t="s">
        <v>2014</v>
      </c>
      <c r="B1111" s="2" t="s">
        <v>2015</v>
      </c>
    </row>
    <row r="1112" customFormat="false" ht="15" hidden="false" customHeight="false" outlineLevel="0" collapsed="false">
      <c r="A1112" s="1" t="s">
        <v>2016</v>
      </c>
      <c r="B1112" s="2" t="s">
        <v>2017</v>
      </c>
    </row>
    <row r="1113" customFormat="false" ht="15" hidden="false" customHeight="false" outlineLevel="0" collapsed="false">
      <c r="A1113" s="1" t="s">
        <v>2018</v>
      </c>
      <c r="B1113" s="2" t="s">
        <v>2019</v>
      </c>
    </row>
    <row r="1114" customFormat="false" ht="15" hidden="false" customHeight="false" outlineLevel="0" collapsed="false">
      <c r="A1114" s="1" t="s">
        <v>2020</v>
      </c>
      <c r="B1114" s="2" t="s">
        <v>2021</v>
      </c>
    </row>
    <row r="1115" customFormat="false" ht="15" hidden="false" customHeight="false" outlineLevel="0" collapsed="false">
      <c r="A1115" s="1" t="s">
        <v>2022</v>
      </c>
      <c r="B1115" s="2" t="s">
        <v>2023</v>
      </c>
    </row>
    <row r="1116" customFormat="false" ht="15" hidden="false" customHeight="false" outlineLevel="0" collapsed="false">
      <c r="A1116" s="1" t="s">
        <v>2024</v>
      </c>
      <c r="B1116" s="2" t="s">
        <v>2025</v>
      </c>
    </row>
    <row r="1117" customFormat="false" ht="15" hidden="false" customHeight="false" outlineLevel="0" collapsed="false">
      <c r="A1117" s="1" t="s">
        <v>2026</v>
      </c>
      <c r="B1117" s="2" t="s">
        <v>2027</v>
      </c>
    </row>
  </sheetData>
  <hyperlinks>
    <hyperlink ref="A2" r:id="rId1" display="http://www.kmuratgeber.ch/docs/KMU-Kontenplan-Franz%F6sisch.pdf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K26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4" topLeftCell="K5" activePane="bottomRight" state="frozen"/>
      <selection pane="topLeft" activeCell="A1" activeCellId="0" sqref="A1"/>
      <selection pane="topRight" activeCell="K1" activeCellId="0" sqref="K1"/>
      <selection pane="bottomLeft" activeCell="A5" activeCellId="0" sqref="A5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4" min="2" style="0" width="15.29"/>
    <col collapsed="false" customWidth="true" hidden="false" outlineLevel="0" max="6" min="5" style="0" width="16.14"/>
    <col collapsed="false" customWidth="true" hidden="false" outlineLevel="0" max="7" min="7" style="0" width="14.43"/>
    <col collapsed="false" customWidth="true" hidden="false" outlineLevel="0" max="9" min="8" style="0" width="11.99"/>
    <col collapsed="false" customWidth="true" hidden="false" outlineLevel="0" max="10" min="10" style="0" width="10.99"/>
    <col collapsed="false" customWidth="true" hidden="false" outlineLevel="0" max="11" min="11" style="0" width="18.85"/>
    <col collapsed="false" customWidth="true" hidden="false" outlineLevel="0" max="1025" min="12" style="0" width="10.71"/>
  </cols>
  <sheetData>
    <row r="1" customFormat="false" ht="19.7" hidden="false" customHeight="false" outlineLevel="0" collapsed="false">
      <c r="A1" s="6" t="s">
        <v>2028</v>
      </c>
      <c r="B1" s="7" t="s">
        <v>2029</v>
      </c>
      <c r="C1" s="8" t="s">
        <v>2030</v>
      </c>
    </row>
    <row r="4" customFormat="false" ht="15" hidden="false" customHeight="false" outlineLevel="0" collapsed="false">
      <c r="A4" s="9" t="s">
        <v>2031</v>
      </c>
      <c r="B4" s="10" t="n">
        <v>2019</v>
      </c>
      <c r="C4" s="11" t="n">
        <f aca="false">B4+1</f>
        <v>2020</v>
      </c>
      <c r="D4" s="11" t="n">
        <f aca="false">C4+1</f>
        <v>2021</v>
      </c>
      <c r="E4" s="11" t="n">
        <f aca="false">D4+1</f>
        <v>2022</v>
      </c>
      <c r="F4" s="11" t="n">
        <f aca="false">E4+1</f>
        <v>2023</v>
      </c>
    </row>
    <row r="5" customFormat="false" ht="15" hidden="false" customHeight="false" outlineLevel="0" collapsed="false">
      <c r="A5" s="12"/>
      <c r="B5" s="13"/>
      <c r="C5" s="13"/>
      <c r="D5" s="13"/>
      <c r="E5" s="13"/>
      <c r="F5" s="13"/>
    </row>
    <row r="6" customFormat="false" ht="15" hidden="false" customHeight="false" outlineLevel="0" collapsed="false">
      <c r="A6" s="9" t="s">
        <v>2032</v>
      </c>
      <c r="B6" s="13"/>
      <c r="C6" s="13"/>
      <c r="D6" s="13"/>
      <c r="E6" s="13"/>
      <c r="F6" s="13"/>
    </row>
    <row r="7" customFormat="false" ht="15" hidden="false" customHeight="false" outlineLevel="0" collapsed="false">
      <c r="A7" s="14" t="s">
        <v>2033</v>
      </c>
      <c r="B7" s="15"/>
      <c r="C7" s="15"/>
      <c r="D7" s="15"/>
      <c r="E7" s="15"/>
      <c r="F7" s="15"/>
      <c r="G7" s="16"/>
    </row>
    <row r="8" customFormat="false" ht="15" hidden="false" customHeight="false" outlineLevel="0" collapsed="false">
      <c r="A8" s="14" t="s">
        <v>2034</v>
      </c>
      <c r="B8" s="17" t="n">
        <v>0.08</v>
      </c>
      <c r="C8" s="17" t="n">
        <v>0.08</v>
      </c>
      <c r="D8" s="17" t="n">
        <v>0.08</v>
      </c>
      <c r="E8" s="17" t="n">
        <v>0.08</v>
      </c>
      <c r="F8" s="17" t="n">
        <v>0.08</v>
      </c>
    </row>
    <row r="9" customFormat="false" ht="15" hidden="false" customHeight="false" outlineLevel="0" collapsed="false">
      <c r="A9" s="14" t="s">
        <v>2035</v>
      </c>
      <c r="B9" s="13" t="n">
        <v>72</v>
      </c>
      <c r="C9" s="13" t="n">
        <v>72</v>
      </c>
      <c r="D9" s="13" t="n">
        <v>72</v>
      </c>
      <c r="E9" s="13" t="n">
        <v>72</v>
      </c>
      <c r="F9" s="13" t="n">
        <v>72</v>
      </c>
    </row>
    <row r="10" customFormat="false" ht="15" hidden="false" customHeight="false" outlineLevel="0" collapsed="false">
      <c r="A10" s="14" t="s">
        <v>2036</v>
      </c>
      <c r="B10" s="18" t="n">
        <f aca="false">IFERROR(B7/B9,0)</f>
        <v>0</v>
      </c>
      <c r="C10" s="18" t="n">
        <f aca="false">IFERROR(C7/C9,0)</f>
        <v>0</v>
      </c>
      <c r="D10" s="18" t="n">
        <f aca="false">IFERROR(D7/D9,0)</f>
        <v>0</v>
      </c>
      <c r="E10" s="18" t="n">
        <f aca="false">IFERROR(E7/E9,0)</f>
        <v>0</v>
      </c>
      <c r="F10" s="18" t="n">
        <f aca="false">IFERROR(F7/F9,0)</f>
        <v>0</v>
      </c>
    </row>
    <row r="11" customFormat="false" ht="15" hidden="false" customHeight="false" outlineLevel="0" collapsed="false">
      <c r="A11" s="14" t="s">
        <v>2037</v>
      </c>
      <c r="B11" s="19" t="n">
        <f aca="false">B7</f>
        <v>0</v>
      </c>
      <c r="C11" s="19" t="n">
        <f aca="false">IF((B11-12*$B$10)&lt;=0,0,B11-12*$B$10)</f>
        <v>0</v>
      </c>
      <c r="D11" s="19" t="n">
        <f aca="false">IF((C11-12*$B$10)&lt;=0,0,C11-12*$B$10)</f>
        <v>0</v>
      </c>
      <c r="E11" s="19" t="n">
        <f aca="false">IF((D11-12*$B$10)&lt;=0,0,D11-12*$B$10)</f>
        <v>0</v>
      </c>
      <c r="F11" s="19" t="n">
        <f aca="false">IF((E11-12*$B$10)&lt;=0,0,E11-12*$B$10)</f>
        <v>0</v>
      </c>
      <c r="G11" s="19" t="n">
        <f aca="false">IF((F11-12*$B$10)&lt;=0,0,F11-12*$B$10)</f>
        <v>0</v>
      </c>
      <c r="H11" s="19" t="n">
        <f aca="false">IF((G11-12*$B$10)&lt;=0,0,G11-12*$B$10)</f>
        <v>0</v>
      </c>
      <c r="I11" s="19" t="n">
        <f aca="false">IF((H11-12*$B$10)&lt;=0,0,H11-12*$B$10)</f>
        <v>0</v>
      </c>
      <c r="J11" s="19" t="n">
        <f aca="false">IF((I11-12*$B$10)&lt;=0,0,I11-12*$B$10)</f>
        <v>0</v>
      </c>
      <c r="K11" s="19" t="n">
        <f aca="false">IF((J11-12*$B$10)&lt;=0,0,J11-12*$B$10)</f>
        <v>0</v>
      </c>
    </row>
    <row r="12" customFormat="false" ht="15" hidden="false" customHeight="false" outlineLevel="0" collapsed="false">
      <c r="A12" s="14" t="s">
        <v>2038</v>
      </c>
      <c r="B12" s="19"/>
      <c r="C12" s="19" t="n">
        <f aca="false">C7</f>
        <v>0</v>
      </c>
      <c r="D12" s="19" t="n">
        <f aca="false">IF((C12-12*$C$10)&lt;0,0,C12-12*$C$10)</f>
        <v>0</v>
      </c>
      <c r="E12" s="19" t="n">
        <f aca="false">IF((D12-12*$C$10)&lt;0,0,D12-12*$C$10)</f>
        <v>0</v>
      </c>
      <c r="F12" s="19" t="n">
        <f aca="false">IF((E12-12*$C$10)&lt;0,0,E12-12*$C$10)</f>
        <v>0</v>
      </c>
      <c r="G12" s="19" t="n">
        <f aca="false">IF((F12-12*$C$10)&lt;0,0,F12-12*$C$10)</f>
        <v>0</v>
      </c>
      <c r="H12" s="19" t="n">
        <f aca="false">IF((G12-12*$C$10)&lt;0,0,G12-12*$C$10)</f>
        <v>0</v>
      </c>
      <c r="I12" s="19" t="n">
        <f aca="false">IF((H12-12*$C$10)&lt;0,0,H12-12*$C$10)</f>
        <v>0</v>
      </c>
      <c r="J12" s="19" t="n">
        <f aca="false">IF((I12-12*$C$10)&lt;0,0,I12-12*$C$10)</f>
        <v>0</v>
      </c>
      <c r="K12" s="19" t="n">
        <f aca="false">IF((J12-12*$C$10)&lt;0,0,J12-12*$C$10)</f>
        <v>0</v>
      </c>
    </row>
    <row r="13" customFormat="false" ht="15" hidden="false" customHeight="false" outlineLevel="0" collapsed="false">
      <c r="A13" s="14" t="s">
        <v>2039</v>
      </c>
      <c r="B13" s="19"/>
      <c r="C13" s="19"/>
      <c r="D13" s="19" t="n">
        <f aca="false">D7</f>
        <v>0</v>
      </c>
      <c r="E13" s="19" t="n">
        <f aca="false">IF((D13-12*$D$10)&lt;0,0,D13-12*$D$10)</f>
        <v>0</v>
      </c>
      <c r="F13" s="19" t="n">
        <f aca="false">IF((E13-12*$D$10)&lt;0,0,E13-12*$D$10)</f>
        <v>0</v>
      </c>
      <c r="G13" s="19" t="n">
        <f aca="false">IF((F13-12*$D$10)&lt;0,0,F13-12*$D$10)</f>
        <v>0</v>
      </c>
      <c r="H13" s="19" t="n">
        <f aca="false">IF((G13-12*$D$10)&lt;0,0,G13-12*$D$10)</f>
        <v>0</v>
      </c>
      <c r="I13" s="19" t="n">
        <f aca="false">IF((H13-12*$D$10)&lt;0,0,H13-12*$D$10)</f>
        <v>0</v>
      </c>
      <c r="J13" s="19" t="n">
        <f aca="false">IF((I13-12*$D$10)&lt;0,0,I13-12*$D$10)</f>
        <v>0</v>
      </c>
      <c r="K13" s="19" t="n">
        <f aca="false">IF((J13-12*$D$10)&lt;0,0,J13-12*$D$10)</f>
        <v>0</v>
      </c>
    </row>
    <row r="14" customFormat="false" ht="15" hidden="false" customHeight="false" outlineLevel="0" collapsed="false">
      <c r="A14" s="14" t="s">
        <v>2040</v>
      </c>
      <c r="B14" s="19"/>
      <c r="C14" s="19"/>
      <c r="D14" s="19"/>
      <c r="E14" s="19" t="n">
        <f aca="false">E7</f>
        <v>0</v>
      </c>
      <c r="F14" s="19" t="n">
        <f aca="false">IF((E14-12*$E$10)&lt;0,0,E14-12*$E$10)</f>
        <v>0</v>
      </c>
      <c r="G14" s="19" t="n">
        <f aca="false">IF((F14-12*$E$10)&lt;0,0,F14-12*$E$10)</f>
        <v>0</v>
      </c>
      <c r="H14" s="19" t="n">
        <f aca="false">IF((G14-12*$E$10)&lt;0,0,G14-12*$E$10)</f>
        <v>0</v>
      </c>
      <c r="I14" s="19" t="n">
        <f aca="false">IF((H14-12*$E$10)&lt;0,0,H14-12*$E$10)</f>
        <v>0</v>
      </c>
      <c r="J14" s="19" t="n">
        <f aca="false">IF((I14-12*$E$10)&lt;0,0,I14-12*$E$10)</f>
        <v>0</v>
      </c>
      <c r="K14" s="19" t="n">
        <f aca="false">IF((J14-12*$E$10)&lt;0,0,J14-12*$E$10)</f>
        <v>0</v>
      </c>
    </row>
    <row r="15" customFormat="false" ht="15" hidden="false" customHeight="false" outlineLevel="0" collapsed="false">
      <c r="A15" s="14" t="s">
        <v>2041</v>
      </c>
      <c r="B15" s="19"/>
      <c r="C15" s="19"/>
      <c r="D15" s="19"/>
      <c r="E15" s="19"/>
      <c r="F15" s="19" t="n">
        <f aca="false">F7</f>
        <v>0</v>
      </c>
      <c r="G15" s="19" t="n">
        <f aca="false">IF((F15-12*$F$10)&lt;0,0,F15-12*$F$10)</f>
        <v>0</v>
      </c>
      <c r="H15" s="19" t="n">
        <f aca="false">IF((G15-12*$F$10)&lt;0,0,G15-12*$F$10)</f>
        <v>0</v>
      </c>
      <c r="I15" s="19" t="n">
        <f aca="false">IF((H15-12*$F$10)&lt;0,0,H15-12*$F$10)</f>
        <v>0</v>
      </c>
      <c r="J15" s="19" t="n">
        <f aca="false">IF((I15-12*$F$10)&lt;0,0,I15-12*$F$10)</f>
        <v>0</v>
      </c>
      <c r="K15" s="19" t="n">
        <f aca="false">IF((J15-12*$F$10)&lt;0,0,J15-12*$F$10)</f>
        <v>0</v>
      </c>
    </row>
    <row r="16" customFormat="false" ht="15" hidden="false" customHeight="false" outlineLevel="0" collapsed="false">
      <c r="A16" s="20" t="s">
        <v>2042</v>
      </c>
      <c r="B16" s="21" t="n">
        <f aca="false">SUM(B11:B15)</f>
        <v>0</v>
      </c>
      <c r="C16" s="21" t="n">
        <f aca="false">SUM(C11:C15)</f>
        <v>0</v>
      </c>
      <c r="D16" s="21" t="n">
        <f aca="false">SUM(D11:D15)</f>
        <v>0</v>
      </c>
      <c r="E16" s="21" t="n">
        <f aca="false">SUM(E11:E15)</f>
        <v>0</v>
      </c>
      <c r="F16" s="21" t="n">
        <f aca="false">SUM(F11:F15)</f>
        <v>0</v>
      </c>
      <c r="G16" s="21" t="n">
        <f aca="false">SUM(G11:G15)</f>
        <v>0</v>
      </c>
      <c r="H16" s="21" t="n">
        <f aca="false">SUM(H11:H15)</f>
        <v>0</v>
      </c>
      <c r="I16" s="21" t="n">
        <f aca="false">SUM(I11:I15)</f>
        <v>0</v>
      </c>
      <c r="J16" s="21" t="n">
        <f aca="false">SUM(J11:J15)</f>
        <v>0</v>
      </c>
      <c r="K16" s="21" t="n">
        <f aca="false">SUM(K11:K15)</f>
        <v>0</v>
      </c>
    </row>
    <row r="17" customFormat="false" ht="15" hidden="false" customHeight="false" outlineLevel="0" collapsed="false">
      <c r="B17" s="13"/>
      <c r="C17" s="13"/>
      <c r="D17" s="13"/>
      <c r="E17" s="13"/>
      <c r="F17" s="13"/>
    </row>
    <row r="18" customFormat="false" ht="15" hidden="false" customHeight="false" outlineLevel="0" collapsed="false">
      <c r="A18" s="22" t="s">
        <v>2043</v>
      </c>
      <c r="B18" s="23" t="n">
        <f aca="false">'Resultats 5ans'!B26</f>
        <v>4373.19999999996</v>
      </c>
      <c r="C18" s="23" t="n">
        <f aca="false">'Resultats 5ans'!F26</f>
        <v>21667.1499999999</v>
      </c>
      <c r="D18" s="23" t="n">
        <f aca="false">'Resultats 5ans'!J26</f>
        <v>-32018.8</v>
      </c>
      <c r="E18" s="23" t="n">
        <f aca="false">'Resultats 5ans'!N26</f>
        <v>84058.3999999999</v>
      </c>
      <c r="F18" s="23" t="n">
        <f aca="false">'Resultats 5ans'!R26</f>
        <v>725741.6</v>
      </c>
      <c r="G18" s="23" t="n">
        <f aca="false">SUM(B18:F18)</f>
        <v>803821.55</v>
      </c>
    </row>
    <row r="19" customFormat="false" ht="15" hidden="false" customHeight="false" outlineLevel="0" collapsed="false">
      <c r="A19" s="14" t="s">
        <v>2044</v>
      </c>
      <c r="B19" s="15" t="n">
        <v>100000</v>
      </c>
      <c r="C19" s="15" t="n">
        <v>100000</v>
      </c>
      <c r="D19" s="15" t="n">
        <v>120000</v>
      </c>
      <c r="E19" s="15" t="n">
        <v>120000</v>
      </c>
      <c r="F19" s="15" t="n">
        <v>120000</v>
      </c>
      <c r="G19" s="16"/>
    </row>
    <row r="20" customFormat="false" ht="15" hidden="false" customHeight="false" outlineLevel="0" collapsed="false">
      <c r="A20" s="14" t="s">
        <v>2045</v>
      </c>
      <c r="B20" s="17" t="n">
        <v>0.5</v>
      </c>
      <c r="C20" s="17" t="n">
        <v>0.65</v>
      </c>
      <c r="D20" s="17" t="n">
        <v>1</v>
      </c>
      <c r="E20" s="17" t="n">
        <v>1</v>
      </c>
      <c r="F20" s="17" t="n">
        <v>1</v>
      </c>
    </row>
    <row r="21" customFormat="false" ht="15" hidden="false" customHeight="false" outlineLevel="0" collapsed="false">
      <c r="A21" s="14" t="s">
        <v>2046</v>
      </c>
      <c r="B21" s="24" t="n">
        <v>0</v>
      </c>
      <c r="C21" s="24" t="n">
        <v>0</v>
      </c>
      <c r="D21" s="24"/>
      <c r="E21" s="24"/>
      <c r="F21" s="24"/>
    </row>
    <row r="22" customFormat="false" ht="15" hidden="false" customHeight="false" outlineLevel="0" collapsed="false">
      <c r="A22" s="14" t="s">
        <v>2047</v>
      </c>
      <c r="B22" s="25" t="n">
        <f aca="false">B7</f>
        <v>0</v>
      </c>
      <c r="C22" s="25" t="n">
        <f aca="false">C7</f>
        <v>0</v>
      </c>
      <c r="D22" s="25" t="n">
        <f aca="false">D7</f>
        <v>0</v>
      </c>
      <c r="E22" s="25" t="n">
        <f aca="false">E7</f>
        <v>0</v>
      </c>
      <c r="F22" s="25" t="n">
        <f aca="false">F7</f>
        <v>0</v>
      </c>
    </row>
    <row r="23" customFormat="false" ht="15" hidden="false" customHeight="false" outlineLevel="0" collapsed="false">
      <c r="A23" s="14" t="s">
        <v>2048</v>
      </c>
      <c r="B23" s="18" t="n">
        <f aca="false">SUM(B21:B22)</f>
        <v>0</v>
      </c>
      <c r="C23" s="18" t="n">
        <f aca="false">SUM(C21:C22)</f>
        <v>0</v>
      </c>
      <c r="D23" s="18" t="n">
        <f aca="false">SUM(D21:D22)</f>
        <v>0</v>
      </c>
      <c r="E23" s="18" t="n">
        <f aca="false">SUM(E21:E22)</f>
        <v>0</v>
      </c>
      <c r="F23" s="18" t="n">
        <f aca="false">SUM(F21:F22)</f>
        <v>0</v>
      </c>
    </row>
    <row r="24" customFormat="false" ht="15" hidden="false" customHeight="false" outlineLevel="0" collapsed="false">
      <c r="A24" s="14" t="s">
        <v>2049</v>
      </c>
      <c r="B24" s="26"/>
      <c r="C24" s="26"/>
      <c r="D24" s="26"/>
      <c r="E24" s="26"/>
      <c r="F24" s="18" t="n">
        <f aca="false">SUM(B23:F23)</f>
        <v>0</v>
      </c>
    </row>
    <row r="26" customFormat="false" ht="15" hidden="false" customHeight="false" outlineLevel="0" collapsed="false">
      <c r="A26" s="27" t="s">
        <v>2050</v>
      </c>
      <c r="B26" s="28" t="n">
        <v>0.139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C63" activeCellId="0" sqref="C63"/>
    </sheetView>
  </sheetViews>
  <sheetFormatPr defaultRowHeight="15" zeroHeight="false" outlineLevelRow="0" outlineLevelCol="0"/>
  <cols>
    <col collapsed="false" customWidth="true" hidden="false" outlineLevel="0" max="1" min="1" style="0" width="24.71"/>
    <col collapsed="false" customWidth="true" hidden="false" outlineLevel="0" max="2" min="2" style="0" width="14.86"/>
    <col collapsed="false" customWidth="true" hidden="false" outlineLevel="0" max="13" min="3" style="0" width="13.86"/>
    <col collapsed="false" customWidth="true" hidden="false" outlineLevel="0" max="14" min="14" style="0" width="14.57"/>
    <col collapsed="false" customWidth="true" hidden="false" outlineLevel="0" max="1025" min="15" style="0" width="10.71"/>
  </cols>
  <sheetData>
    <row r="1" customFormat="false" ht="21" hidden="false" customHeight="false" outlineLevel="0" collapsed="false">
      <c r="A1" s="6" t="s">
        <v>2051</v>
      </c>
      <c r="B1" s="6"/>
    </row>
    <row r="4" customFormat="false" ht="18.75" hidden="false" customHeight="false" outlineLevel="0" collapsed="false">
      <c r="A4" s="29" t="s">
        <v>2052</v>
      </c>
      <c r="B4" s="30" t="n">
        <f aca="false">'Resultats previsionnels'!C4</f>
        <v>2019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customFormat="false" ht="15" hidden="false" customHeight="false" outlineLevel="0" collapsed="false">
      <c r="A5" s="31" t="n">
        <v>1</v>
      </c>
      <c r="B5" s="32" t="str">
        <f aca="false">'Resultats previsionnels'!C5</f>
        <v>Janvier</v>
      </c>
      <c r="C5" s="33" t="str">
        <f aca="false">'Resultats previsionnels'!D5</f>
        <v>Février</v>
      </c>
      <c r="D5" s="33" t="str">
        <f aca="false">'Resultats previsionnels'!E5</f>
        <v>Mars</v>
      </c>
      <c r="E5" s="33" t="str">
        <f aca="false">'Resultats previsionnels'!F5</f>
        <v>Avril</v>
      </c>
      <c r="F5" s="33" t="str">
        <f aca="false">'Resultats previsionnels'!G5</f>
        <v>Mai</v>
      </c>
      <c r="G5" s="33" t="str">
        <f aca="false">'Resultats previsionnels'!H5</f>
        <v>Juin</v>
      </c>
      <c r="H5" s="33" t="str">
        <f aca="false">'Resultats previsionnels'!I5</f>
        <v>Juillet</v>
      </c>
      <c r="I5" s="33" t="str">
        <f aca="false">'Resultats previsionnels'!J5</f>
        <v>Août</v>
      </c>
      <c r="J5" s="33" t="str">
        <f aca="false">'Resultats previsionnels'!K5</f>
        <v>Septembre</v>
      </c>
      <c r="K5" s="33" t="str">
        <f aca="false">'Resultats previsionnels'!L5</f>
        <v>Octobre</v>
      </c>
      <c r="L5" s="33" t="str">
        <f aca="false">'Resultats previsionnels'!M5</f>
        <v>Novembre</v>
      </c>
      <c r="M5" s="33" t="str">
        <f aca="false">'Resultats previsionnels'!N5</f>
        <v>Décembre</v>
      </c>
      <c r="N5" s="31" t="s">
        <v>2053</v>
      </c>
    </row>
    <row r="6" customFormat="false" ht="15" hidden="false" customHeight="false" outlineLevel="0" collapsed="false">
      <c r="A6" s="34" t="s">
        <v>2054</v>
      </c>
      <c r="B6" s="35" t="n">
        <f aca="false">IF(B7=0,0,Hypotheses!$B$7*Hypotheses!$B$8/12)</f>
        <v>0</v>
      </c>
      <c r="C6" s="35" t="n">
        <f aca="false">IF(C7=0,0,Hypotheses!$B$7*Hypotheses!$B$8/12)</f>
        <v>0</v>
      </c>
      <c r="D6" s="35" t="n">
        <f aca="false">IF(D7=0,0,Hypotheses!$B$7*Hypotheses!$B$8/12)</f>
        <v>0</v>
      </c>
      <c r="E6" s="35" t="n">
        <f aca="false">IF(E7=0,0,Hypotheses!$B$7*Hypotheses!$B$8/12)</f>
        <v>0</v>
      </c>
      <c r="F6" s="35" t="n">
        <f aca="false">IF(F7=0,0,Hypotheses!$B$7*Hypotheses!$B$8/12)</f>
        <v>0</v>
      </c>
      <c r="G6" s="35" t="n">
        <f aca="false">IF(G7=0,0,Hypotheses!$B$7*Hypotheses!$B$8/12)</f>
        <v>0</v>
      </c>
      <c r="H6" s="35" t="n">
        <f aca="false">IF(H7=0,0,Hypotheses!$B$7*Hypotheses!$B$8/12)</f>
        <v>0</v>
      </c>
      <c r="I6" s="35" t="n">
        <f aca="false">IF(I7=0,0,Hypotheses!$B$7*Hypotheses!$B$8/12)</f>
        <v>0</v>
      </c>
      <c r="J6" s="35" t="n">
        <f aca="false">IF(J7=0,0,Hypotheses!$B$7*Hypotheses!$B$8/12)</f>
        <v>0</v>
      </c>
      <c r="K6" s="35" t="n">
        <f aca="false">IF(K7=0,0,Hypotheses!$B$7*Hypotheses!$B$8/12)</f>
        <v>0</v>
      </c>
      <c r="L6" s="35" t="n">
        <f aca="false">IF(L7=0,0,Hypotheses!$B$7*Hypotheses!$B$8/12)</f>
        <v>0</v>
      </c>
      <c r="M6" s="35" t="n">
        <f aca="false">IF(M7=0,0,Hypotheses!$B$7*Hypotheses!$B$8/12)</f>
        <v>0</v>
      </c>
      <c r="N6" s="36" t="n">
        <f aca="false">SUM(B6:M6)</f>
        <v>0</v>
      </c>
    </row>
    <row r="7" customFormat="false" ht="15" hidden="false" customHeight="false" outlineLevel="0" collapsed="false">
      <c r="A7" s="34" t="s">
        <v>2055</v>
      </c>
      <c r="B7" s="35" t="n">
        <f aca="false">IF((Hypotheses!$B$7-(($A5*12)*Hypotheses!$B$7/Hypotheses!$B$9))&gt;=0,Hypotheses!$B$7/Hypotheses!$B$9,0)</f>
        <v>0</v>
      </c>
      <c r="C7" s="35" t="n">
        <f aca="false">IF((Hypotheses!$B$7-(($A5*12)*Hypotheses!$B$7/Hypotheses!$B$9))&gt;=0,Hypotheses!$B$7/Hypotheses!$B$9,0)</f>
        <v>0</v>
      </c>
      <c r="D7" s="35" t="n">
        <f aca="false">IF((Hypotheses!$B$7-(($A5*12)*Hypotheses!$B$7/Hypotheses!$B$9))&gt;=0,Hypotheses!$B$7/Hypotheses!$B$9,0)</f>
        <v>0</v>
      </c>
      <c r="E7" s="35" t="n">
        <f aca="false">IF((Hypotheses!$B$7-(($A5*12)*Hypotheses!$B$7/Hypotheses!$B$9))&gt;=0,Hypotheses!$B$7/Hypotheses!$B$9,0)</f>
        <v>0</v>
      </c>
      <c r="F7" s="35" t="n">
        <f aca="false">IF((Hypotheses!$B$7-(($A5*12)*Hypotheses!$B$7/Hypotheses!$B$9))&gt;=0,Hypotheses!$B$7/Hypotheses!$B$9,0)</f>
        <v>0</v>
      </c>
      <c r="G7" s="35" t="n">
        <f aca="false">IF((Hypotheses!$B$7-(($A5*12)*Hypotheses!$B$7/Hypotheses!$B$9))&gt;=0,Hypotheses!$B$7/Hypotheses!$B$9,0)</f>
        <v>0</v>
      </c>
      <c r="H7" s="35" t="n">
        <f aca="false">IF((Hypotheses!$B$7-(($A5*12)*Hypotheses!$B$7/Hypotheses!$B$9))&gt;=0,Hypotheses!$B$7/Hypotheses!$B$9,0)</f>
        <v>0</v>
      </c>
      <c r="I7" s="35" t="n">
        <f aca="false">IF((Hypotheses!$B$7-(($A5*12)*Hypotheses!$B$7/Hypotheses!$B$9))&gt;=0,Hypotheses!$B$7/Hypotheses!$B$9,0)</f>
        <v>0</v>
      </c>
      <c r="J7" s="35" t="n">
        <f aca="false">IF((Hypotheses!$B$7-(($A5*12)*Hypotheses!$B$7/Hypotheses!$B$9))&gt;=0,Hypotheses!$B$7/Hypotheses!$B$9,0)</f>
        <v>0</v>
      </c>
      <c r="K7" s="35" t="n">
        <f aca="false">IF((Hypotheses!$B$7-(($A5*12)*Hypotheses!$B$7/Hypotheses!$B$9))&gt;=0,Hypotheses!$B$7/Hypotheses!$B$9,0)</f>
        <v>0</v>
      </c>
      <c r="L7" s="35" t="n">
        <f aca="false">IF((Hypotheses!$B$7-(($A5*12)*Hypotheses!$B$7/Hypotheses!$B$9))&gt;=0,Hypotheses!$B$7/Hypotheses!$B$9,0)</f>
        <v>0</v>
      </c>
      <c r="M7" s="35" t="n">
        <f aca="false">IF((Hypotheses!$B$7-(($A5*12)*Hypotheses!$B$7/Hypotheses!$B$9))&gt;=0,Hypotheses!$B$7/Hypotheses!$B$9,0)</f>
        <v>0</v>
      </c>
      <c r="N7" s="36" t="n">
        <f aca="false">SUM(B7:M7)</f>
        <v>0</v>
      </c>
    </row>
    <row r="8" customFormat="false" ht="15" hidden="false" customHeight="false" outlineLevel="0" collapsed="false">
      <c r="B8" s="37" t="n">
        <f aca="false">SUM(B6:B7)</f>
        <v>0</v>
      </c>
      <c r="C8" s="38" t="n">
        <f aca="false">SUM(C6:C7)</f>
        <v>0</v>
      </c>
      <c r="D8" s="38" t="n">
        <f aca="false">SUM(D6:D7)</f>
        <v>0</v>
      </c>
      <c r="E8" s="38" t="n">
        <f aca="false">SUM(E6:E7)</f>
        <v>0</v>
      </c>
      <c r="F8" s="38" t="n">
        <f aca="false">SUM(F6:F7)</f>
        <v>0</v>
      </c>
      <c r="G8" s="38" t="n">
        <f aca="false">SUM(G6:G7)</f>
        <v>0</v>
      </c>
      <c r="H8" s="38" t="n">
        <f aca="false">SUM(H6:H7)</f>
        <v>0</v>
      </c>
      <c r="I8" s="38" t="n">
        <f aca="false">SUM(I6:I7)</f>
        <v>0</v>
      </c>
      <c r="J8" s="38" t="n">
        <f aca="false">SUM(J6:J7)</f>
        <v>0</v>
      </c>
      <c r="K8" s="38" t="n">
        <f aca="false">SUM(K6:K7)</f>
        <v>0</v>
      </c>
      <c r="L8" s="38" t="n">
        <f aca="false">SUM(L6:L7)</f>
        <v>0</v>
      </c>
      <c r="M8" s="39" t="n">
        <f aca="false">SUM(M6:M7)</f>
        <v>0</v>
      </c>
      <c r="N8" s="40" t="n">
        <f aca="false">SUM(N6:N7)</f>
        <v>0</v>
      </c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 customFormat="false" ht="15" hidden="false" customHeight="false" outlineLevel="0" collapsed="false"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</row>
    <row r="10" customFormat="false" ht="15" hidden="false" customHeight="false" outlineLevel="0" collapsed="false"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</row>
    <row r="11" customFormat="false" ht="18.75" hidden="false" customHeight="false" outlineLevel="0" collapsed="false">
      <c r="A11" s="29" t="s">
        <v>2052</v>
      </c>
      <c r="B11" s="30" t="n">
        <f aca="false">'Resultats previsionnels'!O4</f>
        <v>2020</v>
      </c>
      <c r="C11" s="30" t="n">
        <f aca="false">'Resultats previsionnels'!P4</f>
        <v>0</v>
      </c>
      <c r="D11" s="30" t="n">
        <f aca="false">'Resultats previsionnels'!Q4</f>
        <v>0</v>
      </c>
      <c r="E11" s="30" t="n">
        <f aca="false">'Resultats previsionnels'!R4</f>
        <v>0</v>
      </c>
      <c r="F11" s="30" t="n">
        <f aca="false">'Resultats previsionnels'!S4</f>
        <v>0</v>
      </c>
      <c r="G11" s="30" t="n">
        <f aca="false">'Resultats previsionnels'!T4</f>
        <v>0</v>
      </c>
      <c r="H11" s="30" t="n">
        <f aca="false">'Resultats previsionnels'!U4</f>
        <v>0</v>
      </c>
      <c r="I11" s="30" t="n">
        <f aca="false">'Resultats previsionnels'!V4</f>
        <v>0</v>
      </c>
      <c r="J11" s="30" t="n">
        <f aca="false">'Resultats previsionnels'!W4</f>
        <v>0</v>
      </c>
      <c r="K11" s="30" t="n">
        <f aca="false">'Resultats previsionnels'!X4</f>
        <v>0</v>
      </c>
      <c r="L11" s="30" t="n">
        <f aca="false">'Resultats previsionnels'!Y4</f>
        <v>0</v>
      </c>
      <c r="M11" s="30" t="n">
        <f aca="false">'Resultats previsionnels'!Z4</f>
        <v>0</v>
      </c>
    </row>
    <row r="12" customFormat="false" ht="15" hidden="false" customHeight="false" outlineLevel="0" collapsed="false">
      <c r="A12" s="31" t="n">
        <v>2</v>
      </c>
      <c r="B12" s="32" t="str">
        <f aca="false">B5</f>
        <v>Janvier</v>
      </c>
      <c r="C12" s="32" t="str">
        <f aca="false">C5</f>
        <v>Février</v>
      </c>
      <c r="D12" s="32" t="str">
        <f aca="false">D5</f>
        <v>Mars</v>
      </c>
      <c r="E12" s="32" t="str">
        <f aca="false">E5</f>
        <v>Avril</v>
      </c>
      <c r="F12" s="32" t="str">
        <f aca="false">F5</f>
        <v>Mai</v>
      </c>
      <c r="G12" s="32" t="str">
        <f aca="false">G5</f>
        <v>Juin</v>
      </c>
      <c r="H12" s="32" t="str">
        <f aca="false">H5</f>
        <v>Juillet</v>
      </c>
      <c r="I12" s="32" t="str">
        <f aca="false">I5</f>
        <v>Août</v>
      </c>
      <c r="J12" s="32" t="str">
        <f aca="false">J5</f>
        <v>Septembre</v>
      </c>
      <c r="K12" s="32" t="str">
        <f aca="false">K5</f>
        <v>Octobre</v>
      </c>
      <c r="L12" s="32" t="str">
        <f aca="false">L5</f>
        <v>Novembre</v>
      </c>
      <c r="M12" s="32" t="str">
        <f aca="false">M5</f>
        <v>Décembre</v>
      </c>
      <c r="N12" s="31" t="s">
        <v>2053</v>
      </c>
    </row>
    <row r="13" customFormat="false" ht="15" hidden="false" customHeight="false" outlineLevel="0" collapsed="false">
      <c r="A13" s="34" t="s">
        <v>2054</v>
      </c>
      <c r="B13" s="35" t="n">
        <f aca="false">IF(B14=0,0,Hypotheses!$B$7*Hypotheses!$B$8/12)</f>
        <v>0</v>
      </c>
      <c r="C13" s="35" t="n">
        <f aca="false">IF(C14=0,0,Hypotheses!$B$7*Hypotheses!$B$8/12)</f>
        <v>0</v>
      </c>
      <c r="D13" s="35" t="n">
        <f aca="false">IF(D14=0,0,Hypotheses!$B$7*Hypotheses!$B$8/12)</f>
        <v>0</v>
      </c>
      <c r="E13" s="35" t="n">
        <f aca="false">IF(E14=0,0,Hypotheses!$B$7*Hypotheses!$B$8/12)</f>
        <v>0</v>
      </c>
      <c r="F13" s="35" t="n">
        <f aca="false">IF(F14=0,0,Hypotheses!$B$7*Hypotheses!$B$8/12)</f>
        <v>0</v>
      </c>
      <c r="G13" s="35" t="n">
        <f aca="false">IF(G14=0,0,Hypotheses!$B$7*Hypotheses!$B$8/12)</f>
        <v>0</v>
      </c>
      <c r="H13" s="35" t="n">
        <f aca="false">IF(H14=0,0,Hypotheses!$B$7*Hypotheses!$B$8/12)</f>
        <v>0</v>
      </c>
      <c r="I13" s="35" t="n">
        <f aca="false">IF(I14=0,0,Hypotheses!$B$7*Hypotheses!$B$8/12)</f>
        <v>0</v>
      </c>
      <c r="J13" s="35" t="n">
        <f aca="false">IF(J14=0,0,Hypotheses!$B$7*Hypotheses!$B$8/12)</f>
        <v>0</v>
      </c>
      <c r="K13" s="35" t="n">
        <f aca="false">IF(K14=0,0,Hypotheses!$B$7*Hypotheses!$B$8/12)</f>
        <v>0</v>
      </c>
      <c r="L13" s="35" t="n">
        <f aca="false">IF(L14=0,0,Hypotheses!$B$7*Hypotheses!$B$8/12)</f>
        <v>0</v>
      </c>
      <c r="M13" s="35" t="n">
        <f aca="false">IF(M14=0,0,Hypotheses!$B$7*Hypotheses!$B$8/12)</f>
        <v>0</v>
      </c>
      <c r="N13" s="36" t="n">
        <f aca="false">SUM(B13:M13)</f>
        <v>0</v>
      </c>
    </row>
    <row r="14" customFormat="false" ht="15" hidden="false" customHeight="false" outlineLevel="0" collapsed="false">
      <c r="A14" s="34" t="s">
        <v>2055</v>
      </c>
      <c r="B14" s="35" t="n">
        <f aca="false">IF((Hypotheses!$B$7-(($A12*12)*Hypotheses!$B$7/Hypotheses!$B$9))&gt;=0,Hypotheses!$B$7/Hypotheses!$B$9,0)</f>
        <v>0</v>
      </c>
      <c r="C14" s="35" t="n">
        <f aca="false">IF((Hypotheses!$B$7-(($A12*12)*Hypotheses!$B$7/Hypotheses!$B$9))&gt;=0,Hypotheses!$B$7/Hypotheses!$B$9,0)</f>
        <v>0</v>
      </c>
      <c r="D14" s="35" t="n">
        <f aca="false">IF((Hypotheses!$B$7-(($A12*12)*Hypotheses!$B$7/Hypotheses!$B$9))&gt;=0,Hypotheses!$B$7/Hypotheses!$B$9,0)</f>
        <v>0</v>
      </c>
      <c r="E14" s="35" t="n">
        <f aca="false">IF((Hypotheses!$B$7-(($A12*12)*Hypotheses!$B$7/Hypotheses!$B$9))&gt;=0,Hypotheses!$B$7/Hypotheses!$B$9,0)</f>
        <v>0</v>
      </c>
      <c r="F14" s="35" t="n">
        <f aca="false">IF((Hypotheses!$B$7-(($A12*12)*Hypotheses!$B$7/Hypotheses!$B$9))&gt;=0,Hypotheses!$B$7/Hypotheses!$B$9,0)</f>
        <v>0</v>
      </c>
      <c r="G14" s="35" t="n">
        <f aca="false">IF((Hypotheses!$B$7-(($A12*12)*Hypotheses!$B$7/Hypotheses!$B$9))&gt;=0,Hypotheses!$B$7/Hypotheses!$B$9,0)</f>
        <v>0</v>
      </c>
      <c r="H14" s="35" t="n">
        <f aca="false">IF((Hypotheses!$B$7-(($A12*12)*Hypotheses!$B$7/Hypotheses!$B$9))&gt;=0,Hypotheses!$B$7/Hypotheses!$B$9,0)</f>
        <v>0</v>
      </c>
      <c r="I14" s="35" t="n">
        <f aca="false">IF((Hypotheses!$B$7-(($A12*12)*Hypotheses!$B$7/Hypotheses!$B$9))&gt;=0,Hypotheses!$B$7/Hypotheses!$B$9,0)</f>
        <v>0</v>
      </c>
      <c r="J14" s="35" t="n">
        <f aca="false">IF((Hypotheses!$B$7-(($A12*12)*Hypotheses!$B$7/Hypotheses!$B$9))&gt;=0,Hypotheses!$B$7/Hypotheses!$B$9,0)</f>
        <v>0</v>
      </c>
      <c r="K14" s="35" t="n">
        <f aca="false">IF((Hypotheses!$B$7-(($A12*12)*Hypotheses!$B$7/Hypotheses!$B$9))&gt;=0,Hypotheses!$B$7/Hypotheses!$B$9,0)</f>
        <v>0</v>
      </c>
      <c r="L14" s="35" t="n">
        <f aca="false">IF((Hypotheses!$B$7-(($A12*12)*Hypotheses!$B$7/Hypotheses!$B$9))&gt;=0,Hypotheses!$B$7/Hypotheses!$B$9,0)</f>
        <v>0</v>
      </c>
      <c r="M14" s="35" t="n">
        <f aca="false">IF((Hypotheses!$B$7-(($A12*12)*Hypotheses!$B$7/Hypotheses!$B$9))&gt;=0,Hypotheses!$B$7/Hypotheses!$B$9,0)</f>
        <v>0</v>
      </c>
      <c r="N14" s="36" t="n">
        <f aca="false">SUM(B14:M14)</f>
        <v>0</v>
      </c>
    </row>
    <row r="15" customFormat="false" ht="15" hidden="false" customHeight="false" outlineLevel="0" collapsed="false">
      <c r="A15" s="42" t="s">
        <v>2056</v>
      </c>
      <c r="B15" s="43" t="n">
        <f aca="false">IF(B16=0,0,Hypotheses!$C$7*Hypotheses!$C$8/12)</f>
        <v>0</v>
      </c>
      <c r="C15" s="43" t="n">
        <f aca="false">IF(C16=0,0,Hypotheses!$C$7*Hypotheses!$C$8/12)</f>
        <v>0</v>
      </c>
      <c r="D15" s="43" t="n">
        <f aca="false">IF(D16=0,0,Hypotheses!$C$7*Hypotheses!$C$8/12)</f>
        <v>0</v>
      </c>
      <c r="E15" s="43" t="n">
        <f aca="false">IF(E16=0,0,Hypotheses!$C$7*Hypotheses!$C$8/12)</f>
        <v>0</v>
      </c>
      <c r="F15" s="43" t="n">
        <f aca="false">IF(F16=0,0,Hypotheses!$C$7*Hypotheses!$C$8/12)</f>
        <v>0</v>
      </c>
      <c r="G15" s="43" t="n">
        <f aca="false">IF(G16=0,0,Hypotheses!$C$7*Hypotheses!$C$8/12)</f>
        <v>0</v>
      </c>
      <c r="H15" s="43" t="n">
        <f aca="false">IF(H16=0,0,Hypotheses!$C$7*Hypotheses!$C$8/12)</f>
        <v>0</v>
      </c>
      <c r="I15" s="43" t="n">
        <f aca="false">IF(I16=0,0,Hypotheses!$C$7*Hypotheses!$C$8/12)</f>
        <v>0</v>
      </c>
      <c r="J15" s="43" t="n">
        <f aca="false">IF(J16=0,0,Hypotheses!$C$7*Hypotheses!$C$8/12)</f>
        <v>0</v>
      </c>
      <c r="K15" s="43" t="n">
        <f aca="false">IF(K16=0,0,Hypotheses!$C$7*Hypotheses!$C$8/12)</f>
        <v>0</v>
      </c>
      <c r="L15" s="43" t="n">
        <f aca="false">IF(L16=0,0,Hypotheses!$C$7*Hypotheses!$C$8/12)</f>
        <v>0</v>
      </c>
      <c r="M15" s="43" t="n">
        <f aca="false">IF(M16=0,0,Hypotheses!$C$7*Hypotheses!$C$8/12)</f>
        <v>0</v>
      </c>
      <c r="N15" s="44" t="n">
        <f aca="false">SUM(B15:M15)</f>
        <v>0</v>
      </c>
    </row>
    <row r="16" customFormat="false" ht="15" hidden="false" customHeight="false" outlineLevel="0" collapsed="false">
      <c r="A16" s="42" t="s">
        <v>2057</v>
      </c>
      <c r="B16" s="43" t="n">
        <f aca="false">IF((Hypotheses!$C$7-(($A5*12)*Hypotheses!$C$7/Hypotheses!$C$9))&gt;=0,Hypotheses!$C$7/Hypotheses!$C$9,0)</f>
        <v>0</v>
      </c>
      <c r="C16" s="43" t="n">
        <f aca="false">IF((Hypotheses!$C$7-(($A5*12)*Hypotheses!$C$7/Hypotheses!$C$9))&gt;=0,Hypotheses!$C$7/Hypotheses!$C$9,0)</f>
        <v>0</v>
      </c>
      <c r="D16" s="43" t="n">
        <f aca="false">IF((Hypotheses!$C$7-(($A5*12)*Hypotheses!$C$7/Hypotheses!$C$9))&gt;=0,Hypotheses!$C$7/Hypotheses!$C$9,0)</f>
        <v>0</v>
      </c>
      <c r="E16" s="43" t="n">
        <f aca="false">IF((Hypotheses!$C$7-(($A5*12)*Hypotheses!$C$7/Hypotheses!$C$9))&gt;=0,Hypotheses!$C$7/Hypotheses!$C$9,0)</f>
        <v>0</v>
      </c>
      <c r="F16" s="43" t="n">
        <f aca="false">IF((Hypotheses!$C$7-(($A5*12)*Hypotheses!$C$7/Hypotheses!$C$9))&gt;=0,Hypotheses!$C$7/Hypotheses!$C$9,0)</f>
        <v>0</v>
      </c>
      <c r="G16" s="43" t="n">
        <f aca="false">IF((Hypotheses!$C$7-(($A5*12)*Hypotheses!$C$7/Hypotheses!$C$9))&gt;=0,Hypotheses!$C$7/Hypotheses!$C$9,0)</f>
        <v>0</v>
      </c>
      <c r="H16" s="43" t="n">
        <f aca="false">IF((Hypotheses!$C$7-(($A5*12)*Hypotheses!$C$7/Hypotheses!$C$9))&gt;=0,Hypotheses!$C$7/Hypotheses!$C$9,0)</f>
        <v>0</v>
      </c>
      <c r="I16" s="43" t="n">
        <f aca="false">IF((Hypotheses!$C$7-(($A5*12)*Hypotheses!$C$7/Hypotheses!$C$9))&gt;=0,Hypotheses!$C$7/Hypotheses!$C$9,0)</f>
        <v>0</v>
      </c>
      <c r="J16" s="43" t="n">
        <f aca="false">IF((Hypotheses!$C$7-(($A5*12)*Hypotheses!$C$7/Hypotheses!$C$9))&gt;=0,Hypotheses!$C$7/Hypotheses!$C$9,0)</f>
        <v>0</v>
      </c>
      <c r="K16" s="43" t="n">
        <f aca="false">IF((Hypotheses!$C$7-(($A5*12)*Hypotheses!$C$7/Hypotheses!$C$9))&gt;=0,Hypotheses!$C$7/Hypotheses!$C$9,0)</f>
        <v>0</v>
      </c>
      <c r="L16" s="43" t="n">
        <f aca="false">IF((Hypotheses!$C$7-(($A5*12)*Hypotheses!$C$7/Hypotheses!$C$9))&gt;=0,Hypotheses!$C$7/Hypotheses!$C$9,0)</f>
        <v>0</v>
      </c>
      <c r="M16" s="43" t="n">
        <f aca="false">IF((Hypotheses!$C$7-(($A5*12)*Hypotheses!$C$7/Hypotheses!$C$9))&gt;=0,Hypotheses!$C$7/Hypotheses!$C$9,0)</f>
        <v>0</v>
      </c>
      <c r="N16" s="44" t="n">
        <f aca="false">SUM(B16:M16)</f>
        <v>0</v>
      </c>
    </row>
    <row r="17" customFormat="false" ht="15" hidden="false" customHeight="false" outlineLevel="0" collapsed="false">
      <c r="B17" s="37" t="n">
        <f aca="false">SUM(B13:B16)</f>
        <v>0</v>
      </c>
      <c r="C17" s="38" t="n">
        <f aca="false">SUM(C13:C16)</f>
        <v>0</v>
      </c>
      <c r="D17" s="38" t="n">
        <f aca="false">SUM(D13:D16)</f>
        <v>0</v>
      </c>
      <c r="E17" s="38" t="n">
        <f aca="false">SUM(E13:E16)</f>
        <v>0</v>
      </c>
      <c r="F17" s="38" t="n">
        <f aca="false">SUM(F13:F16)</f>
        <v>0</v>
      </c>
      <c r="G17" s="38" t="n">
        <f aca="false">SUM(G13:G16)</f>
        <v>0</v>
      </c>
      <c r="H17" s="38" t="n">
        <f aca="false">SUM(H13:H16)</f>
        <v>0</v>
      </c>
      <c r="I17" s="38" t="n">
        <f aca="false">SUM(I13:I16)</f>
        <v>0</v>
      </c>
      <c r="J17" s="38" t="n">
        <f aca="false">SUM(J13:J16)</f>
        <v>0</v>
      </c>
      <c r="K17" s="38" t="n">
        <f aca="false">SUM(K13:K16)</f>
        <v>0</v>
      </c>
      <c r="L17" s="38" t="n">
        <f aca="false">SUM(L13:L16)</f>
        <v>0</v>
      </c>
      <c r="M17" s="39" t="n">
        <f aca="false">SUM(M13:M16)</f>
        <v>0</v>
      </c>
      <c r="N17" s="40" t="n">
        <f aca="false">SUM(B17:M17)</f>
        <v>0</v>
      </c>
    </row>
    <row r="19" customFormat="false" ht="15" hidden="false" customHeight="false" outlineLevel="0" collapsed="false">
      <c r="D19" s="41"/>
      <c r="E19" s="41"/>
      <c r="F19" s="41"/>
      <c r="G19" s="41"/>
      <c r="H19" s="41"/>
      <c r="I19" s="41"/>
      <c r="J19" s="41"/>
      <c r="K19" s="41"/>
      <c r="L19" s="41"/>
      <c r="M19" s="41"/>
    </row>
    <row r="20" customFormat="false" ht="18.75" hidden="false" customHeight="false" outlineLevel="0" collapsed="false">
      <c r="A20" s="29" t="s">
        <v>2052</v>
      </c>
      <c r="B20" s="30" t="n">
        <f aca="false">'Resultats previsionnels'!AA4</f>
        <v>2021</v>
      </c>
      <c r="C20" s="30" t="n">
        <f aca="false">'Resultats previsionnels'!AB4</f>
        <v>0</v>
      </c>
      <c r="D20" s="30" t="n">
        <f aca="false">'Resultats previsionnels'!AC4</f>
        <v>0</v>
      </c>
      <c r="E20" s="30" t="n">
        <f aca="false">'Resultats previsionnels'!AD4</f>
        <v>0</v>
      </c>
      <c r="F20" s="30" t="n">
        <f aca="false">'Resultats previsionnels'!AE4</f>
        <v>0</v>
      </c>
      <c r="G20" s="30" t="n">
        <f aca="false">'Resultats previsionnels'!AF4</f>
        <v>0</v>
      </c>
      <c r="H20" s="30" t="n">
        <f aca="false">'Resultats previsionnels'!AG4</f>
        <v>0</v>
      </c>
      <c r="I20" s="30" t="n">
        <f aca="false">'Resultats previsionnels'!AH4</f>
        <v>0</v>
      </c>
      <c r="J20" s="30" t="n">
        <f aca="false">'Resultats previsionnels'!AI4</f>
        <v>0</v>
      </c>
      <c r="K20" s="30" t="n">
        <f aca="false">'Resultats previsionnels'!AJ4</f>
        <v>0</v>
      </c>
      <c r="L20" s="30" t="n">
        <f aca="false">'Resultats previsionnels'!AK4</f>
        <v>0</v>
      </c>
      <c r="M20" s="30" t="n">
        <f aca="false">'Resultats previsionnels'!AL4</f>
        <v>0</v>
      </c>
    </row>
    <row r="21" customFormat="false" ht="15" hidden="false" customHeight="false" outlineLevel="0" collapsed="false">
      <c r="A21" s="31" t="n">
        <v>3</v>
      </c>
      <c r="B21" s="32" t="str">
        <f aca="false">B12</f>
        <v>Janvier</v>
      </c>
      <c r="C21" s="32" t="str">
        <f aca="false">C12</f>
        <v>Février</v>
      </c>
      <c r="D21" s="32" t="str">
        <f aca="false">D12</f>
        <v>Mars</v>
      </c>
      <c r="E21" s="32" t="str">
        <f aca="false">E12</f>
        <v>Avril</v>
      </c>
      <c r="F21" s="32" t="str">
        <f aca="false">F12</f>
        <v>Mai</v>
      </c>
      <c r="G21" s="32" t="str">
        <f aca="false">G12</f>
        <v>Juin</v>
      </c>
      <c r="H21" s="32" t="str">
        <f aca="false">H12</f>
        <v>Juillet</v>
      </c>
      <c r="I21" s="32" t="str">
        <f aca="false">I12</f>
        <v>Août</v>
      </c>
      <c r="J21" s="32" t="str">
        <f aca="false">J12</f>
        <v>Septembre</v>
      </c>
      <c r="K21" s="32" t="str">
        <f aca="false">K12</f>
        <v>Octobre</v>
      </c>
      <c r="L21" s="32" t="str">
        <f aca="false">L12</f>
        <v>Novembre</v>
      </c>
      <c r="M21" s="32" t="str">
        <f aca="false">M12</f>
        <v>Décembre</v>
      </c>
      <c r="N21" s="31" t="s">
        <v>2053</v>
      </c>
    </row>
    <row r="22" customFormat="false" ht="15" hidden="false" customHeight="false" outlineLevel="0" collapsed="false">
      <c r="A22" s="34" t="s">
        <v>2054</v>
      </c>
      <c r="B22" s="35" t="n">
        <f aca="false">IF(B23=0,0,Hypotheses!$B$7*Hypotheses!$B$8/12)</f>
        <v>0</v>
      </c>
      <c r="C22" s="35" t="n">
        <f aca="false">IF(C23=0,0,Hypotheses!$B$7*Hypotheses!$B$8/12)</f>
        <v>0</v>
      </c>
      <c r="D22" s="35" t="n">
        <f aca="false">IF(D23=0,0,Hypotheses!$B$7*Hypotheses!$B$8/12)</f>
        <v>0</v>
      </c>
      <c r="E22" s="35" t="n">
        <f aca="false">IF(E23=0,0,Hypotheses!$B$7*Hypotheses!$B$8/12)</f>
        <v>0</v>
      </c>
      <c r="F22" s="35" t="n">
        <f aca="false">IF(F23=0,0,Hypotheses!$B$7*Hypotheses!$B$8/12)</f>
        <v>0</v>
      </c>
      <c r="G22" s="35" t="n">
        <f aca="false">IF(G23=0,0,Hypotheses!$B$7*Hypotheses!$B$8/12)</f>
        <v>0</v>
      </c>
      <c r="H22" s="35" t="n">
        <f aca="false">IF(H23=0,0,Hypotheses!$B$7*Hypotheses!$B$8/12)</f>
        <v>0</v>
      </c>
      <c r="I22" s="35" t="n">
        <f aca="false">IF(I23=0,0,Hypotheses!$B$7*Hypotheses!$B$8/12)</f>
        <v>0</v>
      </c>
      <c r="J22" s="35" t="n">
        <f aca="false">IF(J23=0,0,Hypotheses!$B$7*Hypotheses!$B$8/12)</f>
        <v>0</v>
      </c>
      <c r="K22" s="35" t="n">
        <f aca="false">IF(K23=0,0,Hypotheses!$B$7*Hypotheses!$B$8/12)</f>
        <v>0</v>
      </c>
      <c r="L22" s="35" t="n">
        <f aca="false">IF(L23=0,0,Hypotheses!$B$7*Hypotheses!$B$8/12)</f>
        <v>0</v>
      </c>
      <c r="M22" s="35" t="n">
        <f aca="false">IF(M23=0,0,Hypotheses!$B$7*Hypotheses!$B$8/12)</f>
        <v>0</v>
      </c>
      <c r="N22" s="36" t="n">
        <f aca="false">SUM(B22:M22)</f>
        <v>0</v>
      </c>
    </row>
    <row r="23" customFormat="false" ht="15" hidden="false" customHeight="false" outlineLevel="0" collapsed="false">
      <c r="A23" s="34" t="s">
        <v>2055</v>
      </c>
      <c r="B23" s="35" t="n">
        <f aca="false">IF((Hypotheses!$B$7-(($A21*12)*Hypotheses!$B$7/Hypotheses!$B$9))&gt;=0,Hypotheses!$B$7/Hypotheses!$B$9,0)</f>
        <v>0</v>
      </c>
      <c r="C23" s="35" t="n">
        <f aca="false">IF((Hypotheses!$B$7-(($A21*12)*Hypotheses!$B$7/Hypotheses!$B$9))&gt;=0,Hypotheses!$B$7/Hypotheses!$B$9,0)</f>
        <v>0</v>
      </c>
      <c r="D23" s="35" t="n">
        <f aca="false">IF((Hypotheses!$B$7-(($A21*12)*Hypotheses!$B$7/Hypotheses!$B$9))&gt;=0,Hypotheses!$B$7/Hypotheses!$B$9,0)</f>
        <v>0</v>
      </c>
      <c r="E23" s="35" t="n">
        <f aca="false">IF((Hypotheses!$B$7-(($A21*12)*Hypotheses!$B$7/Hypotheses!$B$9))&gt;=0,Hypotheses!$B$7/Hypotheses!$B$9,0)</f>
        <v>0</v>
      </c>
      <c r="F23" s="35" t="n">
        <f aca="false">IF((Hypotheses!$B$7-(($A21*12)*Hypotheses!$B$7/Hypotheses!$B$9))&gt;=0,Hypotheses!$B$7/Hypotheses!$B$9,0)</f>
        <v>0</v>
      </c>
      <c r="G23" s="35" t="n">
        <f aca="false">IF((Hypotheses!$B$7-(($A21*12)*Hypotheses!$B$7/Hypotheses!$B$9))&gt;=0,Hypotheses!$B$7/Hypotheses!$B$9,0)</f>
        <v>0</v>
      </c>
      <c r="H23" s="35" t="n">
        <f aca="false">IF((Hypotheses!$B$7-(($A21*12)*Hypotheses!$B$7/Hypotheses!$B$9))&gt;=0,Hypotheses!$B$7/Hypotheses!$B$9,0)</f>
        <v>0</v>
      </c>
      <c r="I23" s="35" t="n">
        <f aca="false">IF((Hypotheses!$B$7-(($A21*12)*Hypotheses!$B$7/Hypotheses!$B$9))&gt;=0,Hypotheses!$B$7/Hypotheses!$B$9,0)</f>
        <v>0</v>
      </c>
      <c r="J23" s="35" t="n">
        <f aca="false">IF((Hypotheses!$B$7-(($A21*12)*Hypotheses!$B$7/Hypotheses!$B$9))&gt;=0,Hypotheses!$B$7/Hypotheses!$B$9,0)</f>
        <v>0</v>
      </c>
      <c r="K23" s="35" t="n">
        <f aca="false">IF((Hypotheses!$B$7-(($A21*12)*Hypotheses!$B$7/Hypotheses!$B$9))&gt;=0,Hypotheses!$B$7/Hypotheses!$B$9,0)</f>
        <v>0</v>
      </c>
      <c r="L23" s="35" t="n">
        <f aca="false">IF((Hypotheses!$B$7-(($A21*12)*Hypotheses!$B$7/Hypotheses!$B$9))&gt;=0,Hypotheses!$B$7/Hypotheses!$B$9,0)</f>
        <v>0</v>
      </c>
      <c r="M23" s="35" t="n">
        <f aca="false">IF((Hypotheses!$B$7-(($A21*12)*Hypotheses!$B$7/Hypotheses!$B$9))&gt;=0,Hypotheses!$B$7/Hypotheses!$B$9,0)</f>
        <v>0</v>
      </c>
      <c r="N23" s="36" t="n">
        <f aca="false">SUM(B23:M23)</f>
        <v>0</v>
      </c>
    </row>
    <row r="24" customFormat="false" ht="15" hidden="false" customHeight="false" outlineLevel="0" collapsed="false">
      <c r="A24" s="42" t="s">
        <v>2056</v>
      </c>
      <c r="B24" s="43" t="n">
        <f aca="false">IF(B25=0,0,Hypotheses!$C$7*Hypotheses!$C$8/12)</f>
        <v>0</v>
      </c>
      <c r="C24" s="43" t="n">
        <f aca="false">IF(C25=0,0,Hypotheses!$C$7*Hypotheses!$C$8/12)</f>
        <v>0</v>
      </c>
      <c r="D24" s="43" t="n">
        <f aca="false">IF(D25=0,0,Hypotheses!$C$7*Hypotheses!$C$8/12)</f>
        <v>0</v>
      </c>
      <c r="E24" s="43" t="n">
        <f aca="false">IF(E25=0,0,Hypotheses!$C$7*Hypotheses!$C$8/12)</f>
        <v>0</v>
      </c>
      <c r="F24" s="43" t="n">
        <f aca="false">IF(F25=0,0,Hypotheses!$C$7*Hypotheses!$C$8/12)</f>
        <v>0</v>
      </c>
      <c r="G24" s="43" t="n">
        <f aca="false">IF(G25=0,0,Hypotheses!$C$7*Hypotheses!$C$8/12)</f>
        <v>0</v>
      </c>
      <c r="H24" s="43" t="n">
        <f aca="false">IF(H25=0,0,Hypotheses!$C$7*Hypotheses!$C$8/12)</f>
        <v>0</v>
      </c>
      <c r="I24" s="43" t="n">
        <f aca="false">IF(I25=0,0,Hypotheses!$C$7*Hypotheses!$C$8/12)</f>
        <v>0</v>
      </c>
      <c r="J24" s="43" t="n">
        <f aca="false">IF(J25=0,0,Hypotheses!$C$7*Hypotheses!$C$8/12)</f>
        <v>0</v>
      </c>
      <c r="K24" s="43" t="n">
        <f aca="false">IF(K25=0,0,Hypotheses!$C$7*Hypotheses!$C$8/12)</f>
        <v>0</v>
      </c>
      <c r="L24" s="43" t="n">
        <f aca="false">IF(L25=0,0,Hypotheses!$C$7*Hypotheses!$C$8/12)</f>
        <v>0</v>
      </c>
      <c r="M24" s="43" t="n">
        <f aca="false">IF(M25=0,0,Hypotheses!$C$7*Hypotheses!$C$8/12)</f>
        <v>0</v>
      </c>
      <c r="N24" s="44" t="n">
        <f aca="false">SUM(B24:M24)</f>
        <v>0</v>
      </c>
    </row>
    <row r="25" customFormat="false" ht="15" hidden="false" customHeight="false" outlineLevel="0" collapsed="false">
      <c r="A25" s="42" t="s">
        <v>2057</v>
      </c>
      <c r="B25" s="43" t="n">
        <f aca="false">IF((Hypotheses!$C$7-(($A12*12)*Hypotheses!$C$7/Hypotheses!$C$9))&gt;=0,Hypotheses!$C$7/Hypotheses!$C$9,0)</f>
        <v>0</v>
      </c>
      <c r="C25" s="43" t="n">
        <f aca="false">IF((Hypotheses!$C$7-(($A12*12)*Hypotheses!$C$7/Hypotheses!$C$9))&gt;=0,Hypotheses!$C$7/Hypotheses!$C$9,0)</f>
        <v>0</v>
      </c>
      <c r="D25" s="43" t="n">
        <f aca="false">IF((Hypotheses!$C$7-(($A12*12)*Hypotheses!$C$7/Hypotheses!$C$9))&gt;=0,Hypotheses!$C$7/Hypotheses!$C$9,0)</f>
        <v>0</v>
      </c>
      <c r="E25" s="43" t="n">
        <f aca="false">IF((Hypotheses!$C$7-(($A12*12)*Hypotheses!$C$7/Hypotheses!$C$9))&gt;=0,Hypotheses!$C$7/Hypotheses!$C$9,0)</f>
        <v>0</v>
      </c>
      <c r="F25" s="43" t="n">
        <f aca="false">IF((Hypotheses!$C$7-(($A12*12)*Hypotheses!$C$7/Hypotheses!$C$9))&gt;=0,Hypotheses!$C$7/Hypotheses!$C$9,0)</f>
        <v>0</v>
      </c>
      <c r="G25" s="43" t="n">
        <f aca="false">IF((Hypotheses!$C$7-(($A12*12)*Hypotheses!$C$7/Hypotheses!$C$9))&gt;=0,Hypotheses!$C$7/Hypotheses!$C$9,0)</f>
        <v>0</v>
      </c>
      <c r="H25" s="43" t="n">
        <f aca="false">IF((Hypotheses!$C$7-(($A12*12)*Hypotheses!$C$7/Hypotheses!$C$9))&gt;=0,Hypotheses!$C$7/Hypotheses!$C$9,0)</f>
        <v>0</v>
      </c>
      <c r="I25" s="43" t="n">
        <f aca="false">IF((Hypotheses!$C$7-(($A12*12)*Hypotheses!$C$7/Hypotheses!$C$9))&gt;=0,Hypotheses!$C$7/Hypotheses!$C$9,0)</f>
        <v>0</v>
      </c>
      <c r="J25" s="43" t="n">
        <f aca="false">IF((Hypotheses!$C$7-(($A12*12)*Hypotheses!$C$7/Hypotheses!$C$9))&gt;=0,Hypotheses!$C$7/Hypotheses!$C$9,0)</f>
        <v>0</v>
      </c>
      <c r="K25" s="43" t="n">
        <f aca="false">IF((Hypotheses!$C$7-(($A12*12)*Hypotheses!$C$7/Hypotheses!$C$9))&gt;=0,Hypotheses!$C$7/Hypotheses!$C$9,0)</f>
        <v>0</v>
      </c>
      <c r="L25" s="43" t="n">
        <f aca="false">IF((Hypotheses!$C$7-(($A12*12)*Hypotheses!$C$7/Hypotheses!$C$9))&gt;=0,Hypotheses!$C$7/Hypotheses!$C$9,0)</f>
        <v>0</v>
      </c>
      <c r="M25" s="43" t="n">
        <f aca="false">IF((Hypotheses!$C$7-(($A12*12)*Hypotheses!$C$7/Hypotheses!$C$9))&gt;=0,Hypotheses!$C$7/Hypotheses!$C$9,0)</f>
        <v>0</v>
      </c>
      <c r="N25" s="44" t="n">
        <f aca="false">SUM(B25:M25)</f>
        <v>0</v>
      </c>
    </row>
    <row r="26" customFormat="false" ht="15" hidden="false" customHeight="false" outlineLevel="0" collapsed="false">
      <c r="A26" s="45" t="s">
        <v>2058</v>
      </c>
      <c r="B26" s="46" t="n">
        <f aca="false">IF(B27=0,0,Hypotheses!$D$7*Hypotheses!$D$8/12)</f>
        <v>0</v>
      </c>
      <c r="C26" s="46" t="n">
        <f aca="false">IF(C27=0,0,Hypotheses!$D$7*Hypotheses!$D$8/12)</f>
        <v>0</v>
      </c>
      <c r="D26" s="46" t="n">
        <f aca="false">IF(D27=0,0,Hypotheses!$D$7*Hypotheses!$D$8/12)</f>
        <v>0</v>
      </c>
      <c r="E26" s="46" t="n">
        <f aca="false">IF(E27=0,0,Hypotheses!$D$7*Hypotheses!$D$8/12)</f>
        <v>0</v>
      </c>
      <c r="F26" s="46" t="n">
        <f aca="false">IF(F27=0,0,Hypotheses!$D$7*Hypotheses!$D$8/12)</f>
        <v>0</v>
      </c>
      <c r="G26" s="46" t="n">
        <f aca="false">IF(G27=0,0,Hypotheses!$D$7*Hypotheses!$D$8/12)</f>
        <v>0</v>
      </c>
      <c r="H26" s="46" t="n">
        <f aca="false">IF(H27=0,0,Hypotheses!$D$7*Hypotheses!$D$8/12)</f>
        <v>0</v>
      </c>
      <c r="I26" s="46" t="n">
        <f aca="false">IF(I27=0,0,Hypotheses!$D$7*Hypotheses!$D$8/12)</f>
        <v>0</v>
      </c>
      <c r="J26" s="46" t="n">
        <f aca="false">IF(J27=0,0,Hypotheses!$D$7*Hypotheses!$D$8/12)</f>
        <v>0</v>
      </c>
      <c r="K26" s="46" t="n">
        <f aca="false">IF(K27=0,0,Hypotheses!$D$7*Hypotheses!$D$8/12)</f>
        <v>0</v>
      </c>
      <c r="L26" s="46" t="n">
        <f aca="false">IF(L27=0,0,Hypotheses!$D$7*Hypotheses!$D$8/12)</f>
        <v>0</v>
      </c>
      <c r="M26" s="46" t="n">
        <f aca="false">IF(M27=0,0,Hypotheses!$D$7*Hypotheses!$D$8/12)</f>
        <v>0</v>
      </c>
      <c r="N26" s="47" t="n">
        <f aca="false">SUM(B26:M26)</f>
        <v>0</v>
      </c>
    </row>
    <row r="27" customFormat="false" ht="15" hidden="false" customHeight="false" outlineLevel="0" collapsed="false">
      <c r="A27" s="45" t="s">
        <v>2059</v>
      </c>
      <c r="B27" s="46" t="n">
        <f aca="false">IF((Hypotheses!$D$7-(($A5*12)*Hypotheses!$D$7/Hypotheses!$D$9))&gt;=0,Hypotheses!$D$7/Hypotheses!$D$9,0)</f>
        <v>0</v>
      </c>
      <c r="C27" s="46" t="n">
        <f aca="false">IF((Hypotheses!$D$7-(($A5*12)*Hypotheses!$D$7/Hypotheses!$D$9))&gt;=0,Hypotheses!$D$7/Hypotheses!$D$9,0)</f>
        <v>0</v>
      </c>
      <c r="D27" s="46" t="n">
        <f aca="false">IF((Hypotheses!$D$7-(($A5*12)*Hypotheses!$D$7/Hypotheses!$D$9))&gt;=0,Hypotheses!$D$7/Hypotheses!$D$9,0)</f>
        <v>0</v>
      </c>
      <c r="E27" s="46" t="n">
        <f aca="false">IF((Hypotheses!$D$7-(($A5*12)*Hypotheses!$D$7/Hypotheses!$D$9))&gt;=0,Hypotheses!$D$7/Hypotheses!$D$9,0)</f>
        <v>0</v>
      </c>
      <c r="F27" s="46" t="n">
        <f aca="false">IF((Hypotheses!$D$7-(($A5*12)*Hypotheses!$D$7/Hypotheses!$D$9))&gt;=0,Hypotheses!$D$7/Hypotheses!$D$9,0)</f>
        <v>0</v>
      </c>
      <c r="G27" s="46" t="n">
        <f aca="false">IF((Hypotheses!$D$7-(($A5*12)*Hypotheses!$D$7/Hypotheses!$D$9))&gt;=0,Hypotheses!$D$7/Hypotheses!$D$9,0)</f>
        <v>0</v>
      </c>
      <c r="H27" s="46" t="n">
        <f aca="false">IF((Hypotheses!$D$7-(($A5*12)*Hypotheses!$D$7/Hypotheses!$D$9))&gt;=0,Hypotheses!$D$7/Hypotheses!$D$9,0)</f>
        <v>0</v>
      </c>
      <c r="I27" s="46" t="n">
        <f aca="false">IF((Hypotheses!$D$7-(($A5*12)*Hypotheses!$D$7/Hypotheses!$D$9))&gt;=0,Hypotheses!$D$7/Hypotheses!$D$9,0)</f>
        <v>0</v>
      </c>
      <c r="J27" s="46" t="n">
        <f aca="false">IF((Hypotheses!$D$7-(($A5*12)*Hypotheses!$D$7/Hypotheses!$D$9))&gt;=0,Hypotheses!$D$7/Hypotheses!$D$9,0)</f>
        <v>0</v>
      </c>
      <c r="K27" s="46" t="n">
        <f aca="false">IF((Hypotheses!$D$7-(($A5*12)*Hypotheses!$D$7/Hypotheses!$D$9))&gt;=0,Hypotheses!$D$7/Hypotheses!$D$9,0)</f>
        <v>0</v>
      </c>
      <c r="L27" s="46" t="n">
        <f aca="false">IF((Hypotheses!$D$7-(($A5*12)*Hypotheses!$D$7/Hypotheses!$D$9))&gt;=0,Hypotheses!$D$7/Hypotheses!$D$9,0)</f>
        <v>0</v>
      </c>
      <c r="M27" s="46" t="n">
        <f aca="false">IF((Hypotheses!$D$7-(($A5*12)*Hypotheses!$D$7/Hypotheses!$D$9))&gt;=0,Hypotheses!$D$7/Hypotheses!$D$9,0)</f>
        <v>0</v>
      </c>
      <c r="N27" s="47" t="n">
        <f aca="false">SUM(B27:M27)</f>
        <v>0</v>
      </c>
    </row>
    <row r="28" customFormat="false" ht="15" hidden="false" customHeight="false" outlineLevel="0" collapsed="false">
      <c r="B28" s="37" t="n">
        <f aca="false">SUM(B22:B27)</f>
        <v>0</v>
      </c>
      <c r="C28" s="38" t="n">
        <f aca="false">SUM(C22:C27)</f>
        <v>0</v>
      </c>
      <c r="D28" s="38" t="n">
        <f aca="false">SUM(D22:D27)</f>
        <v>0</v>
      </c>
      <c r="E28" s="38" t="n">
        <f aca="false">SUM(E22:E27)</f>
        <v>0</v>
      </c>
      <c r="F28" s="38" t="n">
        <f aca="false">SUM(F22:F27)</f>
        <v>0</v>
      </c>
      <c r="G28" s="38" t="n">
        <f aca="false">SUM(G22:G27)</f>
        <v>0</v>
      </c>
      <c r="H28" s="38" t="n">
        <f aca="false">SUM(H22:H27)</f>
        <v>0</v>
      </c>
      <c r="I28" s="38" t="n">
        <f aca="false">SUM(I22:I27)</f>
        <v>0</v>
      </c>
      <c r="J28" s="38" t="n">
        <f aca="false">SUM(J22:J27)</f>
        <v>0</v>
      </c>
      <c r="K28" s="38" t="n">
        <f aca="false">SUM(K22:K27)</f>
        <v>0</v>
      </c>
      <c r="L28" s="38" t="n">
        <f aca="false">SUM(L22:L27)</f>
        <v>0</v>
      </c>
      <c r="M28" s="39" t="n">
        <f aca="false">SUM(M22:M27)</f>
        <v>0</v>
      </c>
      <c r="N28" s="39" t="n">
        <f aca="false">SUM(N22:N27)</f>
        <v>0</v>
      </c>
    </row>
    <row r="31" customFormat="false" ht="18.75" hidden="false" customHeight="false" outlineLevel="0" collapsed="false">
      <c r="A31" s="29" t="s">
        <v>2052</v>
      </c>
      <c r="B31" s="30" t="n">
        <f aca="false">B20+1</f>
        <v>2022</v>
      </c>
      <c r="C31" s="30" t="n">
        <f aca="false">'Resultats previsionnels'!AB14</f>
        <v>0</v>
      </c>
      <c r="D31" s="30" t="n">
        <f aca="false">'Resultats previsionnels'!AC14</f>
        <v>0</v>
      </c>
      <c r="E31" s="30" t="n">
        <f aca="false">'Resultats previsionnels'!AD14</f>
        <v>0</v>
      </c>
      <c r="F31" s="30" t="n">
        <f aca="false">'Resultats previsionnels'!AE14</f>
        <v>0</v>
      </c>
      <c r="G31" s="30" t="n">
        <f aca="false">'Resultats previsionnels'!AF14</f>
        <v>0</v>
      </c>
      <c r="H31" s="30" t="n">
        <f aca="false">'Resultats previsionnels'!AG14</f>
        <v>0</v>
      </c>
      <c r="I31" s="30" t="n">
        <f aca="false">'Resultats previsionnels'!AH14</f>
        <v>0</v>
      </c>
      <c r="J31" s="30" t="n">
        <f aca="false">'Resultats previsionnels'!AI14</f>
        <v>0</v>
      </c>
      <c r="K31" s="30" t="n">
        <f aca="false">'Resultats previsionnels'!AJ14</f>
        <v>0</v>
      </c>
      <c r="L31" s="30" t="n">
        <f aca="false">'Resultats previsionnels'!AK14</f>
        <v>0</v>
      </c>
      <c r="M31" s="30" t="n">
        <f aca="false">'Resultats previsionnels'!AL14</f>
        <v>0</v>
      </c>
    </row>
    <row r="32" customFormat="false" ht="15" hidden="false" customHeight="false" outlineLevel="0" collapsed="false">
      <c r="A32" s="31" t="n">
        <v>4</v>
      </c>
      <c r="B32" s="32" t="str">
        <f aca="false">B21</f>
        <v>Janvier</v>
      </c>
      <c r="C32" s="32" t="str">
        <f aca="false">C21</f>
        <v>Février</v>
      </c>
      <c r="D32" s="32" t="str">
        <f aca="false">D21</f>
        <v>Mars</v>
      </c>
      <c r="E32" s="32" t="str">
        <f aca="false">E21</f>
        <v>Avril</v>
      </c>
      <c r="F32" s="32" t="str">
        <f aca="false">F21</f>
        <v>Mai</v>
      </c>
      <c r="G32" s="32" t="str">
        <f aca="false">G21</f>
        <v>Juin</v>
      </c>
      <c r="H32" s="32" t="str">
        <f aca="false">H21</f>
        <v>Juillet</v>
      </c>
      <c r="I32" s="32" t="str">
        <f aca="false">I21</f>
        <v>Août</v>
      </c>
      <c r="J32" s="32" t="str">
        <f aca="false">J21</f>
        <v>Septembre</v>
      </c>
      <c r="K32" s="32" t="str">
        <f aca="false">K21</f>
        <v>Octobre</v>
      </c>
      <c r="L32" s="32" t="str">
        <f aca="false">L21</f>
        <v>Novembre</v>
      </c>
      <c r="M32" s="32" t="str">
        <f aca="false">M21</f>
        <v>Décembre</v>
      </c>
      <c r="N32" s="31" t="s">
        <v>2053</v>
      </c>
    </row>
    <row r="33" customFormat="false" ht="15" hidden="false" customHeight="false" outlineLevel="0" collapsed="false">
      <c r="A33" s="34" t="s">
        <v>2054</v>
      </c>
      <c r="B33" s="35" t="n">
        <f aca="false">IF(B34=0,0,Hypotheses!$B$7*Hypotheses!$B$8/12)</f>
        <v>0</v>
      </c>
      <c r="C33" s="35" t="n">
        <f aca="false">IF(C34=0,0,Hypotheses!$B$7*Hypotheses!$B$8/12)</f>
        <v>0</v>
      </c>
      <c r="D33" s="35" t="n">
        <f aca="false">IF(D34=0,0,Hypotheses!$B$7*Hypotheses!$B$8/12)</f>
        <v>0</v>
      </c>
      <c r="E33" s="35" t="n">
        <f aca="false">IF(E34=0,0,Hypotheses!$B$7*Hypotheses!$B$8/12)</f>
        <v>0</v>
      </c>
      <c r="F33" s="35" t="n">
        <f aca="false">IF(F34=0,0,Hypotheses!$B$7*Hypotheses!$B$8/12)</f>
        <v>0</v>
      </c>
      <c r="G33" s="35" t="n">
        <f aca="false">IF(G34=0,0,Hypotheses!$B$7*Hypotheses!$B$8/12)</f>
        <v>0</v>
      </c>
      <c r="H33" s="35" t="n">
        <f aca="false">IF(H34=0,0,Hypotheses!$B$7*Hypotheses!$B$8/12)</f>
        <v>0</v>
      </c>
      <c r="I33" s="35" t="n">
        <f aca="false">IF(I34=0,0,Hypotheses!$B$7*Hypotheses!$B$8/12)</f>
        <v>0</v>
      </c>
      <c r="J33" s="35" t="n">
        <f aca="false">IF(J34=0,0,Hypotheses!$B$7*Hypotheses!$B$8/12)</f>
        <v>0</v>
      </c>
      <c r="K33" s="35" t="n">
        <f aca="false">IF(K34=0,0,Hypotheses!$B$7*Hypotheses!$B$8/12)</f>
        <v>0</v>
      </c>
      <c r="L33" s="35" t="n">
        <f aca="false">IF(L34=0,0,Hypotheses!$B$7*Hypotheses!$B$8/12)</f>
        <v>0</v>
      </c>
      <c r="M33" s="35" t="n">
        <f aca="false">IF(M34=0,0,Hypotheses!$B$7*Hypotheses!$B$8/12)</f>
        <v>0</v>
      </c>
      <c r="N33" s="36" t="n">
        <f aca="false">SUM(B33:M33)</f>
        <v>0</v>
      </c>
    </row>
    <row r="34" customFormat="false" ht="15" hidden="false" customHeight="false" outlineLevel="0" collapsed="false">
      <c r="A34" s="34" t="s">
        <v>2055</v>
      </c>
      <c r="B34" s="35" t="n">
        <f aca="false">IF((Hypotheses!$B$7-(($A32*12)*Hypotheses!$B$7/Hypotheses!$B$9))&gt;=0,Hypotheses!$B$7/Hypotheses!$B$9,0)</f>
        <v>0</v>
      </c>
      <c r="C34" s="35" t="n">
        <f aca="false">IF((Hypotheses!$B$7-(($A32*12)*Hypotheses!$B$7/Hypotheses!$B$9))&gt;=0,Hypotheses!$B$7/Hypotheses!$B$9,0)</f>
        <v>0</v>
      </c>
      <c r="D34" s="35" t="n">
        <f aca="false">IF((Hypotheses!$B$7-(($A32*12)*Hypotheses!$B$7/Hypotheses!$B$9))&gt;=0,Hypotheses!$B$7/Hypotheses!$B$9,0)</f>
        <v>0</v>
      </c>
      <c r="E34" s="35" t="n">
        <f aca="false">IF((Hypotheses!$B$7-(($A32*12)*Hypotheses!$B$7/Hypotheses!$B$9))&gt;=0,Hypotheses!$B$7/Hypotheses!$B$9,0)</f>
        <v>0</v>
      </c>
      <c r="F34" s="35" t="n">
        <f aca="false">IF((Hypotheses!$B$7-(($A32*12)*Hypotheses!$B$7/Hypotheses!$B$9))&gt;=0,Hypotheses!$B$7/Hypotheses!$B$9,0)</f>
        <v>0</v>
      </c>
      <c r="G34" s="35" t="n">
        <f aca="false">IF((Hypotheses!$B$7-(($A32*12)*Hypotheses!$B$7/Hypotheses!$B$9))&gt;=0,Hypotheses!$B$7/Hypotheses!$B$9,0)</f>
        <v>0</v>
      </c>
      <c r="H34" s="35" t="n">
        <f aca="false">IF((Hypotheses!$B$7-(($A32*12)*Hypotheses!$B$7/Hypotheses!$B$9))&gt;=0,Hypotheses!$B$7/Hypotheses!$B$9,0)</f>
        <v>0</v>
      </c>
      <c r="I34" s="35" t="n">
        <f aca="false">IF((Hypotheses!$B$7-(($A32*12)*Hypotheses!$B$7/Hypotheses!$B$9))&gt;=0,Hypotheses!$B$7/Hypotheses!$B$9,0)</f>
        <v>0</v>
      </c>
      <c r="J34" s="35" t="n">
        <f aca="false">IF((Hypotheses!$B$7-(($A32*12)*Hypotheses!$B$7/Hypotheses!$B$9))&gt;=0,Hypotheses!$B$7/Hypotheses!$B$9,0)</f>
        <v>0</v>
      </c>
      <c r="K34" s="35" t="n">
        <f aca="false">IF((Hypotheses!$B$7-(($A32*12)*Hypotheses!$B$7/Hypotheses!$B$9))&gt;=0,Hypotheses!$B$7/Hypotheses!$B$9,0)</f>
        <v>0</v>
      </c>
      <c r="L34" s="35" t="n">
        <f aca="false">IF((Hypotheses!$B$7-(($A32*12)*Hypotheses!$B$7/Hypotheses!$B$9))&gt;=0,Hypotheses!$B$7/Hypotheses!$B$9,0)</f>
        <v>0</v>
      </c>
      <c r="M34" s="35" t="n">
        <f aca="false">IF((Hypotheses!$B$7-(($A32*12)*Hypotheses!$B$7/Hypotheses!$B$9))&gt;=0,Hypotheses!$B$7/Hypotheses!$B$9,0)</f>
        <v>0</v>
      </c>
      <c r="N34" s="36" t="n">
        <f aca="false">SUM(B34:M34)</f>
        <v>0</v>
      </c>
    </row>
    <row r="35" customFormat="false" ht="15" hidden="false" customHeight="false" outlineLevel="0" collapsed="false">
      <c r="A35" s="42" t="s">
        <v>2056</v>
      </c>
      <c r="B35" s="43" t="n">
        <f aca="false">IF(B36=0,0,Hypotheses!$C$7*Hypotheses!$C$8/12)</f>
        <v>0</v>
      </c>
      <c r="C35" s="43" t="n">
        <f aca="false">IF(C36=0,0,Hypotheses!$C$7*Hypotheses!$C$8/12)</f>
        <v>0</v>
      </c>
      <c r="D35" s="43" t="n">
        <f aca="false">IF(D36=0,0,Hypotheses!$C$7*Hypotheses!$C$8/12)</f>
        <v>0</v>
      </c>
      <c r="E35" s="43" t="n">
        <f aca="false">IF(E36=0,0,Hypotheses!$C$7*Hypotheses!$C$8/12)</f>
        <v>0</v>
      </c>
      <c r="F35" s="43" t="n">
        <f aca="false">IF(F36=0,0,Hypotheses!$C$7*Hypotheses!$C$8/12)</f>
        <v>0</v>
      </c>
      <c r="G35" s="43" t="n">
        <f aca="false">IF(G36=0,0,Hypotheses!$C$7*Hypotheses!$C$8/12)</f>
        <v>0</v>
      </c>
      <c r="H35" s="43" t="n">
        <f aca="false">IF(H36=0,0,Hypotheses!$C$7*Hypotheses!$C$8/12)</f>
        <v>0</v>
      </c>
      <c r="I35" s="43" t="n">
        <f aca="false">IF(I36=0,0,Hypotheses!$C$7*Hypotheses!$C$8/12)</f>
        <v>0</v>
      </c>
      <c r="J35" s="43" t="n">
        <f aca="false">IF(J36=0,0,Hypotheses!$C$7*Hypotheses!$C$8/12)</f>
        <v>0</v>
      </c>
      <c r="K35" s="43" t="n">
        <f aca="false">IF(K36=0,0,Hypotheses!$C$7*Hypotheses!$C$8/12)</f>
        <v>0</v>
      </c>
      <c r="L35" s="43" t="n">
        <f aca="false">IF(L36=0,0,Hypotheses!$C$7*Hypotheses!$C$8/12)</f>
        <v>0</v>
      </c>
      <c r="M35" s="43" t="n">
        <f aca="false">IF(M36=0,0,Hypotheses!$C$7*Hypotheses!$C$8/12)</f>
        <v>0</v>
      </c>
      <c r="N35" s="44" t="n">
        <f aca="false">SUM(B35:M35)</f>
        <v>0</v>
      </c>
    </row>
    <row r="36" customFormat="false" ht="15" hidden="false" customHeight="false" outlineLevel="0" collapsed="false">
      <c r="A36" s="42" t="s">
        <v>2057</v>
      </c>
      <c r="B36" s="43" t="n">
        <f aca="false">IF((Hypotheses!$C$7-(($A21*12)*Hypotheses!$C$7/Hypotheses!$C$9))&gt;=0,Hypotheses!$C$7/Hypotheses!$C$9,0)</f>
        <v>0</v>
      </c>
      <c r="C36" s="43" t="n">
        <f aca="false">IF((Hypotheses!$C$7-(($A21*12)*Hypotheses!$C$7/Hypotheses!$C$9))&gt;=0,Hypotheses!$C$7/Hypotheses!$C$9,0)</f>
        <v>0</v>
      </c>
      <c r="D36" s="43" t="n">
        <f aca="false">IF((Hypotheses!$C$7-(($A21*12)*Hypotheses!$C$7/Hypotheses!$C$9))&gt;=0,Hypotheses!$C$7/Hypotheses!$C$9,0)</f>
        <v>0</v>
      </c>
      <c r="E36" s="43" t="n">
        <f aca="false">IF((Hypotheses!$C$7-(($A21*12)*Hypotheses!$C$7/Hypotheses!$C$9))&gt;=0,Hypotheses!$C$7/Hypotheses!$C$9,0)</f>
        <v>0</v>
      </c>
      <c r="F36" s="43" t="n">
        <f aca="false">IF((Hypotheses!$C$7-(($A21*12)*Hypotheses!$C$7/Hypotheses!$C$9))&gt;=0,Hypotheses!$C$7/Hypotheses!$C$9,0)</f>
        <v>0</v>
      </c>
      <c r="G36" s="43" t="n">
        <f aca="false">IF((Hypotheses!$C$7-(($A21*12)*Hypotheses!$C$7/Hypotheses!$C$9))&gt;=0,Hypotheses!$C$7/Hypotheses!$C$9,0)</f>
        <v>0</v>
      </c>
      <c r="H36" s="43" t="n">
        <f aca="false">IF((Hypotheses!$C$7-(($A21*12)*Hypotheses!$C$7/Hypotheses!$C$9))&gt;=0,Hypotheses!$C$7/Hypotheses!$C$9,0)</f>
        <v>0</v>
      </c>
      <c r="I36" s="43" t="n">
        <f aca="false">IF((Hypotheses!$C$7-(($A21*12)*Hypotheses!$C$7/Hypotheses!$C$9))&gt;=0,Hypotheses!$C$7/Hypotheses!$C$9,0)</f>
        <v>0</v>
      </c>
      <c r="J36" s="43" t="n">
        <f aca="false">IF((Hypotheses!$C$7-(($A21*12)*Hypotheses!$C$7/Hypotheses!$C$9))&gt;=0,Hypotheses!$C$7/Hypotheses!$C$9,0)</f>
        <v>0</v>
      </c>
      <c r="K36" s="43" t="n">
        <f aca="false">IF((Hypotheses!$C$7-(($A21*12)*Hypotheses!$C$7/Hypotheses!$C$9))&gt;=0,Hypotheses!$C$7/Hypotheses!$C$9,0)</f>
        <v>0</v>
      </c>
      <c r="L36" s="43" t="n">
        <f aca="false">IF((Hypotheses!$C$7-(($A21*12)*Hypotheses!$C$7/Hypotheses!$C$9))&gt;=0,Hypotheses!$C$7/Hypotheses!$C$9,0)</f>
        <v>0</v>
      </c>
      <c r="M36" s="43" t="n">
        <f aca="false">IF((Hypotheses!$C$7-(($A21*12)*Hypotheses!$C$7/Hypotheses!$C$9))&gt;=0,Hypotheses!$C$7/Hypotheses!$C$9,0)</f>
        <v>0</v>
      </c>
      <c r="N36" s="44" t="n">
        <f aca="false">SUM(B36:M36)</f>
        <v>0</v>
      </c>
    </row>
    <row r="37" customFormat="false" ht="15" hidden="false" customHeight="false" outlineLevel="0" collapsed="false">
      <c r="A37" s="45" t="s">
        <v>2058</v>
      </c>
      <c r="B37" s="46" t="n">
        <f aca="false">IF(B38=0,0,Hypotheses!$D$7*Hypotheses!$D$8/12)</f>
        <v>0</v>
      </c>
      <c r="C37" s="46" t="n">
        <f aca="false">IF(C38=0,0,Hypotheses!$D$7*Hypotheses!$D$8/12)</f>
        <v>0</v>
      </c>
      <c r="D37" s="46" t="n">
        <f aca="false">IF(D38=0,0,Hypotheses!$D$7*Hypotheses!$D$8/12)</f>
        <v>0</v>
      </c>
      <c r="E37" s="46" t="n">
        <f aca="false">IF(E38=0,0,Hypotheses!$D$7*Hypotheses!$D$8/12)</f>
        <v>0</v>
      </c>
      <c r="F37" s="46" t="n">
        <f aca="false">IF(F38=0,0,Hypotheses!$D$7*Hypotheses!$D$8/12)</f>
        <v>0</v>
      </c>
      <c r="G37" s="46" t="n">
        <f aca="false">IF(G38=0,0,Hypotheses!$D$7*Hypotheses!$D$8/12)</f>
        <v>0</v>
      </c>
      <c r="H37" s="46" t="n">
        <f aca="false">IF(H38=0,0,Hypotheses!$D$7*Hypotheses!$D$8/12)</f>
        <v>0</v>
      </c>
      <c r="I37" s="46" t="n">
        <f aca="false">IF(I38=0,0,Hypotheses!$D$7*Hypotheses!$D$8/12)</f>
        <v>0</v>
      </c>
      <c r="J37" s="46" t="n">
        <f aca="false">IF(J38=0,0,Hypotheses!$D$7*Hypotheses!$D$8/12)</f>
        <v>0</v>
      </c>
      <c r="K37" s="46" t="n">
        <f aca="false">IF(K38=0,0,Hypotheses!$D$7*Hypotheses!$D$8/12)</f>
        <v>0</v>
      </c>
      <c r="L37" s="46" t="n">
        <f aca="false">IF(L38=0,0,Hypotheses!$D$7*Hypotheses!$D$8/12)</f>
        <v>0</v>
      </c>
      <c r="M37" s="46" t="n">
        <f aca="false">IF(M38=0,0,Hypotheses!$D$7*Hypotheses!$D$8/12)</f>
        <v>0</v>
      </c>
      <c r="N37" s="47" t="n">
        <f aca="false">SUM(B37:M37)</f>
        <v>0</v>
      </c>
    </row>
    <row r="38" customFormat="false" ht="15" hidden="false" customHeight="false" outlineLevel="0" collapsed="false">
      <c r="A38" s="45" t="s">
        <v>2059</v>
      </c>
      <c r="B38" s="46" t="n">
        <f aca="false">IF((Hypotheses!$D$7-(($A12*12)*Hypotheses!$D$7/Hypotheses!$D$9))&gt;=0,Hypotheses!$D$7/Hypotheses!$D$9,0)</f>
        <v>0</v>
      </c>
      <c r="C38" s="46" t="n">
        <f aca="false">IF((Hypotheses!$D$7-(($A12*12)*Hypotheses!$D$7/Hypotheses!$D$9))&gt;=0,Hypotheses!$D$7/Hypotheses!$D$9,0)</f>
        <v>0</v>
      </c>
      <c r="D38" s="46" t="n">
        <f aca="false">IF((Hypotheses!$D$7-(($A12*12)*Hypotheses!$D$7/Hypotheses!$D$9))&gt;=0,Hypotheses!$D$7/Hypotheses!$D$9,0)</f>
        <v>0</v>
      </c>
      <c r="E38" s="46" t="n">
        <f aca="false">IF((Hypotheses!$D$7-(($A12*12)*Hypotheses!$D$7/Hypotheses!$D$9))&gt;=0,Hypotheses!$D$7/Hypotheses!$D$9,0)</f>
        <v>0</v>
      </c>
      <c r="F38" s="46" t="n">
        <f aca="false">IF((Hypotheses!$D$7-(($A12*12)*Hypotheses!$D$7/Hypotheses!$D$9))&gt;=0,Hypotheses!$D$7/Hypotheses!$D$9,0)</f>
        <v>0</v>
      </c>
      <c r="G38" s="46" t="n">
        <f aca="false">IF((Hypotheses!$D$7-(($A12*12)*Hypotheses!$D$7/Hypotheses!$D$9))&gt;=0,Hypotheses!$D$7/Hypotheses!$D$9,0)</f>
        <v>0</v>
      </c>
      <c r="H38" s="46" t="n">
        <f aca="false">IF((Hypotheses!$D$7-(($A12*12)*Hypotheses!$D$7/Hypotheses!$D$9))&gt;=0,Hypotheses!$D$7/Hypotheses!$D$9,0)</f>
        <v>0</v>
      </c>
      <c r="I38" s="46" t="n">
        <f aca="false">IF((Hypotheses!$D$7-(($A12*12)*Hypotheses!$D$7/Hypotheses!$D$9))&gt;=0,Hypotheses!$D$7/Hypotheses!$D$9,0)</f>
        <v>0</v>
      </c>
      <c r="J38" s="46" t="n">
        <f aca="false">IF((Hypotheses!$D$7-(($A12*12)*Hypotheses!$D$7/Hypotheses!$D$9))&gt;=0,Hypotheses!$D$7/Hypotheses!$D$9,0)</f>
        <v>0</v>
      </c>
      <c r="K38" s="46" t="n">
        <f aca="false">IF((Hypotheses!$D$7-(($A12*12)*Hypotheses!$D$7/Hypotheses!$D$9))&gt;=0,Hypotheses!$D$7/Hypotheses!$D$9,0)</f>
        <v>0</v>
      </c>
      <c r="L38" s="46" t="n">
        <f aca="false">IF((Hypotheses!$D$7-(($A12*12)*Hypotheses!$D$7/Hypotheses!$D$9))&gt;=0,Hypotheses!$D$7/Hypotheses!$D$9,0)</f>
        <v>0</v>
      </c>
      <c r="M38" s="46" t="n">
        <f aca="false">IF((Hypotheses!$D$7-(($A12*12)*Hypotheses!$D$7/Hypotheses!$D$9))&gt;=0,Hypotheses!$D$7/Hypotheses!$D$9,0)</f>
        <v>0</v>
      </c>
      <c r="N38" s="47" t="n">
        <f aca="false">SUM(B38:M38)</f>
        <v>0</v>
      </c>
    </row>
    <row r="39" customFormat="false" ht="15" hidden="false" customHeight="false" outlineLevel="0" collapsed="false">
      <c r="A39" s="48" t="s">
        <v>2060</v>
      </c>
      <c r="B39" s="49" t="n">
        <f aca="false">IF(B40=0,0,Hypotheses!$E$7*Hypotheses!$E$8/12)</f>
        <v>0</v>
      </c>
      <c r="C39" s="49" t="n">
        <f aca="false">IF(C40=0,0,Hypotheses!$E$7*Hypotheses!$E$8/12)</f>
        <v>0</v>
      </c>
      <c r="D39" s="49" t="n">
        <f aca="false">IF(D40=0,0,Hypotheses!$E$7*Hypotheses!$E$8/12)</f>
        <v>0</v>
      </c>
      <c r="E39" s="49" t="n">
        <f aca="false">IF(E40=0,0,Hypotheses!$E$7*Hypotheses!$E$8/12)</f>
        <v>0</v>
      </c>
      <c r="F39" s="49" t="n">
        <f aca="false">IF(F40=0,0,Hypotheses!$E$7*Hypotheses!$E$8/12)</f>
        <v>0</v>
      </c>
      <c r="G39" s="49" t="n">
        <f aca="false">IF(G40=0,0,Hypotheses!$E$7*Hypotheses!$E$8/12)</f>
        <v>0</v>
      </c>
      <c r="H39" s="49" t="n">
        <f aca="false">IF(H40=0,0,Hypotheses!$E$7*Hypotheses!$E$8/12)</f>
        <v>0</v>
      </c>
      <c r="I39" s="49" t="n">
        <f aca="false">IF(I40=0,0,Hypotheses!$E$7*Hypotheses!$E$8/12)</f>
        <v>0</v>
      </c>
      <c r="J39" s="49" t="n">
        <f aca="false">IF(J40=0,0,Hypotheses!$E$7*Hypotheses!$E$8/12)</f>
        <v>0</v>
      </c>
      <c r="K39" s="49" t="n">
        <f aca="false">IF(K40=0,0,Hypotheses!$E$7*Hypotheses!$E$8/12)</f>
        <v>0</v>
      </c>
      <c r="L39" s="49" t="n">
        <f aca="false">IF(L40=0,0,Hypotheses!$E$7*Hypotheses!$E$8/12)</f>
        <v>0</v>
      </c>
      <c r="M39" s="49" t="n">
        <f aca="false">IF(M40=0,0,Hypotheses!$E$7*Hypotheses!$E$8/12)</f>
        <v>0</v>
      </c>
      <c r="N39" s="50" t="n">
        <f aca="false">SUM(B39:M39)</f>
        <v>0</v>
      </c>
    </row>
    <row r="40" customFormat="false" ht="15" hidden="false" customHeight="false" outlineLevel="0" collapsed="false">
      <c r="A40" s="48" t="s">
        <v>2061</v>
      </c>
      <c r="B40" s="49" t="n">
        <f aca="false">IF((Hypotheses!$E$7-(($A5*12)*Hypotheses!$E$7/Hypotheses!$E$9))&gt;=0,Hypotheses!$E$7/Hypotheses!$E$9,0)</f>
        <v>0</v>
      </c>
      <c r="C40" s="49" t="n">
        <f aca="false">IF((Hypotheses!$E$7-(($A32*12)*Hypotheses!$E$7/Hypotheses!$E$9))&gt;=0,Hypotheses!$E$7/Hypotheses!$E$9,0)</f>
        <v>0</v>
      </c>
      <c r="D40" s="49" t="n">
        <f aca="false">IF((Hypotheses!$E$7-(($A32*12)*Hypotheses!$E$7/Hypotheses!$E$9))&gt;=0,Hypotheses!$E$7/Hypotheses!$E$9,0)</f>
        <v>0</v>
      </c>
      <c r="E40" s="49" t="n">
        <f aca="false">IF((Hypotheses!$E$7-(($A32*12)*Hypotheses!$E$7/Hypotheses!$E$9))&gt;=0,Hypotheses!$E$7/Hypotheses!$E$9,0)</f>
        <v>0</v>
      </c>
      <c r="F40" s="49" t="n">
        <f aca="false">IF((Hypotheses!$E$7-(($A32*12)*Hypotheses!$E$7/Hypotheses!$E$9))&gt;=0,Hypotheses!$E$7/Hypotheses!$E$9,0)</f>
        <v>0</v>
      </c>
      <c r="G40" s="49" t="n">
        <f aca="false">IF((Hypotheses!$E$7-(($A32*12)*Hypotheses!$E$7/Hypotheses!$E$9))&gt;=0,Hypotheses!$E$7/Hypotheses!$E$9,0)</f>
        <v>0</v>
      </c>
      <c r="H40" s="49" t="n">
        <f aca="false">IF((Hypotheses!$E$7-(($A32*12)*Hypotheses!$E$7/Hypotheses!$E$9))&gt;=0,Hypotheses!$E$7/Hypotheses!$E$9,0)</f>
        <v>0</v>
      </c>
      <c r="I40" s="49" t="n">
        <f aca="false">IF((Hypotheses!$E$7-(($A32*12)*Hypotheses!$E$7/Hypotheses!$E$9))&gt;=0,Hypotheses!$E$7/Hypotheses!$E$9,0)</f>
        <v>0</v>
      </c>
      <c r="J40" s="49" t="n">
        <f aca="false">IF((Hypotheses!$E$7-(($A32*12)*Hypotheses!$E$7/Hypotheses!$E$9))&gt;=0,Hypotheses!$E$7/Hypotheses!$E$9,0)</f>
        <v>0</v>
      </c>
      <c r="K40" s="49" t="n">
        <f aca="false">IF((Hypotheses!$E$7-(($A32*12)*Hypotheses!$E$7/Hypotheses!$E$9))&gt;=0,Hypotheses!$E$7/Hypotheses!$E$9,0)</f>
        <v>0</v>
      </c>
      <c r="L40" s="49" t="n">
        <f aca="false">IF((Hypotheses!$E$7-(($A32*12)*Hypotheses!$E$7/Hypotheses!$E$9))&gt;=0,Hypotheses!$E$7/Hypotheses!$E$9,0)</f>
        <v>0</v>
      </c>
      <c r="M40" s="49" t="n">
        <f aca="false">IF((Hypotheses!$E$7-(($A32*12)*Hypotheses!$E$7/Hypotheses!$E$9))&gt;=0,Hypotheses!$E$7/Hypotheses!$E$9,0)</f>
        <v>0</v>
      </c>
      <c r="N40" s="50" t="n">
        <f aca="false">SUM(B40:M40)</f>
        <v>0</v>
      </c>
    </row>
    <row r="41" customFormat="false" ht="15" hidden="false" customHeight="false" outlineLevel="0" collapsed="false">
      <c r="B41" s="39" t="n">
        <f aca="false">SUM(B33:B40)</f>
        <v>0</v>
      </c>
      <c r="C41" s="39" t="n">
        <f aca="false">SUM(C33:C40)</f>
        <v>0</v>
      </c>
      <c r="D41" s="39" t="n">
        <f aca="false">SUM(D33:D40)</f>
        <v>0</v>
      </c>
      <c r="E41" s="39" t="n">
        <f aca="false">SUM(E33:E40)</f>
        <v>0</v>
      </c>
      <c r="F41" s="39" t="n">
        <f aca="false">SUM(F33:F40)</f>
        <v>0</v>
      </c>
      <c r="G41" s="39" t="n">
        <f aca="false">SUM(G33:G40)</f>
        <v>0</v>
      </c>
      <c r="H41" s="39" t="n">
        <f aca="false">SUM(H33:H40)</f>
        <v>0</v>
      </c>
      <c r="I41" s="39" t="n">
        <f aca="false">SUM(I33:I40)</f>
        <v>0</v>
      </c>
      <c r="J41" s="39" t="n">
        <f aca="false">SUM(J33:J40)</f>
        <v>0</v>
      </c>
      <c r="K41" s="39" t="n">
        <f aca="false">SUM(K33:K40)</f>
        <v>0</v>
      </c>
      <c r="L41" s="39" t="n">
        <f aca="false">SUM(L33:L40)</f>
        <v>0</v>
      </c>
      <c r="M41" s="39" t="n">
        <f aca="false">SUM(M33:M40)</f>
        <v>0</v>
      </c>
      <c r="N41" s="39" t="n">
        <f aca="false">SUM(N32:N40)</f>
        <v>0</v>
      </c>
    </row>
    <row r="44" customFormat="false" ht="18.75" hidden="false" customHeight="false" outlineLevel="0" collapsed="false">
      <c r="A44" s="29" t="s">
        <v>2052</v>
      </c>
      <c r="B44" s="30" t="n">
        <f aca="false">B31+1</f>
        <v>2023</v>
      </c>
      <c r="C44" s="30" t="n">
        <f aca="false">'Resultats previsionnels'!AB31</f>
        <v>0</v>
      </c>
      <c r="D44" s="30" t="n">
        <f aca="false">'Resultats previsionnels'!AC31</f>
        <v>0</v>
      </c>
      <c r="E44" s="30" t="n">
        <f aca="false">'Resultats previsionnels'!AD31</f>
        <v>0</v>
      </c>
      <c r="F44" s="30" t="n">
        <f aca="false">'Resultats previsionnels'!AE31</f>
        <v>0</v>
      </c>
      <c r="G44" s="30" t="n">
        <f aca="false">'Resultats previsionnels'!AF31</f>
        <v>0</v>
      </c>
      <c r="H44" s="30" t="n">
        <f aca="false">'Resultats previsionnels'!AG31</f>
        <v>0</v>
      </c>
      <c r="I44" s="30" t="n">
        <f aca="false">'Resultats previsionnels'!AH31</f>
        <v>0</v>
      </c>
      <c r="J44" s="30" t="n">
        <f aca="false">'Resultats previsionnels'!AI31</f>
        <v>0</v>
      </c>
      <c r="K44" s="30" t="n">
        <f aca="false">'Resultats previsionnels'!AJ31</f>
        <v>0</v>
      </c>
      <c r="L44" s="30" t="n">
        <f aca="false">'Resultats previsionnels'!AK31</f>
        <v>0</v>
      </c>
      <c r="M44" s="30" t="n">
        <f aca="false">'Resultats previsionnels'!AL31</f>
        <v>0</v>
      </c>
    </row>
    <row r="45" customFormat="false" ht="15" hidden="false" customHeight="false" outlineLevel="0" collapsed="false">
      <c r="A45" s="31" t="n">
        <v>5</v>
      </c>
      <c r="B45" s="32" t="str">
        <f aca="false">B32</f>
        <v>Janvier</v>
      </c>
      <c r="C45" s="32" t="str">
        <f aca="false">C32</f>
        <v>Février</v>
      </c>
      <c r="D45" s="32" t="str">
        <f aca="false">D32</f>
        <v>Mars</v>
      </c>
      <c r="E45" s="32" t="str">
        <f aca="false">E32</f>
        <v>Avril</v>
      </c>
      <c r="F45" s="32" t="str">
        <f aca="false">F32</f>
        <v>Mai</v>
      </c>
      <c r="G45" s="32" t="str">
        <f aca="false">G32</f>
        <v>Juin</v>
      </c>
      <c r="H45" s="32" t="str">
        <f aca="false">H32</f>
        <v>Juillet</v>
      </c>
      <c r="I45" s="32" t="str">
        <f aca="false">I32</f>
        <v>Août</v>
      </c>
      <c r="J45" s="32" t="str">
        <f aca="false">J32</f>
        <v>Septembre</v>
      </c>
      <c r="K45" s="32" t="str">
        <f aca="false">K32</f>
        <v>Octobre</v>
      </c>
      <c r="L45" s="32" t="str">
        <f aca="false">L32</f>
        <v>Novembre</v>
      </c>
      <c r="M45" s="32" t="str">
        <f aca="false">M32</f>
        <v>Décembre</v>
      </c>
      <c r="N45" s="31" t="s">
        <v>2053</v>
      </c>
    </row>
    <row r="46" customFormat="false" ht="15" hidden="false" customHeight="false" outlineLevel="0" collapsed="false">
      <c r="A46" s="34" t="s">
        <v>2054</v>
      </c>
      <c r="B46" s="35" t="n">
        <f aca="false">IF(B47=0,0,Hypotheses!$B$7*Hypotheses!$B$8/12)</f>
        <v>0</v>
      </c>
      <c r="C46" s="35" t="n">
        <f aca="false">IF(C47=0,0,Hypotheses!$B$7*Hypotheses!$B$8/12)</f>
        <v>0</v>
      </c>
      <c r="D46" s="35" t="n">
        <f aca="false">IF(D47=0,0,Hypotheses!$B$7*Hypotheses!$B$8/12)</f>
        <v>0</v>
      </c>
      <c r="E46" s="35" t="n">
        <f aca="false">IF(E47=0,0,Hypotheses!$B$7*Hypotheses!$B$8/12)</f>
        <v>0</v>
      </c>
      <c r="F46" s="35" t="n">
        <f aca="false">IF(F47=0,0,Hypotheses!$B$7*Hypotheses!$B$8/12)</f>
        <v>0</v>
      </c>
      <c r="G46" s="35" t="n">
        <f aca="false">IF(G47=0,0,Hypotheses!$B$7*Hypotheses!$B$8/12)</f>
        <v>0</v>
      </c>
      <c r="H46" s="35" t="n">
        <f aca="false">IF(H47=0,0,Hypotheses!$B$7*Hypotheses!$B$8/12)</f>
        <v>0</v>
      </c>
      <c r="I46" s="35" t="n">
        <f aca="false">IF(I47=0,0,Hypotheses!$B$7*Hypotheses!$B$8/12)</f>
        <v>0</v>
      </c>
      <c r="J46" s="35" t="n">
        <f aca="false">IF(J47=0,0,Hypotheses!$B$7*Hypotheses!$B$8/12)</f>
        <v>0</v>
      </c>
      <c r="K46" s="35" t="n">
        <f aca="false">IF(K47=0,0,Hypotheses!$B$7*Hypotheses!$B$8/12)</f>
        <v>0</v>
      </c>
      <c r="L46" s="35" t="n">
        <f aca="false">IF(L47=0,0,Hypotheses!$B$7*Hypotheses!$B$8/12)</f>
        <v>0</v>
      </c>
      <c r="M46" s="35" t="n">
        <f aca="false">IF(M47=0,0,Hypotheses!$B$7*Hypotheses!$B$8/12)</f>
        <v>0</v>
      </c>
      <c r="N46" s="36" t="n">
        <f aca="false">SUM(B46:M46)</f>
        <v>0</v>
      </c>
    </row>
    <row r="47" customFormat="false" ht="15" hidden="false" customHeight="false" outlineLevel="0" collapsed="false">
      <c r="A47" s="34" t="s">
        <v>2055</v>
      </c>
      <c r="B47" s="35" t="n">
        <f aca="false">IF((Hypotheses!$B$7-(($A45*12)*Hypotheses!$B$7/Hypotheses!$B$9))&gt;=0,Hypotheses!$B$7/Hypotheses!$B$9,0)</f>
        <v>0</v>
      </c>
      <c r="C47" s="35" t="n">
        <f aca="false">IF((Hypotheses!$B$7-(($A45*12)*Hypotheses!$B$7/Hypotheses!$B$9))&gt;=0,Hypotheses!$B$7/Hypotheses!$B$9,0)</f>
        <v>0</v>
      </c>
      <c r="D47" s="35" t="n">
        <f aca="false">IF((Hypotheses!$B$7-(($A45*12)*Hypotheses!$B$7/Hypotheses!$B$9))&gt;=0,Hypotheses!$B$7/Hypotheses!$B$9,0)</f>
        <v>0</v>
      </c>
      <c r="E47" s="35" t="n">
        <f aca="false">IF((Hypotheses!$B$7-(($A45*12)*Hypotheses!$B$7/Hypotheses!$B$9))&gt;=0,Hypotheses!$B$7/Hypotheses!$B$9,0)</f>
        <v>0</v>
      </c>
      <c r="F47" s="35" t="n">
        <f aca="false">IF((Hypotheses!$B$7-(($A45*12)*Hypotheses!$B$7/Hypotheses!$B$9))&gt;=0,Hypotheses!$B$7/Hypotheses!$B$9,0)</f>
        <v>0</v>
      </c>
      <c r="G47" s="35" t="n">
        <f aca="false">IF((Hypotheses!$B$7-(($A45*12)*Hypotheses!$B$7/Hypotheses!$B$9))&gt;=0,Hypotheses!$B$7/Hypotheses!$B$9,0)</f>
        <v>0</v>
      </c>
      <c r="H47" s="35" t="n">
        <f aca="false">IF((Hypotheses!$B$7-(($A45*12)*Hypotheses!$B$7/Hypotheses!$B$9))&gt;=0,Hypotheses!$B$7/Hypotheses!$B$9,0)</f>
        <v>0</v>
      </c>
      <c r="I47" s="35" t="n">
        <f aca="false">IF((Hypotheses!$B$7-(($A45*12)*Hypotheses!$B$7/Hypotheses!$B$9))&gt;=0,Hypotheses!$B$7/Hypotheses!$B$9,0)</f>
        <v>0</v>
      </c>
      <c r="J47" s="35" t="n">
        <f aca="false">IF((Hypotheses!$B$7-(($A45*12)*Hypotheses!$B$7/Hypotheses!$B$9))&gt;=0,Hypotheses!$B$7/Hypotheses!$B$9,0)</f>
        <v>0</v>
      </c>
      <c r="K47" s="35" t="n">
        <f aca="false">IF((Hypotheses!$B$7-(($A45*12)*Hypotheses!$B$7/Hypotheses!$B$9))&gt;=0,Hypotheses!$B$7/Hypotheses!$B$9,0)</f>
        <v>0</v>
      </c>
      <c r="L47" s="35" t="n">
        <f aca="false">IF((Hypotheses!$B$7-(($A45*12)*Hypotheses!$B$7/Hypotheses!$B$9))&gt;=0,Hypotheses!$B$7/Hypotheses!$B$9,0)</f>
        <v>0</v>
      </c>
      <c r="M47" s="35" t="n">
        <f aca="false">IF((Hypotheses!$B$7-(($A45*12)*Hypotheses!$B$7/Hypotheses!$B$9))&gt;=0,Hypotheses!$B$7/Hypotheses!$B$9,0)</f>
        <v>0</v>
      </c>
      <c r="N47" s="36" t="n">
        <f aca="false">SUM(B47:M47)</f>
        <v>0</v>
      </c>
    </row>
    <row r="48" customFormat="false" ht="15" hidden="false" customHeight="false" outlineLevel="0" collapsed="false">
      <c r="A48" s="42" t="s">
        <v>2056</v>
      </c>
      <c r="B48" s="43" t="n">
        <f aca="false">IF(B49=0,0,Hypotheses!$C$7*Hypotheses!$C$8/12)</f>
        <v>0</v>
      </c>
      <c r="C48" s="43" t="n">
        <f aca="false">IF(C49=0,0,Hypotheses!$C$7*Hypotheses!$C$8/12)</f>
        <v>0</v>
      </c>
      <c r="D48" s="43" t="n">
        <f aca="false">IF(D49=0,0,Hypotheses!$C$7*Hypotheses!$C$8/12)</f>
        <v>0</v>
      </c>
      <c r="E48" s="43" t="n">
        <f aca="false">IF(E49=0,0,Hypotheses!$C$7*Hypotheses!$C$8/12)</f>
        <v>0</v>
      </c>
      <c r="F48" s="43" t="n">
        <f aca="false">IF(F49=0,0,Hypotheses!$C$7*Hypotheses!$C$8/12)</f>
        <v>0</v>
      </c>
      <c r="G48" s="43" t="n">
        <f aca="false">IF(G49=0,0,Hypotheses!$C$7*Hypotheses!$C$8/12)</f>
        <v>0</v>
      </c>
      <c r="H48" s="43" t="n">
        <f aca="false">IF(H49=0,0,Hypotheses!$C$7*Hypotheses!$C$8/12)</f>
        <v>0</v>
      </c>
      <c r="I48" s="43" t="n">
        <f aca="false">IF(I49=0,0,Hypotheses!$C$7*Hypotheses!$C$8/12)</f>
        <v>0</v>
      </c>
      <c r="J48" s="43" t="n">
        <f aca="false">IF(J49=0,0,Hypotheses!$C$7*Hypotheses!$C$8/12)</f>
        <v>0</v>
      </c>
      <c r="K48" s="43" t="n">
        <f aca="false">IF(K49=0,0,Hypotheses!$C$7*Hypotheses!$C$8/12)</f>
        <v>0</v>
      </c>
      <c r="L48" s="43" t="n">
        <f aca="false">IF(L49=0,0,Hypotheses!$C$7*Hypotheses!$C$8/12)</f>
        <v>0</v>
      </c>
      <c r="M48" s="43" t="n">
        <f aca="false">IF(M49=0,0,Hypotheses!$C$7*Hypotheses!$C$8/12)</f>
        <v>0</v>
      </c>
      <c r="N48" s="44" t="n">
        <f aca="false">SUM(B48:M48)</f>
        <v>0</v>
      </c>
    </row>
    <row r="49" customFormat="false" ht="15" hidden="false" customHeight="false" outlineLevel="0" collapsed="false">
      <c r="A49" s="42" t="s">
        <v>2057</v>
      </c>
      <c r="B49" s="43" t="n">
        <f aca="false">IF((Hypotheses!$C$7-(($A32*12)*Hypotheses!$C$7/Hypotheses!$C$9))&gt;=0,Hypotheses!$C$7/Hypotheses!$C$9,0)</f>
        <v>0</v>
      </c>
      <c r="C49" s="43" t="n">
        <f aca="false">IF((Hypotheses!$C$7-(($A32*12)*Hypotheses!$C$7/Hypotheses!$C$9))&gt;=0,Hypotheses!$C$7/Hypotheses!$C$9,0)</f>
        <v>0</v>
      </c>
      <c r="D49" s="43" t="n">
        <f aca="false">IF((Hypotheses!$C$7-(($A32*12)*Hypotheses!$C$7/Hypotheses!$C$9))&gt;=0,Hypotheses!$C$7/Hypotheses!$C$9,0)</f>
        <v>0</v>
      </c>
      <c r="E49" s="43" t="n">
        <f aca="false">IF((Hypotheses!$C$7-(($A32*12)*Hypotheses!$C$7/Hypotheses!$C$9))&gt;=0,Hypotheses!$C$7/Hypotheses!$C$9,0)</f>
        <v>0</v>
      </c>
      <c r="F49" s="43" t="n">
        <f aca="false">IF((Hypotheses!$C$7-(($A32*12)*Hypotheses!$C$7/Hypotheses!$C$9))&gt;=0,Hypotheses!$C$7/Hypotheses!$C$9,0)</f>
        <v>0</v>
      </c>
      <c r="G49" s="43" t="n">
        <f aca="false">IF((Hypotheses!$C$7-(($A32*12)*Hypotheses!$C$7/Hypotheses!$C$9))&gt;=0,Hypotheses!$C$7/Hypotheses!$C$9,0)</f>
        <v>0</v>
      </c>
      <c r="H49" s="43" t="n">
        <f aca="false">IF((Hypotheses!$C$7-(($A32*12)*Hypotheses!$C$7/Hypotheses!$C$9))&gt;=0,Hypotheses!$C$7/Hypotheses!$C$9,0)</f>
        <v>0</v>
      </c>
      <c r="I49" s="43" t="n">
        <f aca="false">IF((Hypotheses!$C$7-(($A32*12)*Hypotheses!$C$7/Hypotheses!$C$9))&gt;=0,Hypotheses!$C$7/Hypotheses!$C$9,0)</f>
        <v>0</v>
      </c>
      <c r="J49" s="43" t="n">
        <f aca="false">IF((Hypotheses!$C$7-(($A32*12)*Hypotheses!$C$7/Hypotheses!$C$9))&gt;=0,Hypotheses!$C$7/Hypotheses!$C$9,0)</f>
        <v>0</v>
      </c>
      <c r="K49" s="43" t="n">
        <f aca="false">IF((Hypotheses!$C$7-(($A32*12)*Hypotheses!$C$7/Hypotheses!$C$9))&gt;=0,Hypotheses!$C$7/Hypotheses!$C$9,0)</f>
        <v>0</v>
      </c>
      <c r="L49" s="43" t="n">
        <f aca="false">IF((Hypotheses!$C$7-(($A32*12)*Hypotheses!$C$7/Hypotheses!$C$9))&gt;=0,Hypotheses!$C$7/Hypotheses!$C$9,0)</f>
        <v>0</v>
      </c>
      <c r="M49" s="43" t="n">
        <f aca="false">IF((Hypotheses!$C$7-(($A32*12)*Hypotheses!$C$7/Hypotheses!$C$9))&gt;=0,Hypotheses!$C$7/Hypotheses!$C$9,0)</f>
        <v>0</v>
      </c>
      <c r="N49" s="44" t="n">
        <f aca="false">SUM(B49:M49)</f>
        <v>0</v>
      </c>
    </row>
    <row r="50" customFormat="false" ht="15" hidden="false" customHeight="false" outlineLevel="0" collapsed="false">
      <c r="A50" s="45" t="s">
        <v>2058</v>
      </c>
      <c r="B50" s="46" t="n">
        <f aca="false">IF(B51=0,0,Hypotheses!$D$7*Hypotheses!$D$8/12)</f>
        <v>0</v>
      </c>
      <c r="C50" s="46" t="n">
        <f aca="false">IF(C51=0,0,Hypotheses!$D$7*Hypotheses!$D$8/12)</f>
        <v>0</v>
      </c>
      <c r="D50" s="46" t="n">
        <f aca="false">IF(D51=0,0,Hypotheses!$D$7*Hypotheses!$D$8/12)</f>
        <v>0</v>
      </c>
      <c r="E50" s="46" t="n">
        <f aca="false">IF(E51=0,0,Hypotheses!$D$7*Hypotheses!$D$8/12)</f>
        <v>0</v>
      </c>
      <c r="F50" s="46" t="n">
        <f aca="false">IF(F51=0,0,Hypotheses!$D$7*Hypotheses!$D$8/12)</f>
        <v>0</v>
      </c>
      <c r="G50" s="46" t="n">
        <f aca="false">IF(G51=0,0,Hypotheses!$D$7*Hypotheses!$D$8/12)</f>
        <v>0</v>
      </c>
      <c r="H50" s="46" t="n">
        <f aca="false">IF(H51=0,0,Hypotheses!$D$7*Hypotheses!$D$8/12)</f>
        <v>0</v>
      </c>
      <c r="I50" s="46" t="n">
        <f aca="false">IF(I51=0,0,Hypotheses!$D$7*Hypotheses!$D$8/12)</f>
        <v>0</v>
      </c>
      <c r="J50" s="46" t="n">
        <f aca="false">IF(J51=0,0,Hypotheses!$D$7*Hypotheses!$D$8/12)</f>
        <v>0</v>
      </c>
      <c r="K50" s="46" t="n">
        <f aca="false">IF(K51=0,0,Hypotheses!$D$7*Hypotheses!$D$8/12)</f>
        <v>0</v>
      </c>
      <c r="L50" s="46" t="n">
        <f aca="false">IF(L51=0,0,Hypotheses!$D$7*Hypotheses!$D$8/12)</f>
        <v>0</v>
      </c>
      <c r="M50" s="46" t="n">
        <f aca="false">IF(M51=0,0,Hypotheses!$D$7*Hypotheses!$D$8/12)</f>
        <v>0</v>
      </c>
      <c r="N50" s="47" t="n">
        <f aca="false">SUM(B50:M50)</f>
        <v>0</v>
      </c>
    </row>
    <row r="51" customFormat="false" ht="15" hidden="false" customHeight="false" outlineLevel="0" collapsed="false">
      <c r="A51" s="45" t="s">
        <v>2059</v>
      </c>
      <c r="B51" s="46" t="n">
        <f aca="false">IF((Hypotheses!$D$7-(($A21*12)*Hypotheses!$D$7/Hypotheses!$D$9))&gt;=0,Hypotheses!$D$7/Hypotheses!$D$9,0)</f>
        <v>0</v>
      </c>
      <c r="C51" s="46" t="n">
        <f aca="false">IF((Hypotheses!$D$7-(($A21*12)*Hypotheses!$D$7/Hypotheses!$D$9))&gt;=0,Hypotheses!$D$7/Hypotheses!$D$9,0)</f>
        <v>0</v>
      </c>
      <c r="D51" s="46" t="n">
        <f aca="false">IF((Hypotheses!$D$7-(($A21*12)*Hypotheses!$D$7/Hypotheses!$D$9))&gt;=0,Hypotheses!$D$7/Hypotheses!$D$9,0)</f>
        <v>0</v>
      </c>
      <c r="E51" s="46" t="n">
        <f aca="false">IF((Hypotheses!$D$7-(($A21*12)*Hypotheses!$D$7/Hypotheses!$D$9))&gt;=0,Hypotheses!$D$7/Hypotheses!$D$9,0)</f>
        <v>0</v>
      </c>
      <c r="F51" s="46" t="n">
        <f aca="false">IF((Hypotheses!$D$7-(($A21*12)*Hypotheses!$D$7/Hypotheses!$D$9))&gt;=0,Hypotheses!$D$7/Hypotheses!$D$9,0)</f>
        <v>0</v>
      </c>
      <c r="G51" s="46" t="n">
        <f aca="false">IF((Hypotheses!$D$7-(($A21*12)*Hypotheses!$D$7/Hypotheses!$D$9))&gt;=0,Hypotheses!$D$7/Hypotheses!$D$9,0)</f>
        <v>0</v>
      </c>
      <c r="H51" s="46" t="n">
        <f aca="false">IF((Hypotheses!$D$7-(($A21*12)*Hypotheses!$D$7/Hypotheses!$D$9))&gt;=0,Hypotheses!$D$7/Hypotheses!$D$9,0)</f>
        <v>0</v>
      </c>
      <c r="I51" s="46" t="n">
        <f aca="false">IF((Hypotheses!$D$7-(($A21*12)*Hypotheses!$D$7/Hypotheses!$D$9))&gt;=0,Hypotheses!$D$7/Hypotheses!$D$9,0)</f>
        <v>0</v>
      </c>
      <c r="J51" s="46" t="n">
        <f aca="false">IF((Hypotheses!$D$7-(($A21*12)*Hypotheses!$D$7/Hypotheses!$D$9))&gt;=0,Hypotheses!$D$7/Hypotheses!$D$9,0)</f>
        <v>0</v>
      </c>
      <c r="K51" s="46" t="n">
        <f aca="false">IF((Hypotheses!$D$7-(($A21*12)*Hypotheses!$D$7/Hypotheses!$D$9))&gt;=0,Hypotheses!$D$7/Hypotheses!$D$9,0)</f>
        <v>0</v>
      </c>
      <c r="L51" s="46" t="n">
        <f aca="false">IF((Hypotheses!$D$7-(($A21*12)*Hypotheses!$D$7/Hypotheses!$D$9))&gt;=0,Hypotheses!$D$7/Hypotheses!$D$9,0)</f>
        <v>0</v>
      </c>
      <c r="M51" s="46" t="n">
        <f aca="false">IF((Hypotheses!$D$7-(($A21*12)*Hypotheses!$D$7/Hypotheses!$D$9))&gt;=0,Hypotheses!$D$7/Hypotheses!$D$9,0)</f>
        <v>0</v>
      </c>
      <c r="N51" s="47" t="n">
        <f aca="false">SUM(B51:M51)</f>
        <v>0</v>
      </c>
    </row>
    <row r="52" customFormat="false" ht="15" hidden="false" customHeight="false" outlineLevel="0" collapsed="false">
      <c r="A52" s="48" t="s">
        <v>2060</v>
      </c>
      <c r="B52" s="49" t="n">
        <f aca="false">IF(B53=0,0,Hypotheses!$E$7*Hypotheses!$E$8/12)</f>
        <v>0</v>
      </c>
      <c r="C52" s="49" t="n">
        <f aca="false">IF(C53=0,0,Hypotheses!$E$7*Hypotheses!$E$8/12)</f>
        <v>0</v>
      </c>
      <c r="D52" s="49" t="n">
        <f aca="false">IF(D53=0,0,Hypotheses!$E$7*Hypotheses!$E$8/12)</f>
        <v>0</v>
      </c>
      <c r="E52" s="49" t="n">
        <f aca="false">IF(E53=0,0,Hypotheses!$E$7*Hypotheses!$E$8/12)</f>
        <v>0</v>
      </c>
      <c r="F52" s="49" t="n">
        <f aca="false">IF(F53=0,0,Hypotheses!$E$7*Hypotheses!$E$8/12)</f>
        <v>0</v>
      </c>
      <c r="G52" s="49" t="n">
        <f aca="false">IF(G53=0,0,Hypotheses!$E$7*Hypotheses!$E$8/12)</f>
        <v>0</v>
      </c>
      <c r="H52" s="49" t="n">
        <f aca="false">IF(H53=0,0,Hypotheses!$E$7*Hypotheses!$E$8/12)</f>
        <v>0</v>
      </c>
      <c r="I52" s="49" t="n">
        <f aca="false">IF(I53=0,0,Hypotheses!$E$7*Hypotheses!$E$8/12)</f>
        <v>0</v>
      </c>
      <c r="J52" s="49" t="n">
        <f aca="false">IF(J53=0,0,Hypotheses!$E$7*Hypotheses!$E$8/12)</f>
        <v>0</v>
      </c>
      <c r="K52" s="49" t="n">
        <f aca="false">IF(K53=0,0,Hypotheses!$E$7*Hypotheses!$E$8/12)</f>
        <v>0</v>
      </c>
      <c r="L52" s="49" t="n">
        <f aca="false">IF(L53=0,0,Hypotheses!$E$7*Hypotheses!$E$8/12)</f>
        <v>0</v>
      </c>
      <c r="M52" s="49" t="n">
        <f aca="false">IF(M53=0,0,Hypotheses!$E$7*Hypotheses!$E$8/12)</f>
        <v>0</v>
      </c>
      <c r="N52" s="50" t="n">
        <f aca="false">SUM(B52:M52)</f>
        <v>0</v>
      </c>
    </row>
    <row r="53" customFormat="false" ht="15" hidden="false" customHeight="false" outlineLevel="0" collapsed="false">
      <c r="A53" s="48" t="s">
        <v>2061</v>
      </c>
      <c r="B53" s="49" t="n">
        <f aca="false">IF((Hypotheses!$E$7-(($A12*12)*Hypotheses!$E$7/Hypotheses!$E$9))&gt;=0,Hypotheses!$E$7/Hypotheses!$E$9,0)</f>
        <v>0</v>
      </c>
      <c r="C53" s="49" t="n">
        <f aca="false">IF((Hypotheses!$E$7-(($A12*12)*Hypotheses!$E$7/Hypotheses!$E$9))&gt;=0,Hypotheses!$E$7/Hypotheses!$E$9,0)</f>
        <v>0</v>
      </c>
      <c r="D53" s="49" t="n">
        <f aca="false">IF((Hypotheses!$E$7-(($A12*12)*Hypotheses!$E$7/Hypotheses!$E$9))&gt;=0,Hypotheses!$E$7/Hypotheses!$E$9,0)</f>
        <v>0</v>
      </c>
      <c r="E53" s="49" t="n">
        <f aca="false">IF((Hypotheses!$E$7-(($A12*12)*Hypotheses!$E$7/Hypotheses!$E$9))&gt;=0,Hypotheses!$E$7/Hypotheses!$E$9,0)</f>
        <v>0</v>
      </c>
      <c r="F53" s="49" t="n">
        <f aca="false">IF((Hypotheses!$E$7-(($A12*12)*Hypotheses!$E$7/Hypotheses!$E$9))&gt;=0,Hypotheses!$E$7/Hypotheses!$E$9,0)</f>
        <v>0</v>
      </c>
      <c r="G53" s="49" t="n">
        <f aca="false">IF((Hypotheses!$E$7-(($A12*12)*Hypotheses!$E$7/Hypotheses!$E$9))&gt;=0,Hypotheses!$E$7/Hypotheses!$E$9,0)</f>
        <v>0</v>
      </c>
      <c r="H53" s="49" t="n">
        <f aca="false">IF((Hypotheses!$E$7-(($A12*12)*Hypotheses!$E$7/Hypotheses!$E$9))&gt;=0,Hypotheses!$E$7/Hypotheses!$E$9,0)</f>
        <v>0</v>
      </c>
      <c r="I53" s="49" t="n">
        <f aca="false">IF((Hypotheses!$E$7-(($A12*12)*Hypotheses!$E$7/Hypotheses!$E$9))&gt;=0,Hypotheses!$E$7/Hypotheses!$E$9,0)</f>
        <v>0</v>
      </c>
      <c r="J53" s="49" t="n">
        <f aca="false">IF((Hypotheses!$E$7-(($A12*12)*Hypotheses!$E$7/Hypotheses!$E$9))&gt;=0,Hypotheses!$E$7/Hypotheses!$E$9,0)</f>
        <v>0</v>
      </c>
      <c r="K53" s="49" t="n">
        <f aca="false">IF((Hypotheses!$E$7-(($A12*12)*Hypotheses!$E$7/Hypotheses!$E$9))&gt;=0,Hypotheses!$E$7/Hypotheses!$E$9,0)</f>
        <v>0</v>
      </c>
      <c r="L53" s="49" t="n">
        <f aca="false">IF((Hypotheses!$E$7-(($A12*12)*Hypotheses!$E$7/Hypotheses!$E$9))&gt;=0,Hypotheses!$E$7/Hypotheses!$E$9,0)</f>
        <v>0</v>
      </c>
      <c r="M53" s="49" t="n">
        <f aca="false">IF((Hypotheses!$E$7-(($A12*12)*Hypotheses!$E$7/Hypotheses!$E$9))&gt;=0,Hypotheses!$E$7/Hypotheses!$E$9,0)</f>
        <v>0</v>
      </c>
      <c r="N53" s="50" t="n">
        <f aca="false">SUM(B53:M53)</f>
        <v>0</v>
      </c>
    </row>
    <row r="54" customFormat="false" ht="15" hidden="false" customHeight="false" outlineLevel="0" collapsed="false">
      <c r="A54" s="51" t="s">
        <v>2062</v>
      </c>
      <c r="B54" s="52" t="n">
        <f aca="false">IF(B55=0,0,Hypotheses!$F$7*Hypotheses!$F$8/12)</f>
        <v>0</v>
      </c>
      <c r="C54" s="52" t="n">
        <f aca="false">IF(C55=0,0,Hypotheses!$F$7*Hypotheses!$F$8/12)</f>
        <v>0</v>
      </c>
      <c r="D54" s="52" t="n">
        <f aca="false">IF(D55=0,0,Hypotheses!$F$7*Hypotheses!$F$8/12)</f>
        <v>0</v>
      </c>
      <c r="E54" s="52" t="n">
        <f aca="false">IF(E55=0,0,Hypotheses!$F$7*Hypotheses!$F$8/12)</f>
        <v>0</v>
      </c>
      <c r="F54" s="52" t="n">
        <f aca="false">IF(F55=0,0,Hypotheses!$F$7*Hypotheses!$F$8/12)</f>
        <v>0</v>
      </c>
      <c r="G54" s="52" t="n">
        <f aca="false">IF(G55=0,0,Hypotheses!$F$7*Hypotheses!$F$8/12)</f>
        <v>0</v>
      </c>
      <c r="H54" s="52" t="n">
        <f aca="false">IF(H55=0,0,Hypotheses!$F$7*Hypotheses!$F$8/12)</f>
        <v>0</v>
      </c>
      <c r="I54" s="52" t="n">
        <f aca="false">IF(I55=0,0,Hypotheses!$F$7*Hypotheses!$F$8/12)</f>
        <v>0</v>
      </c>
      <c r="J54" s="52" t="n">
        <f aca="false">IF(J55=0,0,Hypotheses!$F$7*Hypotheses!$F$8/12)</f>
        <v>0</v>
      </c>
      <c r="K54" s="52" t="n">
        <f aca="false">IF(K55=0,0,Hypotheses!$F$7*Hypotheses!$F$8/12)</f>
        <v>0</v>
      </c>
      <c r="L54" s="52" t="n">
        <f aca="false">IF(L55=0,0,Hypotheses!$F$7*Hypotheses!$F$8/12)</f>
        <v>0</v>
      </c>
      <c r="M54" s="52" t="n">
        <f aca="false">IF(M55=0,0,Hypotheses!$F$7*Hypotheses!$F$8/12)</f>
        <v>0</v>
      </c>
      <c r="N54" s="53" t="n">
        <f aca="false">SUM(B54:M54)</f>
        <v>0</v>
      </c>
    </row>
    <row r="55" customFormat="false" ht="15" hidden="false" customHeight="false" outlineLevel="0" collapsed="false">
      <c r="A55" s="51" t="s">
        <v>2063</v>
      </c>
      <c r="B55" s="52" t="n">
        <f aca="false">IF((Hypotheses!$F$7-(($A5*12)*Hypotheses!$F$7/Hypotheses!$F$9))&gt;=0,Hypotheses!$F$7/Hypotheses!$F$9,0)</f>
        <v>0</v>
      </c>
      <c r="C55" s="52" t="n">
        <f aca="false">IF((Hypotheses!$F$7-(($A5*12)*Hypotheses!$F$7/Hypotheses!$F$9))&gt;=0,Hypotheses!$F$7/Hypotheses!$F$9,0)</f>
        <v>0</v>
      </c>
      <c r="D55" s="52" t="n">
        <f aca="false">IF((Hypotheses!$F$7-(($A5*12)*Hypotheses!$F$7/Hypotheses!$F$9))&gt;=0,Hypotheses!$F$7/Hypotheses!$F$9,0)</f>
        <v>0</v>
      </c>
      <c r="E55" s="52" t="n">
        <f aca="false">IF((Hypotheses!$F$7-(($A5*12)*Hypotheses!$F$7/Hypotheses!$F$9))&gt;=0,Hypotheses!$F$7/Hypotheses!$F$9,0)</f>
        <v>0</v>
      </c>
      <c r="F55" s="52" t="n">
        <f aca="false">IF((Hypotheses!$F$7-(($A5*12)*Hypotheses!$F$7/Hypotheses!$F$9))&gt;=0,Hypotheses!$F$7/Hypotheses!$F$9,0)</f>
        <v>0</v>
      </c>
      <c r="G55" s="52" t="n">
        <f aca="false">IF((Hypotheses!$F$7-(($A5*12)*Hypotheses!$F$7/Hypotheses!$F$9))&gt;=0,Hypotheses!$F$7/Hypotheses!$F$9,0)</f>
        <v>0</v>
      </c>
      <c r="H55" s="52" t="n">
        <f aca="false">IF((Hypotheses!$F$7-(($A5*12)*Hypotheses!$F$7/Hypotheses!$F$9))&gt;=0,Hypotheses!$F$7/Hypotheses!$F$9,0)</f>
        <v>0</v>
      </c>
      <c r="I55" s="52" t="n">
        <f aca="false">IF((Hypotheses!$F$7-(($A5*12)*Hypotheses!$F$7/Hypotheses!$F$9))&gt;=0,Hypotheses!$F$7/Hypotheses!$F$9,0)</f>
        <v>0</v>
      </c>
      <c r="J55" s="52" t="n">
        <f aca="false">IF((Hypotheses!$F$7-(($A5*12)*Hypotheses!$F$7/Hypotheses!$F$9))&gt;=0,Hypotheses!$F$7/Hypotheses!$F$9,0)</f>
        <v>0</v>
      </c>
      <c r="K55" s="52" t="n">
        <f aca="false">IF((Hypotheses!$F$7-(($A5*12)*Hypotheses!$F$7/Hypotheses!$F$9))&gt;=0,Hypotheses!$F$7/Hypotheses!$F$9,0)</f>
        <v>0</v>
      </c>
      <c r="L55" s="52" t="n">
        <f aca="false">IF((Hypotheses!$F$7-(($A5*12)*Hypotheses!$F$7/Hypotheses!$F$9))&gt;=0,Hypotheses!$F$7/Hypotheses!$F$9,0)</f>
        <v>0</v>
      </c>
      <c r="M55" s="52" t="n">
        <f aca="false">IF((Hypotheses!$F$7-(($A5*12)*Hypotheses!$F$7/Hypotheses!$F$9))&gt;=0,Hypotheses!$F$7/Hypotheses!$F$9,0)</f>
        <v>0</v>
      </c>
      <c r="N55" s="53" t="n">
        <f aca="false">SUM(B55:M55)</f>
        <v>0</v>
      </c>
    </row>
    <row r="56" customFormat="false" ht="15" hidden="false" customHeight="false" outlineLevel="0" collapsed="false">
      <c r="B56" s="40" t="n">
        <f aca="false">SUM(B46:B55)</f>
        <v>0</v>
      </c>
      <c r="C56" s="40" t="n">
        <f aca="false">SUM(C46:C55)</f>
        <v>0</v>
      </c>
      <c r="D56" s="40" t="n">
        <f aca="false">SUM(D46:D55)</f>
        <v>0</v>
      </c>
      <c r="E56" s="40" t="n">
        <f aca="false">SUM(E46:E55)</f>
        <v>0</v>
      </c>
      <c r="F56" s="40" t="n">
        <f aca="false">SUM(F46:F55)</f>
        <v>0</v>
      </c>
      <c r="G56" s="40" t="n">
        <f aca="false">SUM(G46:G55)</f>
        <v>0</v>
      </c>
      <c r="H56" s="40" t="n">
        <f aca="false">SUM(H46:H55)</f>
        <v>0</v>
      </c>
      <c r="I56" s="40" t="n">
        <f aca="false">SUM(I46:I55)</f>
        <v>0</v>
      </c>
      <c r="J56" s="40" t="n">
        <f aca="false">SUM(J46:J55)</f>
        <v>0</v>
      </c>
      <c r="K56" s="40" t="n">
        <f aca="false">SUM(K46:K55)</f>
        <v>0</v>
      </c>
      <c r="L56" s="40" t="n">
        <f aca="false">SUM(L46:L55)</f>
        <v>0</v>
      </c>
      <c r="M56" s="40" t="n">
        <f aca="false">SUM(M46:M55)</f>
        <v>0</v>
      </c>
      <c r="N56" s="39" t="n">
        <f aca="false">SUM(N46:N55)</f>
        <v>0</v>
      </c>
    </row>
  </sheetData>
  <mergeCells count="5">
    <mergeCell ref="B4:N4"/>
    <mergeCell ref="B11:M11"/>
    <mergeCell ref="B20:M20"/>
    <mergeCell ref="B31:M31"/>
    <mergeCell ref="B44:M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5"/>
  <sheetViews>
    <sheetView showFormulas="false" showGridLines="true" showRowColHeaders="true" showZeros="true" rightToLeft="false" tabSelected="false" showOutlineSymbols="true" defaultGridColor="true" view="normal" topLeftCell="A79" colorId="64" zoomScale="90" zoomScaleNormal="90" zoomScalePageLayoutView="100" workbookViewId="0">
      <pane xSplit="2" ySplit="0" topLeftCell="C79" activePane="topRight" state="frozen"/>
      <selection pane="topLeft" activeCell="A79" activeCellId="0" sqref="A79"/>
      <selection pane="topRight" activeCell="I82" activeCellId="0" sqref="I82"/>
    </sheetView>
  </sheetViews>
  <sheetFormatPr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6.42"/>
    <col collapsed="false" customWidth="true" hidden="false" outlineLevel="0" max="3" min="3" style="0" width="25.14"/>
    <col collapsed="false" customWidth="true" hidden="false" outlineLevel="0" max="4" min="4" style="0" width="19.57"/>
    <col collapsed="false" customWidth="true" hidden="false" outlineLevel="0" max="5" min="5" style="0" width="18.71"/>
    <col collapsed="false" customWidth="true" hidden="false" outlineLevel="0" max="6" min="6" style="0" width="19.14"/>
    <col collapsed="false" customWidth="true" hidden="false" outlineLevel="0" max="7" min="7" style="0" width="16.71"/>
    <col collapsed="false" customWidth="true" hidden="false" outlineLevel="0" max="8" min="8" style="0" width="19.14"/>
    <col collapsed="false" customWidth="true" hidden="false" outlineLevel="0" max="9" min="9" style="0" width="16.71"/>
    <col collapsed="false" customWidth="true" hidden="false" outlineLevel="0" max="10" min="10" style="0" width="18.71"/>
    <col collapsed="false" customWidth="true" hidden="false" outlineLevel="0" max="11" min="11" style="0" width="17.42"/>
    <col collapsed="false" customWidth="true" hidden="false" outlineLevel="0" max="12" min="12" style="0" width="16.14"/>
    <col collapsed="false" customWidth="true" hidden="false" outlineLevel="0" max="13" min="13" style="0" width="13.57"/>
    <col collapsed="false" customWidth="true" hidden="false" outlineLevel="0" max="14" min="14" style="0" width="12.57"/>
    <col collapsed="false" customWidth="true" hidden="false" outlineLevel="0" max="15" min="15" style="0" width="13.57"/>
    <col collapsed="false" customWidth="true" hidden="false" outlineLevel="0" max="16" min="16" style="0" width="12.57"/>
    <col collapsed="false" customWidth="true" hidden="false" outlineLevel="0" max="17" min="17" style="0" width="19.57"/>
    <col collapsed="false" customWidth="true" hidden="false" outlineLevel="0" max="18" min="18" style="0" width="10.14"/>
    <col collapsed="false" customWidth="true" hidden="false" outlineLevel="0" max="19" min="19" style="0" width="13.57"/>
    <col collapsed="false" customWidth="false" hidden="false" outlineLevel="0" max="1025" min="20" style="0" width="11.42"/>
  </cols>
  <sheetData>
    <row r="1" customFormat="false" ht="21" hidden="false" customHeight="false" outlineLevel="0" collapsed="false">
      <c r="A1" s="6" t="s">
        <v>2064</v>
      </c>
    </row>
    <row r="3" s="54" customFormat="true" ht="21" hidden="false" customHeight="false" outlineLevel="0" collapsed="false">
      <c r="C3" s="55" t="n">
        <f aca="false">Hypotheses!$B$4</f>
        <v>2019</v>
      </c>
      <c r="D3" s="55"/>
      <c r="E3" s="55"/>
      <c r="F3" s="55"/>
      <c r="G3" s="55"/>
      <c r="H3" s="55"/>
      <c r="I3" s="55"/>
      <c r="J3" s="55"/>
      <c r="K3" s="55"/>
      <c r="L3" s="55"/>
    </row>
    <row r="4" s="54" customFormat="true" ht="15" hidden="false" customHeight="false" outlineLevel="0" collapsed="false">
      <c r="C4" s="56" t="s">
        <v>2065</v>
      </c>
      <c r="D4" s="57" t="s">
        <v>2066</v>
      </c>
      <c r="E4" s="58" t="s">
        <v>2067</v>
      </c>
      <c r="F4" s="57" t="s">
        <v>2066</v>
      </c>
      <c r="G4" s="58" t="s">
        <v>2068</v>
      </c>
      <c r="H4" s="57" t="s">
        <v>2066</v>
      </c>
      <c r="I4" s="58" t="s">
        <v>2069</v>
      </c>
      <c r="J4" s="57" t="s">
        <v>2066</v>
      </c>
      <c r="K4" s="59" t="s">
        <v>2070</v>
      </c>
      <c r="L4" s="60" t="s">
        <v>2071</v>
      </c>
    </row>
    <row r="5" s="54" customFormat="true" ht="15" hidden="false" customHeight="false" outlineLevel="0" collapsed="false">
      <c r="A5" s="61" t="s">
        <v>2072</v>
      </c>
      <c r="B5" s="62"/>
      <c r="C5" s="63" t="n">
        <v>80000</v>
      </c>
      <c r="D5" s="64"/>
      <c r="E5" s="63" t="n">
        <v>80000</v>
      </c>
      <c r="F5" s="64"/>
      <c r="G5" s="63" t="n">
        <v>80000</v>
      </c>
      <c r="H5" s="64"/>
      <c r="I5" s="63" t="n">
        <v>80000</v>
      </c>
      <c r="J5" s="64"/>
      <c r="K5" s="65" t="n">
        <v>0</v>
      </c>
      <c r="L5" s="66" t="n">
        <f aca="false">SUM(C5,E5,G5,I5)+(K5*I5)</f>
        <v>320000</v>
      </c>
    </row>
    <row r="6" s="54" customFormat="true" ht="15" hidden="false" customHeight="false" outlineLevel="0" collapsed="false">
      <c r="A6" s="14" t="s">
        <v>2073</v>
      </c>
      <c r="B6" s="67"/>
      <c r="C6" s="68" t="n">
        <v>12</v>
      </c>
      <c r="D6" s="67"/>
      <c r="E6" s="41" t="n">
        <v>12</v>
      </c>
      <c r="F6" s="67"/>
      <c r="G6" s="41" t="n">
        <v>12</v>
      </c>
      <c r="H6" s="67"/>
      <c r="I6" s="41" t="n">
        <v>12</v>
      </c>
      <c r="J6" s="67"/>
      <c r="K6" s="69"/>
      <c r="L6" s="67"/>
    </row>
    <row r="7" s="54" customFormat="true" ht="15" hidden="false" customHeight="false" outlineLevel="0" collapsed="false">
      <c r="A7" s="14" t="s">
        <v>2074</v>
      </c>
      <c r="B7" s="67"/>
      <c r="C7" s="70" t="n">
        <v>0.2</v>
      </c>
      <c r="D7" s="67"/>
      <c r="E7" s="70" t="n">
        <v>0.2</v>
      </c>
      <c r="F7" s="67"/>
      <c r="G7" s="70" t="n">
        <v>0.2</v>
      </c>
      <c r="H7" s="67"/>
      <c r="I7" s="70" t="n">
        <v>0.2</v>
      </c>
      <c r="J7" s="67"/>
      <c r="K7" s="71"/>
      <c r="L7" s="67"/>
    </row>
    <row r="8" s="54" customFormat="true" ht="15" hidden="false" customHeight="false" outlineLevel="0" collapsed="false">
      <c r="A8" s="14" t="s">
        <v>2075</v>
      </c>
      <c r="B8" s="67"/>
      <c r="C8" s="72" t="n">
        <v>40</v>
      </c>
      <c r="D8" s="67"/>
      <c r="E8" s="73" t="n">
        <v>45</v>
      </c>
      <c r="F8" s="67"/>
      <c r="G8" s="73" t="n">
        <v>50</v>
      </c>
      <c r="H8" s="67"/>
      <c r="I8" s="73" t="n">
        <v>55</v>
      </c>
      <c r="J8" s="67"/>
      <c r="K8" s="74"/>
      <c r="L8" s="67"/>
    </row>
    <row r="9" s="54" customFormat="true" ht="15" hidden="false" customHeight="false" outlineLevel="0" collapsed="false">
      <c r="A9" s="14" t="s">
        <v>2076</v>
      </c>
      <c r="B9" s="67"/>
      <c r="C9" s="75" t="n">
        <f aca="false">IF((C$8)&gt;24,IF((C$8)&gt;34,IF((C$8)&gt;44,IF((C$8)&gt;54,$D$113,$D$112),$D$111),$D$110),0)</f>
        <v>0.1</v>
      </c>
      <c r="D9" s="67"/>
      <c r="E9" s="76" t="n">
        <f aca="false">IF((E$8)&gt;24,IF((E$8)&gt;34,IF((E$8)&gt;44,IF((E$8)&gt;54,$D$113,$D$112),$D$111),$D$110),0)</f>
        <v>0.15</v>
      </c>
      <c r="F9" s="67"/>
      <c r="G9" s="76" t="n">
        <f aca="false">IF((G$8)&gt;24,IF((G$8)&gt;34,IF((G$8)&gt;44,IF((G$8)&gt;54,$D$113,$D$112),$D$111),$D$110),0)</f>
        <v>0.15</v>
      </c>
      <c r="H9" s="67"/>
      <c r="I9" s="76" t="n">
        <f aca="false">IF((I$8)&gt;24,IF((I$8)&gt;34,IF((I$8)&gt;44,IF((I$8)&gt;54,$D$113,$D$112),$D$111),$D$110),0)</f>
        <v>0.18</v>
      </c>
      <c r="J9" s="67"/>
      <c r="K9" s="77"/>
      <c r="L9" s="67"/>
    </row>
    <row r="10" s="54" customFormat="true" ht="15" hidden="false" customHeight="false" outlineLevel="0" collapsed="false">
      <c r="A10" s="14" t="s">
        <v>2077</v>
      </c>
      <c r="B10" s="67"/>
      <c r="C10" s="78" t="n">
        <f aca="false">IF((C$11*12)&gt;$C$105,IF((C$11*12)&gt;$C$106,IF((C$11*12)&gt;$C$107,$E$107,C$11-$D$106),$E$105),0)</f>
        <v>0</v>
      </c>
      <c r="D10" s="67"/>
      <c r="E10" s="79" t="n">
        <f aca="false">IF((E$11*12)&gt;$C$105,IF((E$11*12)&gt;$C$106,IF((E$11*12)&gt;$C$107,$E$107,E$11-$D$106),$E$105),0)</f>
        <v>0</v>
      </c>
      <c r="F10" s="67"/>
      <c r="G10" s="79" t="n">
        <f aca="false">IF((G$11*12)&gt;$C$105,IF((G$11*12)&gt;$C$106,IF((G$11*12)&gt;$C$107,$E$107,G$11-$D$106),$E$105),0)</f>
        <v>0</v>
      </c>
      <c r="H10" s="67"/>
      <c r="I10" s="79" t="n">
        <f aca="false">IF((I$11*12)&gt;$C$105,IF((I$11*12)&gt;$C$106,IF((I$11*12)&gt;$C$107,$E$107,I$11-$D$106),$E$105),0)</f>
        <v>0</v>
      </c>
      <c r="J10" s="67"/>
      <c r="K10" s="77"/>
      <c r="L10" s="67"/>
    </row>
    <row r="11" s="54" customFormat="true" ht="15" hidden="false" customHeight="false" outlineLevel="0" collapsed="false">
      <c r="A11" s="80" t="s">
        <v>2078</v>
      </c>
      <c r="B11" s="81"/>
      <c r="C11" s="82" t="n">
        <f aca="false">C5/C6*C7</f>
        <v>1333.33333333333</v>
      </c>
      <c r="D11" s="83" t="n">
        <f aca="false">C11</f>
        <v>1333.33333333333</v>
      </c>
      <c r="E11" s="84" t="n">
        <f aca="false">E5/E6*E7</f>
        <v>1333.33333333333</v>
      </c>
      <c r="F11" s="83" t="n">
        <f aca="false">E11</f>
        <v>1333.33333333333</v>
      </c>
      <c r="G11" s="84" t="n">
        <f aca="false">G5/G6*G7</f>
        <v>1333.33333333333</v>
      </c>
      <c r="H11" s="83" t="n">
        <f aca="false">G11</f>
        <v>1333.33333333333</v>
      </c>
      <c r="I11" s="84" t="n">
        <f aca="false">(I5/I6)*I7</f>
        <v>1333.33333333333</v>
      </c>
      <c r="J11" s="83" t="n">
        <f aca="false">I11</f>
        <v>1333.33333333333</v>
      </c>
      <c r="K11" s="85"/>
      <c r="L11" s="66" t="n">
        <f aca="false">SUM(C11,E11,G11,I11,)+(K5*I11)</f>
        <v>5333.33333333333</v>
      </c>
    </row>
    <row r="12" s="54" customFormat="true" ht="15" hidden="false" customHeight="false" outlineLevel="0" collapsed="false">
      <c r="A12" s="86" t="s">
        <v>2079</v>
      </c>
      <c r="B12" s="67"/>
      <c r="C12" s="87"/>
      <c r="D12" s="88"/>
      <c r="E12" s="89"/>
      <c r="F12" s="88"/>
      <c r="G12" s="89"/>
      <c r="H12" s="88"/>
      <c r="I12" s="89"/>
      <c r="J12" s="88"/>
      <c r="K12" s="90"/>
      <c r="L12" s="67"/>
    </row>
    <row r="13" s="54" customFormat="true" ht="15" hidden="false" customHeight="false" outlineLevel="0" collapsed="false">
      <c r="A13" s="14" t="s">
        <v>2080</v>
      </c>
      <c r="B13" s="91" t="n">
        <v>0.0625</v>
      </c>
      <c r="C13" s="78" t="n">
        <f aca="false">C$11*$B13</f>
        <v>83.3333333333333</v>
      </c>
      <c r="D13" s="92" t="n">
        <f aca="false">C13</f>
        <v>83.3333333333333</v>
      </c>
      <c r="E13" s="79" t="n">
        <f aca="false">E$11*$B13</f>
        <v>83.3333333333333</v>
      </c>
      <c r="F13" s="92" t="n">
        <f aca="false">E13</f>
        <v>83.3333333333333</v>
      </c>
      <c r="G13" s="79" t="n">
        <f aca="false">G$11*$B13</f>
        <v>83.3333333333333</v>
      </c>
      <c r="H13" s="92" t="n">
        <f aca="false">G13</f>
        <v>83.3333333333333</v>
      </c>
      <c r="I13" s="79" t="n">
        <f aca="false">I11*B13</f>
        <v>83.3333333333333</v>
      </c>
      <c r="J13" s="92" t="n">
        <f aca="false">I13</f>
        <v>83.3333333333333</v>
      </c>
      <c r="K13" s="90"/>
      <c r="L13" s="67"/>
    </row>
    <row r="14" s="54" customFormat="true" ht="15" hidden="false" customHeight="false" outlineLevel="0" collapsed="false">
      <c r="A14" s="14" t="s">
        <v>2081</v>
      </c>
      <c r="B14" s="67"/>
      <c r="C14" s="78" t="n">
        <f aca="false">IF((C$11*12)&gt;$C$105,IF((C$11*12)&gt;$C$106,IF((C$11*12)&gt;$C$107,$E$107,C$11-$D$106),$E$105),0)*C$9</f>
        <v>0</v>
      </c>
      <c r="D14" s="92" t="n">
        <f aca="false">C14</f>
        <v>0</v>
      </c>
      <c r="E14" s="79" t="n">
        <f aca="false">IF((E$11*12)&gt;$C$105,IF((E$11*12)&gt;$C$106,IF((E$11*12)&gt;$C$107,$E$107,E$11-$D$106),$E$105),0)*E$9</f>
        <v>0</v>
      </c>
      <c r="F14" s="92" t="n">
        <f aca="false">E14</f>
        <v>0</v>
      </c>
      <c r="G14" s="79" t="n">
        <f aca="false">IF((G$11*12)&gt;$C$105,IF((G$11*12)&gt;$C$106,IF((G$11*12)&gt;$C$107,$E$107,G$11-$D$106),$E$105),0)*G$9</f>
        <v>0</v>
      </c>
      <c r="H14" s="92" t="n">
        <f aca="false">G14</f>
        <v>0</v>
      </c>
      <c r="I14" s="79" t="n">
        <f aca="false">IF((I$11*12)&gt;$C$105,IF((I$11*12)&gt;$C$106,IF((I$11*12)&gt;$C$107,$E$107,I$11-$D$106),$E$105),0)*I$9</f>
        <v>0</v>
      </c>
      <c r="J14" s="92" t="n">
        <f aca="false">I14</f>
        <v>0</v>
      </c>
      <c r="K14" s="90"/>
      <c r="L14" s="67"/>
    </row>
    <row r="15" s="54" customFormat="true" ht="15" hidden="false" customHeight="false" outlineLevel="0" collapsed="false">
      <c r="A15" s="14" t="s">
        <v>2082</v>
      </c>
      <c r="B15" s="91" t="n">
        <v>0.0146</v>
      </c>
      <c r="C15" s="78" t="n">
        <f aca="false">C11*$B$15</f>
        <v>19.4666666666667</v>
      </c>
      <c r="D15" s="92" t="n">
        <f aca="false">C15</f>
        <v>19.4666666666667</v>
      </c>
      <c r="E15" s="79" t="n">
        <f aca="false">E$11*$B15</f>
        <v>19.4666666666667</v>
      </c>
      <c r="F15" s="92" t="n">
        <f aca="false">E15</f>
        <v>19.4666666666667</v>
      </c>
      <c r="G15" s="79" t="n">
        <f aca="false">G$11*$B15</f>
        <v>19.4666666666667</v>
      </c>
      <c r="H15" s="92" t="n">
        <f aca="false">G15</f>
        <v>19.4666666666667</v>
      </c>
      <c r="I15" s="79" t="n">
        <f aca="false">I$11*$B15</f>
        <v>19.4666666666667</v>
      </c>
      <c r="J15" s="92" t="n">
        <f aca="false">I15</f>
        <v>19.4666666666667</v>
      </c>
      <c r="K15" s="90"/>
      <c r="L15" s="67"/>
    </row>
    <row r="16" s="54" customFormat="true" ht="15" hidden="false" customHeight="false" outlineLevel="0" collapsed="false">
      <c r="A16" s="14" t="s">
        <v>2083</v>
      </c>
      <c r="B16" s="91" t="n">
        <v>0.0006</v>
      </c>
      <c r="C16" s="78" t="n">
        <f aca="false">B16*$C$11</f>
        <v>0.8</v>
      </c>
      <c r="D16" s="92" t="n">
        <f aca="false">C16</f>
        <v>0.8</v>
      </c>
      <c r="E16" s="79" t="n">
        <f aca="false">E$11*$B16</f>
        <v>0.8</v>
      </c>
      <c r="F16" s="92" t="n">
        <f aca="false">E16</f>
        <v>0.8</v>
      </c>
      <c r="G16" s="79" t="n">
        <f aca="false">G$11*$B16</f>
        <v>0.8</v>
      </c>
      <c r="H16" s="92" t="n">
        <f aca="false">G16</f>
        <v>0.8</v>
      </c>
      <c r="I16" s="79" t="n">
        <f aca="false">I$11*$B16</f>
        <v>0.8</v>
      </c>
      <c r="J16" s="92" t="n">
        <f aca="false">I16</f>
        <v>0.8</v>
      </c>
      <c r="K16" s="90"/>
      <c r="L16" s="67"/>
    </row>
    <row r="17" s="99" customFormat="true" ht="15" hidden="false" customHeight="false" outlineLevel="0" collapsed="false">
      <c r="A17" s="93" t="s">
        <v>2084</v>
      </c>
      <c r="B17" s="94" t="n">
        <f aca="false">C17/C18</f>
        <v>0.0842459069717012</v>
      </c>
      <c r="C17" s="95" t="n">
        <f aca="false">SUM(C13:C16)</f>
        <v>103.6</v>
      </c>
      <c r="D17" s="96" t="n">
        <f aca="false">SUM(D13:D16)</f>
        <v>103.6</v>
      </c>
      <c r="E17" s="97" t="n">
        <f aca="false">SUM(E13:E16)</f>
        <v>103.6</v>
      </c>
      <c r="F17" s="96" t="n">
        <f aca="false">SUM(F13:F16)</f>
        <v>103.6</v>
      </c>
      <c r="G17" s="97" t="n">
        <f aca="false">SUM(G13:G16)</f>
        <v>103.6</v>
      </c>
      <c r="H17" s="96" t="n">
        <f aca="false">SUM(H13:H16)</f>
        <v>103.6</v>
      </c>
      <c r="I17" s="97" t="n">
        <f aca="false">SUM(I13:I16)</f>
        <v>103.6</v>
      </c>
      <c r="J17" s="96" t="n">
        <f aca="false">SUM(J13:J16)</f>
        <v>103.6</v>
      </c>
      <c r="K17" s="98"/>
      <c r="L17" s="96" t="n">
        <f aca="false">SUM(C17:J17)+(SUM(I17:J17)*K5)</f>
        <v>828.8</v>
      </c>
    </row>
    <row r="18" s="54" customFormat="true" ht="15" hidden="false" customHeight="false" outlineLevel="0" collapsed="false">
      <c r="A18" s="100" t="s">
        <v>2085</v>
      </c>
      <c r="B18" s="101"/>
      <c r="C18" s="95" t="n">
        <f aca="false">C11-SUM(C13:C16)</f>
        <v>1229.73333333333</v>
      </c>
      <c r="D18" s="102" t="n">
        <f aca="false">D11+D17</f>
        <v>1436.93333333333</v>
      </c>
      <c r="E18" s="97" t="n">
        <f aca="false">E11-SUM(E13:E16)</f>
        <v>1229.73333333333</v>
      </c>
      <c r="F18" s="102" t="n">
        <f aca="false">F11+F17</f>
        <v>1436.93333333333</v>
      </c>
      <c r="G18" s="97" t="n">
        <f aca="false">G11-SUM(G13:G16)</f>
        <v>1229.73333333333</v>
      </c>
      <c r="H18" s="102" t="n">
        <f aca="false">H11+H17</f>
        <v>1436.93333333333</v>
      </c>
      <c r="I18" s="97" t="n">
        <f aca="false">I11-SUM(I13:I16)</f>
        <v>1229.73333333333</v>
      </c>
      <c r="J18" s="102" t="n">
        <f aca="false">J11+J17</f>
        <v>1436.93333333333</v>
      </c>
      <c r="K18" s="85"/>
      <c r="L18" s="96" t="n">
        <f aca="false">SUM(C18,E18,G18,I18)+(I18*K5)</f>
        <v>4918.93333333333</v>
      </c>
    </row>
    <row r="19" customFormat="false" ht="15" hidden="false" customHeight="false" outlineLevel="0" collapsed="false">
      <c r="A19" s="103"/>
      <c r="B19" s="103"/>
      <c r="C19" s="104"/>
      <c r="D19" s="105"/>
      <c r="E19" s="104"/>
      <c r="F19" s="105"/>
      <c r="G19" s="104"/>
      <c r="H19" s="105"/>
      <c r="I19" s="104"/>
      <c r="J19" s="105"/>
      <c r="L19" s="106" t="n">
        <f aca="false">L17+L18</f>
        <v>5747.73333333333</v>
      </c>
    </row>
    <row r="20" s="54" customFormat="true" ht="15" hidden="false" customHeight="false" outlineLevel="0" collapsed="false"/>
    <row r="21" s="54" customFormat="true" ht="15" hidden="false" customHeight="false" outlineLevel="0" collapsed="false"/>
    <row r="22" s="54" customFormat="true" ht="21" hidden="false" customHeight="false" outlineLevel="0" collapsed="false">
      <c r="C22" s="55" t="n">
        <f aca="false">C3+1</f>
        <v>2020</v>
      </c>
      <c r="D22" s="55"/>
      <c r="E22" s="55"/>
      <c r="F22" s="55"/>
      <c r="G22" s="55"/>
      <c r="H22" s="55"/>
      <c r="I22" s="55"/>
      <c r="J22" s="55"/>
      <c r="K22" s="55"/>
      <c r="L22" s="55"/>
    </row>
    <row r="23" s="54" customFormat="true" ht="15" hidden="false" customHeight="false" outlineLevel="0" collapsed="false">
      <c r="C23" s="56" t="str">
        <f aca="false">C4</f>
        <v>Employé 1</v>
      </c>
      <c r="D23" s="57" t="s">
        <v>2066</v>
      </c>
      <c r="E23" s="58" t="str">
        <f aca="false">E4</f>
        <v>Employé 2</v>
      </c>
      <c r="F23" s="57" t="s">
        <v>2066</v>
      </c>
      <c r="G23" s="58" t="str">
        <f aca="false">G4</f>
        <v>Employé 3</v>
      </c>
      <c r="H23" s="57" t="s">
        <v>2066</v>
      </c>
      <c r="I23" s="58" t="str">
        <f aca="false">I4</f>
        <v>Employé 4</v>
      </c>
      <c r="J23" s="57" t="s">
        <v>2066</v>
      </c>
      <c r="K23" s="59" t="s">
        <v>2070</v>
      </c>
      <c r="L23" s="60" t="s">
        <v>2071</v>
      </c>
    </row>
    <row r="24" s="54" customFormat="true" ht="15" hidden="false" customHeight="false" outlineLevel="0" collapsed="false">
      <c r="A24" s="61" t="s">
        <v>2072</v>
      </c>
      <c r="B24" s="62"/>
      <c r="C24" s="63" t="n">
        <f aca="false">Hypotheses!C19</f>
        <v>100000</v>
      </c>
      <c r="D24" s="64"/>
      <c r="E24" s="63" t="n">
        <f aca="false">C24</f>
        <v>100000</v>
      </c>
      <c r="F24" s="64"/>
      <c r="G24" s="63" t="n">
        <f aca="false">C24</f>
        <v>100000</v>
      </c>
      <c r="H24" s="64"/>
      <c r="I24" s="63" t="n">
        <v>100000</v>
      </c>
      <c r="J24" s="64"/>
      <c r="K24" s="65" t="n">
        <v>0</v>
      </c>
      <c r="L24" s="66" t="n">
        <f aca="false">SUM(C24,E24,G24,I24)+(K24*I24)</f>
        <v>400000</v>
      </c>
    </row>
    <row r="25" s="54" customFormat="true" ht="15" hidden="false" customHeight="false" outlineLevel="0" collapsed="false">
      <c r="A25" s="14" t="s">
        <v>2073</v>
      </c>
      <c r="B25" s="67"/>
      <c r="C25" s="68" t="n">
        <v>12</v>
      </c>
      <c r="D25" s="67"/>
      <c r="E25" s="41" t="n">
        <v>12</v>
      </c>
      <c r="F25" s="67"/>
      <c r="G25" s="41" t="n">
        <v>12</v>
      </c>
      <c r="H25" s="67"/>
      <c r="I25" s="41" t="n">
        <v>12</v>
      </c>
      <c r="J25" s="67"/>
      <c r="K25" s="69"/>
      <c r="L25" s="67"/>
    </row>
    <row r="26" s="54" customFormat="true" ht="15" hidden="false" customHeight="false" outlineLevel="0" collapsed="false">
      <c r="A26" s="14" t="s">
        <v>2074</v>
      </c>
      <c r="B26" s="67"/>
      <c r="C26" s="70" t="n">
        <v>0.4</v>
      </c>
      <c r="D26" s="67"/>
      <c r="E26" s="70" t="n">
        <v>0.4</v>
      </c>
      <c r="F26" s="67"/>
      <c r="G26" s="70" t="n">
        <v>0.2</v>
      </c>
      <c r="H26" s="67"/>
      <c r="I26" s="70" t="n">
        <v>0.2</v>
      </c>
      <c r="J26" s="67"/>
      <c r="K26" s="71"/>
      <c r="L26" s="67"/>
    </row>
    <row r="27" s="54" customFormat="true" ht="15" hidden="false" customHeight="false" outlineLevel="0" collapsed="false">
      <c r="A27" s="14" t="s">
        <v>2075</v>
      </c>
      <c r="B27" s="67"/>
      <c r="C27" s="72" t="n">
        <f aca="false">$C$8</f>
        <v>40</v>
      </c>
      <c r="D27" s="67"/>
      <c r="E27" s="73" t="n">
        <f aca="false">$E$8</f>
        <v>45</v>
      </c>
      <c r="F27" s="67"/>
      <c r="G27" s="73" t="n">
        <f aca="false">$G$8</f>
        <v>50</v>
      </c>
      <c r="H27" s="67"/>
      <c r="I27" s="73" t="n">
        <f aca="false">I8</f>
        <v>55</v>
      </c>
      <c r="J27" s="67"/>
      <c r="K27" s="74"/>
      <c r="L27" s="67"/>
    </row>
    <row r="28" s="54" customFormat="true" ht="15" hidden="false" customHeight="false" outlineLevel="0" collapsed="false">
      <c r="A28" s="14" t="s">
        <v>2076</v>
      </c>
      <c r="B28" s="67"/>
      <c r="C28" s="75" t="n">
        <f aca="false">IF((C$27)&gt;24,IF((C$27)&gt;34,IF((C$27)&gt;44,IF((C$27)&gt;54,$D$113,$D$112),$D$111),$D$110),0)</f>
        <v>0.1</v>
      </c>
      <c r="D28" s="67"/>
      <c r="E28" s="76" t="n">
        <f aca="false">IF((E$27)&gt;24,IF((E$27)&gt;34,IF((E$27)&gt;44,IF((E$27)&gt;54,$D$113,$D$112),$D$111),$D$110),0)</f>
        <v>0.15</v>
      </c>
      <c r="F28" s="67"/>
      <c r="G28" s="76" t="n">
        <f aca="false">IF((G$27)&gt;24,IF((G$27)&gt;34,IF((G$27)&gt;44,IF((G$27)&gt;54,$D$113,$D$112),$D$111),$D$110),0)</f>
        <v>0.15</v>
      </c>
      <c r="H28" s="67"/>
      <c r="I28" s="76" t="n">
        <f aca="false">IF((I$27)&gt;24,IF((I$27)&gt;34,IF((I$27)&gt;44,IF((I$27)&gt;54,$D$113,$D$112),$D$111),$D$110),0)</f>
        <v>0.18</v>
      </c>
      <c r="J28" s="67"/>
      <c r="K28" s="77"/>
      <c r="L28" s="67"/>
    </row>
    <row r="29" s="54" customFormat="true" ht="15" hidden="false" customHeight="false" outlineLevel="0" collapsed="false">
      <c r="A29" s="14" t="s">
        <v>2077</v>
      </c>
      <c r="B29" s="67"/>
      <c r="C29" s="78" t="n">
        <f aca="false">IF((C$30*12)&gt;$C$105,IF((C$30*12)&gt;$C$106,IF((C$30*12)&gt;$C$107,$E$107,C$30-$D$106),$E$105),0)</f>
        <v>1277.08333333333</v>
      </c>
      <c r="D29" s="67"/>
      <c r="E29" s="79" t="n">
        <f aca="false">IF((E$30*12)&gt;$C$105,IF((E$30*12)&gt;$C$106,IF((E$30*12)&gt;$C$107,$E$107,E$30-$D$106),$E$105),0)</f>
        <v>1277.08333333333</v>
      </c>
      <c r="F29" s="67"/>
      <c r="G29" s="79" t="n">
        <f aca="false">IF((G$30*12)&gt;$C$105,IF((G$30*12)&gt;$C$106,IF((G$30*12)&gt;$C$107,$E$107,G$30-$D$106),$E$105),0)</f>
        <v>0</v>
      </c>
      <c r="H29" s="67"/>
      <c r="I29" s="79" t="n">
        <f aca="false">IF((I$30*12)&gt;$C$105,IF((I$30*12)&gt;$C$106,IF((I$30*12)&gt;$C$107,$E$107,I$30-$D$106),$E$105),0)</f>
        <v>0</v>
      </c>
      <c r="J29" s="67"/>
      <c r="K29" s="77"/>
      <c r="L29" s="67"/>
    </row>
    <row r="30" s="54" customFormat="true" ht="15" hidden="false" customHeight="false" outlineLevel="0" collapsed="false">
      <c r="A30" s="80" t="s">
        <v>2078</v>
      </c>
      <c r="B30" s="81"/>
      <c r="C30" s="82" t="n">
        <f aca="false">C24/C25*C26</f>
        <v>3333.33333333333</v>
      </c>
      <c r="D30" s="83" t="n">
        <f aca="false">C30</f>
        <v>3333.33333333333</v>
      </c>
      <c r="E30" s="84" t="n">
        <f aca="false">E24/E25*E26</f>
        <v>3333.33333333333</v>
      </c>
      <c r="F30" s="83" t="n">
        <f aca="false">E30</f>
        <v>3333.33333333333</v>
      </c>
      <c r="G30" s="84" t="n">
        <f aca="false">G24/G25*G26</f>
        <v>1666.66666666667</v>
      </c>
      <c r="H30" s="83" t="n">
        <f aca="false">G30</f>
        <v>1666.66666666667</v>
      </c>
      <c r="I30" s="84" t="n">
        <f aca="false">(I24/I25)*I26</f>
        <v>1666.66666666667</v>
      </c>
      <c r="J30" s="83" t="n">
        <f aca="false">I30</f>
        <v>1666.66666666667</v>
      </c>
      <c r="K30" s="85"/>
      <c r="L30" s="66" t="n">
        <f aca="false">SUM(C30,E30,G30,I30,)+(K24*I30)</f>
        <v>10000</v>
      </c>
    </row>
    <row r="31" s="54" customFormat="true" ht="15" hidden="false" customHeight="false" outlineLevel="0" collapsed="false">
      <c r="A31" s="86" t="s">
        <v>2079</v>
      </c>
      <c r="B31" s="67"/>
      <c r="C31" s="87"/>
      <c r="D31" s="88"/>
      <c r="E31" s="89"/>
      <c r="F31" s="88"/>
      <c r="G31" s="89"/>
      <c r="H31" s="88"/>
      <c r="I31" s="89"/>
      <c r="J31" s="88"/>
      <c r="K31" s="90"/>
      <c r="L31" s="67"/>
    </row>
    <row r="32" s="54" customFormat="true" ht="15" hidden="false" customHeight="false" outlineLevel="0" collapsed="false">
      <c r="A32" s="14" t="s">
        <v>2080</v>
      </c>
      <c r="B32" s="91" t="n">
        <v>0.0625</v>
      </c>
      <c r="C32" s="78" t="n">
        <f aca="false">C$30*$B32</f>
        <v>208.333333333333</v>
      </c>
      <c r="D32" s="92" t="n">
        <f aca="false">C32</f>
        <v>208.333333333333</v>
      </c>
      <c r="E32" s="79" t="n">
        <f aca="false">E$30*$B32</f>
        <v>208.333333333333</v>
      </c>
      <c r="F32" s="92" t="n">
        <f aca="false">E32</f>
        <v>208.333333333333</v>
      </c>
      <c r="G32" s="79" t="n">
        <f aca="false">G$30*$B32</f>
        <v>104.166666666667</v>
      </c>
      <c r="H32" s="92" t="n">
        <f aca="false">G32</f>
        <v>104.166666666667</v>
      </c>
      <c r="I32" s="79" t="n">
        <f aca="false">I$30*$B32</f>
        <v>104.166666666667</v>
      </c>
      <c r="J32" s="92" t="n">
        <f aca="false">I32</f>
        <v>104.166666666667</v>
      </c>
      <c r="K32" s="90"/>
      <c r="L32" s="67"/>
    </row>
    <row r="33" s="54" customFormat="true" ht="15" hidden="false" customHeight="false" outlineLevel="0" collapsed="false">
      <c r="A33" s="14" t="s">
        <v>2081</v>
      </c>
      <c r="B33" s="67"/>
      <c r="C33" s="78" t="n">
        <f aca="false">IF((C$30*12)&gt;$C$105,IF((C$30*12)&gt;$C$106,IF((C$30*12)&gt;$C$107,$E$107,C$30-$D$106),$E$105),0)*C$28</f>
        <v>127.708333333333</v>
      </c>
      <c r="D33" s="92" t="n">
        <f aca="false">C33</f>
        <v>127.708333333333</v>
      </c>
      <c r="E33" s="79" t="n">
        <f aca="false">IF((E$30*12)&gt;$C$105,IF((E$30*12)&gt;$C$106,IF((E$30*12)&gt;$C$107,$E$107,E$30-$D$106),$E$105),0)*E$28</f>
        <v>191.5625</v>
      </c>
      <c r="F33" s="92" t="n">
        <f aca="false">E33</f>
        <v>191.5625</v>
      </c>
      <c r="G33" s="79" t="n">
        <f aca="false">IF((G$30*12)&gt;$C$105,IF((G$30*12)&gt;$C$106,IF((G$30*12)&gt;$C$107,$E$107,G$30-$D$106),$E$105),0)*G$28</f>
        <v>0</v>
      </c>
      <c r="H33" s="92" t="n">
        <f aca="false">G33</f>
        <v>0</v>
      </c>
      <c r="I33" s="79" t="n">
        <f aca="false">IF((I$30*12)&gt;$C$105,IF((I$30*12)&gt;$C$106,IF((I$30*12)&gt;$C$107,$E$107,I$30-$D$106),$E$105),0)*I$28</f>
        <v>0</v>
      </c>
      <c r="J33" s="92" t="n">
        <f aca="false">I33</f>
        <v>0</v>
      </c>
      <c r="K33" s="90"/>
      <c r="L33" s="67"/>
    </row>
    <row r="34" s="54" customFormat="true" ht="15" hidden="false" customHeight="false" outlineLevel="0" collapsed="false">
      <c r="A34" s="14" t="s">
        <v>2082</v>
      </c>
      <c r="B34" s="91" t="n">
        <v>0.0146</v>
      </c>
      <c r="C34" s="78" t="n">
        <f aca="false">C30*$B$34</f>
        <v>48.6666666666667</v>
      </c>
      <c r="D34" s="92" t="n">
        <f aca="false">C34</f>
        <v>48.6666666666667</v>
      </c>
      <c r="E34" s="79" t="n">
        <f aca="false">E$30*$B34</f>
        <v>48.6666666666667</v>
      </c>
      <c r="F34" s="92" t="n">
        <f aca="false">E34</f>
        <v>48.6666666666667</v>
      </c>
      <c r="G34" s="79" t="n">
        <f aca="false">G$30*$B34</f>
        <v>24.3333333333333</v>
      </c>
      <c r="H34" s="92" t="n">
        <f aca="false">G34</f>
        <v>24.3333333333333</v>
      </c>
      <c r="I34" s="79" t="n">
        <f aca="false">I$30*$B34</f>
        <v>24.3333333333333</v>
      </c>
      <c r="J34" s="92" t="n">
        <f aca="false">I34</f>
        <v>24.3333333333333</v>
      </c>
      <c r="K34" s="90"/>
      <c r="L34" s="67"/>
    </row>
    <row r="35" s="54" customFormat="true" ht="15" hidden="false" customHeight="false" outlineLevel="0" collapsed="false">
      <c r="A35" s="14" t="s">
        <v>2083</v>
      </c>
      <c r="B35" s="91" t="n">
        <v>0.0006</v>
      </c>
      <c r="C35" s="78" t="n">
        <f aca="false">B35*$C$30</f>
        <v>2</v>
      </c>
      <c r="D35" s="92" t="n">
        <f aca="false">C35</f>
        <v>2</v>
      </c>
      <c r="E35" s="79" t="n">
        <f aca="false">E$30*$B35</f>
        <v>2</v>
      </c>
      <c r="F35" s="92" t="n">
        <f aca="false">E35</f>
        <v>2</v>
      </c>
      <c r="G35" s="79" t="n">
        <f aca="false">G$30*$B35</f>
        <v>1</v>
      </c>
      <c r="H35" s="92" t="n">
        <f aca="false">G35</f>
        <v>1</v>
      </c>
      <c r="I35" s="79" t="n">
        <f aca="false">I$30*$B35</f>
        <v>1</v>
      </c>
      <c r="J35" s="92" t="n">
        <f aca="false">I35</f>
        <v>1</v>
      </c>
      <c r="K35" s="90"/>
      <c r="L35" s="67"/>
    </row>
    <row r="36" s="99" customFormat="true" ht="15" hidden="false" customHeight="false" outlineLevel="0" collapsed="false">
      <c r="A36" s="93" t="s">
        <v>2084</v>
      </c>
      <c r="B36" s="94" t="n">
        <f aca="false">C36/C37</f>
        <v>0.131237715465434</v>
      </c>
      <c r="C36" s="95" t="n">
        <f aca="false">SUM(C32:C35)</f>
        <v>386.708333333333</v>
      </c>
      <c r="D36" s="96" t="n">
        <f aca="false">SUM(D32:D35)</f>
        <v>386.708333333333</v>
      </c>
      <c r="E36" s="97" t="n">
        <f aca="false">SUM(E32:E35)</f>
        <v>450.5625</v>
      </c>
      <c r="F36" s="96" t="n">
        <f aca="false">SUM(F32:F35)</f>
        <v>450.5625</v>
      </c>
      <c r="G36" s="97" t="n">
        <f aca="false">SUM(G32:G35)</f>
        <v>129.5</v>
      </c>
      <c r="H36" s="96" t="n">
        <f aca="false">SUM(H32:H35)</f>
        <v>129.5</v>
      </c>
      <c r="I36" s="97" t="n">
        <f aca="false">SUM(I32:I35)</f>
        <v>129.5</v>
      </c>
      <c r="J36" s="96" t="n">
        <f aca="false">SUM(J32:J35)</f>
        <v>129.5</v>
      </c>
      <c r="K36" s="98"/>
      <c r="L36" s="96" t="n">
        <f aca="false">SUM(C36:J36)+(SUM(I36:J36)*K24)</f>
        <v>2192.54166666667</v>
      </c>
    </row>
    <row r="37" s="54" customFormat="true" ht="15" hidden="false" customHeight="false" outlineLevel="0" collapsed="false">
      <c r="A37" s="100" t="s">
        <v>2085</v>
      </c>
      <c r="B37" s="101"/>
      <c r="C37" s="95" t="n">
        <f aca="false">C30-SUM(C32:C35)</f>
        <v>2946.625</v>
      </c>
      <c r="D37" s="102" t="n">
        <f aca="false">D30+D36</f>
        <v>3720.04166666667</v>
      </c>
      <c r="E37" s="97" t="n">
        <f aca="false">E30-SUM(E32:E35)</f>
        <v>2882.77083333333</v>
      </c>
      <c r="F37" s="102" t="n">
        <f aca="false">F30+F36</f>
        <v>3783.89583333333</v>
      </c>
      <c r="G37" s="97" t="n">
        <f aca="false">G30-SUM(G32:G35)</f>
        <v>1537.16666666667</v>
      </c>
      <c r="H37" s="102" t="n">
        <f aca="false">H30+H36</f>
        <v>1796.16666666667</v>
      </c>
      <c r="I37" s="97" t="n">
        <f aca="false">I30-SUM(I32:I35)</f>
        <v>1537.16666666667</v>
      </c>
      <c r="J37" s="102" t="n">
        <f aca="false">J30+J36</f>
        <v>1796.16666666667</v>
      </c>
      <c r="K37" s="85"/>
      <c r="L37" s="96" t="n">
        <f aca="false">SUM(C37,E37,G37,I37)+(I37*K24)</f>
        <v>8903.72916666667</v>
      </c>
    </row>
    <row r="38" s="54" customFormat="true" ht="15" hidden="false" customHeight="false" outlineLevel="0" collapsed="false">
      <c r="C38" s="104"/>
      <c r="D38" s="105"/>
      <c r="E38" s="104"/>
      <c r="F38" s="105"/>
      <c r="G38" s="104"/>
      <c r="H38" s="105"/>
      <c r="I38" s="104"/>
      <c r="J38" s="105"/>
      <c r="L38" s="106" t="n">
        <f aca="false">L36+L37</f>
        <v>11096.2708333333</v>
      </c>
    </row>
    <row r="39" s="54" customFormat="true" ht="15" hidden="false" customHeight="false" outlineLevel="0" collapsed="false"/>
    <row r="40" s="54" customFormat="true" ht="15" hidden="false" customHeight="false" outlineLevel="0" collapsed="false"/>
    <row r="41" s="54" customFormat="true" ht="21" hidden="false" customHeight="false" outlineLevel="0" collapsed="false">
      <c r="C41" s="55" t="n">
        <f aca="false">C22+1</f>
        <v>2021</v>
      </c>
      <c r="D41" s="55"/>
      <c r="E41" s="55"/>
      <c r="F41" s="55"/>
      <c r="G41" s="55"/>
      <c r="H41" s="55"/>
      <c r="I41" s="55"/>
      <c r="J41" s="55"/>
      <c r="K41" s="55"/>
      <c r="L41" s="55"/>
    </row>
    <row r="42" s="54" customFormat="true" ht="15" hidden="false" customHeight="false" outlineLevel="0" collapsed="false">
      <c r="C42" s="56" t="str">
        <f aca="false">C23</f>
        <v>Employé 1</v>
      </c>
      <c r="D42" s="57" t="s">
        <v>2066</v>
      </c>
      <c r="E42" s="58" t="str">
        <f aca="false">E23</f>
        <v>Employé 2</v>
      </c>
      <c r="F42" s="57" t="s">
        <v>2066</v>
      </c>
      <c r="G42" s="58" t="str">
        <f aca="false">G23</f>
        <v>Employé 3</v>
      </c>
      <c r="H42" s="57" t="s">
        <v>2066</v>
      </c>
      <c r="I42" s="58" t="str">
        <f aca="false">I23</f>
        <v>Employé 4</v>
      </c>
      <c r="J42" s="57" t="s">
        <v>2066</v>
      </c>
      <c r="K42" s="59" t="s">
        <v>2070</v>
      </c>
      <c r="L42" s="60" t="s">
        <v>2071</v>
      </c>
    </row>
    <row r="43" s="54" customFormat="true" ht="15" hidden="false" customHeight="false" outlineLevel="0" collapsed="false">
      <c r="A43" s="61" t="s">
        <v>2072</v>
      </c>
      <c r="B43" s="62"/>
      <c r="C43" s="63" t="n">
        <v>100000</v>
      </c>
      <c r="D43" s="64"/>
      <c r="E43" s="63" t="n">
        <f aca="false">C43</f>
        <v>100000</v>
      </c>
      <c r="F43" s="64"/>
      <c r="G43" s="63" t="n">
        <f aca="false">C43</f>
        <v>100000</v>
      </c>
      <c r="H43" s="64"/>
      <c r="I43" s="63"/>
      <c r="J43" s="64"/>
      <c r="K43" s="65" t="n">
        <v>0</v>
      </c>
      <c r="L43" s="66" t="n">
        <f aca="false">SUM(C43,E43,G43,I43)+(K43*I43)</f>
        <v>300000</v>
      </c>
    </row>
    <row r="44" s="54" customFormat="true" ht="15" hidden="false" customHeight="false" outlineLevel="0" collapsed="false">
      <c r="A44" s="14" t="s">
        <v>2073</v>
      </c>
      <c r="B44" s="67"/>
      <c r="C44" s="68" t="n">
        <v>12</v>
      </c>
      <c r="D44" s="67"/>
      <c r="E44" s="41" t="n">
        <v>12</v>
      </c>
      <c r="F44" s="67"/>
      <c r="G44" s="41" t="n">
        <v>12</v>
      </c>
      <c r="H44" s="67"/>
      <c r="I44" s="41" t="n">
        <v>12</v>
      </c>
      <c r="J44" s="67"/>
      <c r="K44" s="69"/>
      <c r="L44" s="67"/>
    </row>
    <row r="45" s="54" customFormat="true" ht="15" hidden="false" customHeight="false" outlineLevel="0" collapsed="false">
      <c r="A45" s="14" t="s">
        <v>2074</v>
      </c>
      <c r="B45" s="67"/>
      <c r="C45" s="70" t="n">
        <v>1</v>
      </c>
      <c r="D45" s="67"/>
      <c r="E45" s="70" t="n">
        <v>1</v>
      </c>
      <c r="F45" s="67"/>
      <c r="G45" s="70" t="n">
        <v>1</v>
      </c>
      <c r="H45" s="67"/>
      <c r="I45" s="70" t="n">
        <v>1</v>
      </c>
      <c r="J45" s="67"/>
      <c r="K45" s="71"/>
      <c r="L45" s="67"/>
    </row>
    <row r="46" s="54" customFormat="true" ht="15" hidden="false" customHeight="false" outlineLevel="0" collapsed="false">
      <c r="A46" s="14" t="s">
        <v>2075</v>
      </c>
      <c r="B46" s="67"/>
      <c r="C46" s="72" t="n">
        <f aca="false">$C$8</f>
        <v>40</v>
      </c>
      <c r="D46" s="67"/>
      <c r="E46" s="73" t="n">
        <f aca="false">$E$8</f>
        <v>45</v>
      </c>
      <c r="F46" s="67"/>
      <c r="G46" s="73" t="n">
        <f aca="false">$G$8</f>
        <v>50</v>
      </c>
      <c r="H46" s="67"/>
      <c r="I46" s="73" t="n">
        <f aca="false">$I$8</f>
        <v>55</v>
      </c>
      <c r="J46" s="67"/>
      <c r="K46" s="74"/>
      <c r="L46" s="67"/>
    </row>
    <row r="47" s="54" customFormat="true" ht="15" hidden="false" customHeight="false" outlineLevel="0" collapsed="false">
      <c r="A47" s="14" t="s">
        <v>2076</v>
      </c>
      <c r="B47" s="67"/>
      <c r="C47" s="75" t="n">
        <f aca="false">IF((C$27)&gt;24,IF((C$27)&gt;34,IF((C$27)&gt;44,IF((C$27)&gt;54,$D$113,$D$112),$D$111),$D$110),0)</f>
        <v>0.1</v>
      </c>
      <c r="D47" s="67"/>
      <c r="E47" s="76" t="n">
        <f aca="false">IF((E$27)&gt;24,IF((E$27)&gt;34,IF((E$27)&gt;44,IF((E$27)&gt;54,$D$113,$D$112),$D$111),$D$110),0)</f>
        <v>0.15</v>
      </c>
      <c r="F47" s="67"/>
      <c r="G47" s="76" t="n">
        <f aca="false">IF((G$27)&gt;24,IF((G$27)&gt;34,IF((G$27)&gt;44,IF((G$27)&gt;54,$D$113,$D$112),$D$111),$D$110),0)</f>
        <v>0.15</v>
      </c>
      <c r="H47" s="67"/>
      <c r="I47" s="76" t="n">
        <f aca="false">IF((I$46)&gt;24,IF((I$46)&gt;34,IF((I$46)&gt;44,IF((I$46)&gt;54,$D$113,$D$112),$D$111),$D$110),0)</f>
        <v>0.18</v>
      </c>
      <c r="J47" s="67"/>
      <c r="K47" s="77"/>
      <c r="L47" s="67"/>
    </row>
    <row r="48" s="54" customFormat="true" ht="15" hidden="false" customHeight="false" outlineLevel="0" collapsed="false">
      <c r="A48" s="14" t="s">
        <v>2077</v>
      </c>
      <c r="B48" s="67"/>
      <c r="C48" s="78" t="n">
        <f aca="false">IF((C$49*12)&gt;$C$105,IF((C$49*12)&gt;$C$106,IF((C$49*12)&gt;$C$107,$E$107,C$49-$D$106),$E$105),0)</f>
        <v>4990</v>
      </c>
      <c r="D48" s="67"/>
      <c r="E48" s="79" t="n">
        <f aca="false">IF((E$49*12)&gt;$C$105,IF((E$49*12)&gt;$C$106,IF((E$49*12)&gt;$C$107,$E$107,E$49-$D$106),$E$105),0)</f>
        <v>4990</v>
      </c>
      <c r="F48" s="67"/>
      <c r="G48" s="79" t="n">
        <f aca="false">IF((G$49*12)&gt;$C$105,IF((G$49*12)&gt;$C$106,IF((G$49*12)&gt;$C$107,$E$107,G$49-$D$106),$E$105),0)</f>
        <v>4990</v>
      </c>
      <c r="H48" s="67"/>
      <c r="I48" s="79" t="n">
        <f aca="false">IF((I$49*12)&gt;$C$105,IF((I$49*12)&gt;$C$106,IF((I$49*12)&gt;$C$107,$E$107,I$49-$D$106),$E$105),0)</f>
        <v>0</v>
      </c>
      <c r="J48" s="67"/>
      <c r="K48" s="77"/>
      <c r="L48" s="67"/>
    </row>
    <row r="49" s="54" customFormat="true" ht="15" hidden="false" customHeight="false" outlineLevel="0" collapsed="false">
      <c r="A49" s="80" t="s">
        <v>2078</v>
      </c>
      <c r="B49" s="81"/>
      <c r="C49" s="82" t="n">
        <f aca="false">C43/C44*C45</f>
        <v>8333.33333333333</v>
      </c>
      <c r="D49" s="83" t="n">
        <f aca="false">C49</f>
        <v>8333.33333333333</v>
      </c>
      <c r="E49" s="84" t="n">
        <f aca="false">E43/E44*E45</f>
        <v>8333.33333333333</v>
      </c>
      <c r="F49" s="83" t="n">
        <f aca="false">E49</f>
        <v>8333.33333333333</v>
      </c>
      <c r="G49" s="84" t="n">
        <f aca="false">G43/G44*G45</f>
        <v>8333.33333333333</v>
      </c>
      <c r="H49" s="83" t="n">
        <f aca="false">G49</f>
        <v>8333.33333333333</v>
      </c>
      <c r="I49" s="84" t="n">
        <f aca="false">(I43/I44)*I45</f>
        <v>0</v>
      </c>
      <c r="J49" s="83" t="n">
        <f aca="false">I49</f>
        <v>0</v>
      </c>
      <c r="K49" s="85"/>
      <c r="L49" s="66" t="n">
        <f aca="false">SUM(C49,E49,G49,I49,)+(K43*I49)</f>
        <v>25000</v>
      </c>
    </row>
    <row r="50" s="54" customFormat="true" ht="15" hidden="false" customHeight="false" outlineLevel="0" collapsed="false">
      <c r="A50" s="86" t="s">
        <v>2079</v>
      </c>
      <c r="B50" s="67"/>
      <c r="C50" s="87"/>
      <c r="D50" s="88"/>
      <c r="E50" s="89"/>
      <c r="F50" s="88"/>
      <c r="G50" s="89"/>
      <c r="H50" s="88"/>
      <c r="I50" s="89"/>
      <c r="J50" s="88"/>
      <c r="K50" s="90"/>
      <c r="L50" s="67"/>
    </row>
    <row r="51" s="54" customFormat="true" ht="15" hidden="false" customHeight="false" outlineLevel="0" collapsed="false">
      <c r="A51" s="14" t="s">
        <v>2080</v>
      </c>
      <c r="B51" s="91" t="n">
        <v>0.0625</v>
      </c>
      <c r="C51" s="78" t="n">
        <f aca="false">C$49*$B51</f>
        <v>520.833333333333</v>
      </c>
      <c r="D51" s="92" t="n">
        <f aca="false">C51</f>
        <v>520.833333333333</v>
      </c>
      <c r="E51" s="79" t="n">
        <f aca="false">E$49*$B51</f>
        <v>520.833333333333</v>
      </c>
      <c r="F51" s="92" t="n">
        <f aca="false">E51</f>
        <v>520.833333333333</v>
      </c>
      <c r="G51" s="79" t="n">
        <f aca="false">G$49*$B51</f>
        <v>520.833333333333</v>
      </c>
      <c r="H51" s="92" t="n">
        <f aca="false">G51</f>
        <v>520.833333333333</v>
      </c>
      <c r="I51" s="79" t="n">
        <f aca="false">I$49*$B51</f>
        <v>0</v>
      </c>
      <c r="J51" s="92" t="n">
        <f aca="false">I51</f>
        <v>0</v>
      </c>
      <c r="K51" s="90"/>
      <c r="L51" s="67"/>
    </row>
    <row r="52" s="54" customFormat="true" ht="15" hidden="false" customHeight="false" outlineLevel="0" collapsed="false">
      <c r="A52" s="14" t="s">
        <v>2081</v>
      </c>
      <c r="B52" s="67"/>
      <c r="C52" s="78" t="n">
        <f aca="false">IF((C$49*12)&gt;$C$105,IF((C$49*12)&gt;$C$106,IF((C$49*12)&gt;$C$107,$E$107,C$49-$D$106),$E$105),0)*C$47</f>
        <v>499</v>
      </c>
      <c r="D52" s="92" t="n">
        <f aca="false">C52</f>
        <v>499</v>
      </c>
      <c r="E52" s="79" t="n">
        <f aca="false">IF((E$49*12)&gt;$C$105,IF((E$49*12)&gt;$C$106,IF((E$49*12)&gt;$C$107,$E$107,E$49-$D$106),$E$105),0)*E$47</f>
        <v>748.5</v>
      </c>
      <c r="F52" s="92" t="n">
        <f aca="false">E52</f>
        <v>748.5</v>
      </c>
      <c r="G52" s="79" t="n">
        <f aca="false">IF((G$49*12)&gt;$C$105,IF((G$49*12)&gt;$C$106,IF((G$49*12)&gt;$C$107,$E$107,G$49-$D$106),$E$105),0)*G$47</f>
        <v>748.5</v>
      </c>
      <c r="H52" s="92" t="n">
        <f aca="false">G52</f>
        <v>748.5</v>
      </c>
      <c r="I52" s="79" t="n">
        <f aca="false">IF((I$49*12)&gt;$C$105,IF((I$49*12)&gt;$C$106,IF((I$49*12)&gt;$C$107,$E$107,I$49-$D$106),$E$105),0)*I$47</f>
        <v>0</v>
      </c>
      <c r="J52" s="92" t="n">
        <f aca="false">I52</f>
        <v>0</v>
      </c>
      <c r="K52" s="90"/>
      <c r="L52" s="67"/>
    </row>
    <row r="53" s="54" customFormat="true" ht="15" hidden="false" customHeight="false" outlineLevel="0" collapsed="false">
      <c r="A53" s="14" t="s">
        <v>2082</v>
      </c>
      <c r="B53" s="91" t="n">
        <v>0.0146</v>
      </c>
      <c r="C53" s="78" t="n">
        <f aca="false">C49*$B$53</f>
        <v>121.666666666667</v>
      </c>
      <c r="D53" s="92" t="n">
        <f aca="false">C53</f>
        <v>121.666666666667</v>
      </c>
      <c r="E53" s="79" t="n">
        <f aca="false">E$49*$B53</f>
        <v>121.666666666667</v>
      </c>
      <c r="F53" s="92" t="n">
        <f aca="false">E53</f>
        <v>121.666666666667</v>
      </c>
      <c r="G53" s="79" t="n">
        <f aca="false">G$49*$B53</f>
        <v>121.666666666667</v>
      </c>
      <c r="H53" s="92" t="n">
        <f aca="false">G53</f>
        <v>121.666666666667</v>
      </c>
      <c r="I53" s="79" t="n">
        <f aca="false">I$49*$B53</f>
        <v>0</v>
      </c>
      <c r="J53" s="92" t="n">
        <f aca="false">I53</f>
        <v>0</v>
      </c>
      <c r="K53" s="90"/>
      <c r="L53" s="67"/>
    </row>
    <row r="54" s="54" customFormat="true" ht="15" hidden="false" customHeight="false" outlineLevel="0" collapsed="false">
      <c r="A54" s="14" t="s">
        <v>2083</v>
      </c>
      <c r="B54" s="91" t="n">
        <v>0.0006</v>
      </c>
      <c r="C54" s="78" t="n">
        <f aca="false">B54*$C$49</f>
        <v>5</v>
      </c>
      <c r="D54" s="92" t="n">
        <f aca="false">C54</f>
        <v>5</v>
      </c>
      <c r="E54" s="79" t="n">
        <f aca="false">E$49*$B54</f>
        <v>5</v>
      </c>
      <c r="F54" s="92" t="n">
        <f aca="false">E54</f>
        <v>5</v>
      </c>
      <c r="G54" s="79" t="n">
        <f aca="false">G$49*$B54</f>
        <v>5</v>
      </c>
      <c r="H54" s="92" t="n">
        <f aca="false">G54</f>
        <v>5</v>
      </c>
      <c r="I54" s="79" t="n">
        <f aca="false">I$49*$B54</f>
        <v>0</v>
      </c>
      <c r="J54" s="92" t="n">
        <f aca="false">I54</f>
        <v>0</v>
      </c>
      <c r="K54" s="90"/>
      <c r="L54" s="67"/>
    </row>
    <row r="55" s="99" customFormat="true" ht="15" hidden="false" customHeight="false" outlineLevel="0" collapsed="false">
      <c r="A55" s="93" t="s">
        <v>2084</v>
      </c>
      <c r="B55" s="94" t="n">
        <f aca="false">C55/C56</f>
        <v>0.159527840263445</v>
      </c>
      <c r="C55" s="95" t="n">
        <f aca="false">SUM(C51:C54)</f>
        <v>1146.5</v>
      </c>
      <c r="D55" s="96" t="n">
        <f aca="false">SUM(D51:D54)</f>
        <v>1146.5</v>
      </c>
      <c r="E55" s="97" t="n">
        <f aca="false">SUM(E51:E54)</f>
        <v>1396</v>
      </c>
      <c r="F55" s="96" t="n">
        <f aca="false">SUM(F51:F54)</f>
        <v>1396</v>
      </c>
      <c r="G55" s="97" t="n">
        <f aca="false">SUM(G51:G54)</f>
        <v>1396</v>
      </c>
      <c r="H55" s="96" t="n">
        <f aca="false">SUM(H51:H54)</f>
        <v>1396</v>
      </c>
      <c r="I55" s="97" t="n">
        <f aca="false">SUM(I51:I54)</f>
        <v>0</v>
      </c>
      <c r="J55" s="96" t="n">
        <f aca="false">SUM(J51:J54)</f>
        <v>0</v>
      </c>
      <c r="K55" s="98"/>
      <c r="L55" s="96" t="n">
        <f aca="false">SUM(C55:J55)+(SUM(I55:J55)*K43)</f>
        <v>7877</v>
      </c>
    </row>
    <row r="56" s="54" customFormat="true" ht="15" hidden="false" customHeight="false" outlineLevel="0" collapsed="false">
      <c r="A56" s="100" t="s">
        <v>2085</v>
      </c>
      <c r="B56" s="101"/>
      <c r="C56" s="95" t="n">
        <f aca="false">C49-SUM(C51:C54)</f>
        <v>7186.83333333333</v>
      </c>
      <c r="D56" s="102" t="n">
        <f aca="false">D49+D55</f>
        <v>9479.83333333333</v>
      </c>
      <c r="E56" s="97" t="n">
        <f aca="false">E49-SUM(E51:E54)</f>
        <v>6937.33333333333</v>
      </c>
      <c r="F56" s="102" t="n">
        <f aca="false">F49+F55</f>
        <v>9729.33333333334</v>
      </c>
      <c r="G56" s="97" t="n">
        <f aca="false">G49-SUM(G51:G54)</f>
        <v>6937.33333333333</v>
      </c>
      <c r="H56" s="102" t="n">
        <f aca="false">H49+H55</f>
        <v>9729.33333333334</v>
      </c>
      <c r="I56" s="97" t="n">
        <f aca="false">I49-SUM(I51:I54)</f>
        <v>0</v>
      </c>
      <c r="J56" s="102" t="n">
        <f aca="false">J49+J55</f>
        <v>0</v>
      </c>
      <c r="K56" s="85"/>
      <c r="L56" s="96" t="n">
        <f aca="false">SUM(C56,E56,G56,I56)+(I56*K43)</f>
        <v>21061.5</v>
      </c>
    </row>
    <row r="57" s="54" customFormat="true" ht="15" hidden="false" customHeight="false" outlineLevel="0" collapsed="false">
      <c r="C57" s="104"/>
      <c r="D57" s="105"/>
      <c r="E57" s="104"/>
      <c r="F57" s="105"/>
      <c r="G57" s="104"/>
      <c r="H57" s="105"/>
      <c r="I57" s="104"/>
      <c r="J57" s="105"/>
      <c r="L57" s="106" t="n">
        <f aca="false">L55+L56</f>
        <v>28938.5</v>
      </c>
    </row>
    <row r="58" s="54" customFormat="true" ht="15" hidden="false" customHeight="false" outlineLevel="0" collapsed="false"/>
    <row r="59" s="54" customFormat="true" ht="15" hidden="false" customHeight="false" outlineLevel="0" collapsed="false"/>
    <row r="60" s="54" customFormat="true" ht="21" hidden="false" customHeight="false" outlineLevel="0" collapsed="false">
      <c r="C60" s="55" t="n">
        <f aca="false">C41+1</f>
        <v>2022</v>
      </c>
      <c r="D60" s="55"/>
      <c r="E60" s="55"/>
      <c r="F60" s="55"/>
      <c r="G60" s="55"/>
      <c r="H60" s="55"/>
      <c r="I60" s="55"/>
      <c r="J60" s="55"/>
      <c r="K60" s="55"/>
      <c r="L60" s="55"/>
    </row>
    <row r="61" s="54" customFormat="true" ht="15" hidden="false" customHeight="false" outlineLevel="0" collapsed="false">
      <c r="C61" s="56" t="str">
        <f aca="false">C42</f>
        <v>Employé 1</v>
      </c>
      <c r="D61" s="57" t="s">
        <v>2066</v>
      </c>
      <c r="E61" s="58" t="str">
        <f aca="false">E42</f>
        <v>Employé 2</v>
      </c>
      <c r="F61" s="57" t="s">
        <v>2066</v>
      </c>
      <c r="G61" s="58" t="str">
        <f aca="false">G42</f>
        <v>Employé 3</v>
      </c>
      <c r="H61" s="57" t="s">
        <v>2066</v>
      </c>
      <c r="I61" s="58" t="str">
        <f aca="false">I42</f>
        <v>Employé 4</v>
      </c>
      <c r="J61" s="57" t="s">
        <v>2066</v>
      </c>
      <c r="K61" s="59" t="s">
        <v>2070</v>
      </c>
      <c r="L61" s="60" t="s">
        <v>2071</v>
      </c>
    </row>
    <row r="62" s="54" customFormat="true" ht="15" hidden="false" customHeight="false" outlineLevel="0" collapsed="false">
      <c r="A62" s="61" t="s">
        <v>2072</v>
      </c>
      <c r="B62" s="62"/>
      <c r="C62" s="63" t="n">
        <f aca="false">Hypotheses!E19</f>
        <v>120000</v>
      </c>
      <c r="D62" s="64"/>
      <c r="E62" s="63" t="n">
        <f aca="false">C62</f>
        <v>120000</v>
      </c>
      <c r="F62" s="64"/>
      <c r="G62" s="63" t="n">
        <f aca="false">C62</f>
        <v>120000</v>
      </c>
      <c r="H62" s="64"/>
      <c r="I62" s="63" t="n">
        <v>120000</v>
      </c>
      <c r="J62" s="64"/>
      <c r="K62" s="65" t="n">
        <v>0</v>
      </c>
      <c r="L62" s="66" t="n">
        <f aca="false">SUM(C62,E62,G62,I62)+(K62*I62)</f>
        <v>480000</v>
      </c>
    </row>
    <row r="63" s="54" customFormat="true" ht="15" hidden="false" customHeight="false" outlineLevel="0" collapsed="false">
      <c r="A63" s="14" t="s">
        <v>2073</v>
      </c>
      <c r="B63" s="67"/>
      <c r="C63" s="68" t="n">
        <v>12</v>
      </c>
      <c r="D63" s="67"/>
      <c r="E63" s="41" t="n">
        <v>12</v>
      </c>
      <c r="F63" s="67"/>
      <c r="G63" s="41" t="n">
        <v>12</v>
      </c>
      <c r="H63" s="67"/>
      <c r="I63" s="41" t="n">
        <v>12</v>
      </c>
      <c r="J63" s="67"/>
      <c r="K63" s="69"/>
      <c r="L63" s="67"/>
    </row>
    <row r="64" s="54" customFormat="true" ht="15" hidden="false" customHeight="false" outlineLevel="0" collapsed="false">
      <c r="A64" s="14" t="s">
        <v>2074</v>
      </c>
      <c r="B64" s="67"/>
      <c r="C64" s="70" t="n">
        <f aca="false">Hypotheses!E20</f>
        <v>1</v>
      </c>
      <c r="D64" s="67"/>
      <c r="E64" s="70" t="n">
        <f aca="false">C64</f>
        <v>1</v>
      </c>
      <c r="F64" s="67"/>
      <c r="G64" s="70" t="n">
        <f aca="false">C64</f>
        <v>1</v>
      </c>
      <c r="H64" s="67"/>
      <c r="I64" s="70" t="n">
        <v>1</v>
      </c>
      <c r="J64" s="67"/>
      <c r="K64" s="71"/>
      <c r="L64" s="67"/>
    </row>
    <row r="65" s="54" customFormat="true" ht="15" hidden="false" customHeight="false" outlineLevel="0" collapsed="false">
      <c r="A65" s="14" t="s">
        <v>2075</v>
      </c>
      <c r="B65" s="67"/>
      <c r="C65" s="72" t="n">
        <f aca="false">$C$8</f>
        <v>40</v>
      </c>
      <c r="D65" s="67"/>
      <c r="E65" s="73" t="n">
        <f aca="false">$E$8</f>
        <v>45</v>
      </c>
      <c r="F65" s="67"/>
      <c r="G65" s="73" t="n">
        <f aca="false">$G$8</f>
        <v>50</v>
      </c>
      <c r="H65" s="67"/>
      <c r="I65" s="73" t="n">
        <f aca="false">$I$8</f>
        <v>55</v>
      </c>
      <c r="J65" s="67"/>
      <c r="K65" s="74"/>
      <c r="L65" s="67"/>
    </row>
    <row r="66" s="54" customFormat="true" ht="15" hidden="false" customHeight="false" outlineLevel="0" collapsed="false">
      <c r="A66" s="14" t="s">
        <v>2076</v>
      </c>
      <c r="B66" s="67"/>
      <c r="C66" s="75" t="n">
        <f aca="false">IF((C$27)&gt;24,IF((C$27)&gt;34,IF((C$27)&gt;44,IF((C$27)&gt;54,$D$113,$D$112),$D$111),$D$110),0)</f>
        <v>0.1</v>
      </c>
      <c r="D66" s="67"/>
      <c r="E66" s="76" t="n">
        <f aca="false">IF((E$27)&gt;24,IF((E$27)&gt;34,IF((E$27)&gt;44,IF((E$27)&gt;54,$D$113,$D$112),$D$111),$D$110),0)</f>
        <v>0.15</v>
      </c>
      <c r="F66" s="67"/>
      <c r="G66" s="76" t="n">
        <f aca="false">IF((G$27)&gt;24,IF((G$27)&gt;34,IF((G$27)&gt;44,IF((G$27)&gt;54,$D$113,$D$112),$D$111),$D$110),0)</f>
        <v>0.15</v>
      </c>
      <c r="H66" s="67"/>
      <c r="I66" s="76" t="n">
        <f aca="false">IF((I$27)&gt;24,IF((I$27)&gt;34,IF((I$27)&gt;44,IF((I$27)&gt;54,$D$113,$D$112),$D$111),$D$110),0)</f>
        <v>0.18</v>
      </c>
      <c r="J66" s="67"/>
      <c r="K66" s="77"/>
      <c r="L66" s="67"/>
    </row>
    <row r="67" s="54" customFormat="true" ht="15" hidden="false" customHeight="false" outlineLevel="0" collapsed="false">
      <c r="A67" s="14" t="s">
        <v>2077</v>
      </c>
      <c r="B67" s="67"/>
      <c r="C67" s="78" t="n">
        <f aca="false">IF((C$68*12)&gt;$C$105,IF((C$68*12)&gt;$C$106,IF((C$68*12)&gt;$C$107,$E$107,C$68-$D$106),$E$105),0)</f>
        <v>4990</v>
      </c>
      <c r="D67" s="67"/>
      <c r="E67" s="79" t="n">
        <f aca="false">IF((E$68*12)&gt;$C$105,IF((E$68*12)&gt;$C$106,IF((E$68*12)&gt;$C$107,$E$107,E$68-$D$106),$E$105),0)</f>
        <v>4990</v>
      </c>
      <c r="F67" s="67"/>
      <c r="G67" s="79" t="n">
        <f aca="false">IF((G$68*12)&gt;$C$105,IF((G$68*12)&gt;$C$106,IF((G$68*12)&gt;$C$107,$E$107,G$68-$D$106),$E$105),0)</f>
        <v>4990</v>
      </c>
      <c r="H67" s="67"/>
      <c r="I67" s="79" t="n">
        <f aca="false">IF((I$68*12)&gt;$C$105,IF((I$68*12)&gt;$C$106,IF((I$68*12)&gt;$C$107,$E$107,I$68-$D$106),$E$105),0)</f>
        <v>4990</v>
      </c>
      <c r="J67" s="67"/>
      <c r="K67" s="77"/>
      <c r="L67" s="67"/>
    </row>
    <row r="68" s="54" customFormat="true" ht="15" hidden="false" customHeight="false" outlineLevel="0" collapsed="false">
      <c r="A68" s="80" t="s">
        <v>2078</v>
      </c>
      <c r="B68" s="81"/>
      <c r="C68" s="82" t="n">
        <f aca="false">C62/C63*C64</f>
        <v>10000</v>
      </c>
      <c r="D68" s="83" t="n">
        <f aca="false">C68</f>
        <v>10000</v>
      </c>
      <c r="E68" s="84" t="n">
        <f aca="false">E62/E63*E64</f>
        <v>10000</v>
      </c>
      <c r="F68" s="83" t="n">
        <f aca="false">E68</f>
        <v>10000</v>
      </c>
      <c r="G68" s="84" t="n">
        <f aca="false">G62/G63*G64</f>
        <v>10000</v>
      </c>
      <c r="H68" s="83" t="n">
        <f aca="false">G68</f>
        <v>10000</v>
      </c>
      <c r="I68" s="84" t="n">
        <f aca="false">(I62/I63)*I64</f>
        <v>10000</v>
      </c>
      <c r="J68" s="83" t="n">
        <f aca="false">I68</f>
        <v>10000</v>
      </c>
      <c r="K68" s="85"/>
      <c r="L68" s="66" t="n">
        <f aca="false">SUM(C68,E68,G68,I68,)+(K62*I68)</f>
        <v>40000</v>
      </c>
    </row>
    <row r="69" s="54" customFormat="true" ht="15" hidden="false" customHeight="false" outlineLevel="0" collapsed="false">
      <c r="A69" s="86" t="s">
        <v>2079</v>
      </c>
      <c r="B69" s="67"/>
      <c r="C69" s="87"/>
      <c r="D69" s="88"/>
      <c r="E69" s="89"/>
      <c r="F69" s="88"/>
      <c r="G69" s="89"/>
      <c r="H69" s="88"/>
      <c r="I69" s="89"/>
      <c r="J69" s="88"/>
      <c r="K69" s="90"/>
      <c r="L69" s="67"/>
    </row>
    <row r="70" s="54" customFormat="true" ht="15" hidden="false" customHeight="false" outlineLevel="0" collapsed="false">
      <c r="A70" s="14" t="s">
        <v>2080</v>
      </c>
      <c r="B70" s="91" t="n">
        <v>0.0625</v>
      </c>
      <c r="C70" s="78" t="n">
        <f aca="false">C$68*$B70</f>
        <v>625</v>
      </c>
      <c r="D70" s="92" t="n">
        <f aca="false">C70</f>
        <v>625</v>
      </c>
      <c r="E70" s="79" t="n">
        <f aca="false">E$68*$B70</f>
        <v>625</v>
      </c>
      <c r="F70" s="92" t="n">
        <f aca="false">E70</f>
        <v>625</v>
      </c>
      <c r="G70" s="79" t="n">
        <f aca="false">G$68*$B70</f>
        <v>625</v>
      </c>
      <c r="H70" s="92" t="n">
        <f aca="false">G70</f>
        <v>625</v>
      </c>
      <c r="I70" s="79" t="n">
        <f aca="false">I$68*$B70</f>
        <v>625</v>
      </c>
      <c r="J70" s="92" t="n">
        <f aca="false">I70</f>
        <v>625</v>
      </c>
      <c r="K70" s="90"/>
      <c r="L70" s="67"/>
    </row>
    <row r="71" s="54" customFormat="true" ht="15" hidden="false" customHeight="false" outlineLevel="0" collapsed="false">
      <c r="A71" s="14" t="s">
        <v>2081</v>
      </c>
      <c r="B71" s="67"/>
      <c r="C71" s="78" t="n">
        <f aca="false">IF((C$68*12)&gt;$C$105,IF((C$68*12)&gt;$C$106,IF((C$68*12)&gt;$C$107,$E$107,C$68-$D$106),$E$105),0)*C$66</f>
        <v>499</v>
      </c>
      <c r="D71" s="92" t="n">
        <f aca="false">C71</f>
        <v>499</v>
      </c>
      <c r="E71" s="79" t="n">
        <f aca="false">IF((E$68*12)&gt;$C$105,IF((E$68*12)&gt;$C$106,IF((E$68*12)&gt;$C$107,$E$107,E$68-$D$106),$E$105),0)*E$66</f>
        <v>748.5</v>
      </c>
      <c r="F71" s="92" t="n">
        <f aca="false">E71</f>
        <v>748.5</v>
      </c>
      <c r="G71" s="79" t="n">
        <f aca="false">IF((G$68*12)&gt;$C$105,IF((G$68*12)&gt;$C$106,IF((G$68*12)&gt;$C$107,$E$107,G$68-$D$106),$E$105),0)*G$66</f>
        <v>748.5</v>
      </c>
      <c r="H71" s="92" t="n">
        <f aca="false">G71</f>
        <v>748.5</v>
      </c>
      <c r="I71" s="79" t="n">
        <f aca="false">IF((I$68*12)&gt;$C$105,IF((I$68*12)&gt;$C$106,IF((I$68*12)&gt;$C$107,$E$107,I$68-$D$106),$E$105),0)*I$66</f>
        <v>898.2</v>
      </c>
      <c r="J71" s="92" t="n">
        <f aca="false">I71</f>
        <v>898.2</v>
      </c>
      <c r="K71" s="90"/>
      <c r="L71" s="67"/>
    </row>
    <row r="72" s="54" customFormat="true" ht="15" hidden="false" customHeight="false" outlineLevel="0" collapsed="false">
      <c r="A72" s="14" t="s">
        <v>2082</v>
      </c>
      <c r="B72" s="91" t="n">
        <v>0.0146</v>
      </c>
      <c r="C72" s="78" t="n">
        <f aca="false">C68*$B$15</f>
        <v>146</v>
      </c>
      <c r="D72" s="92" t="n">
        <f aca="false">C72</f>
        <v>146</v>
      </c>
      <c r="E72" s="79" t="n">
        <f aca="false">E$68*$B72</f>
        <v>146</v>
      </c>
      <c r="F72" s="92" t="n">
        <f aca="false">E72</f>
        <v>146</v>
      </c>
      <c r="G72" s="79" t="n">
        <f aca="false">G$68*$B72</f>
        <v>146</v>
      </c>
      <c r="H72" s="92" t="n">
        <f aca="false">G72</f>
        <v>146</v>
      </c>
      <c r="I72" s="79" t="n">
        <f aca="false">I$68*$B72</f>
        <v>146</v>
      </c>
      <c r="J72" s="92" t="n">
        <f aca="false">I72</f>
        <v>146</v>
      </c>
      <c r="K72" s="90"/>
      <c r="L72" s="67"/>
    </row>
    <row r="73" s="54" customFormat="true" ht="15" hidden="false" customHeight="false" outlineLevel="0" collapsed="false">
      <c r="A73" s="14" t="s">
        <v>2083</v>
      </c>
      <c r="B73" s="91" t="n">
        <v>0.0006</v>
      </c>
      <c r="C73" s="78" t="n">
        <f aca="false">B73*$C$68</f>
        <v>6</v>
      </c>
      <c r="D73" s="92" t="n">
        <f aca="false">C73</f>
        <v>6</v>
      </c>
      <c r="E73" s="79" t="n">
        <f aca="false">E$68*$B73</f>
        <v>6</v>
      </c>
      <c r="F73" s="92" t="n">
        <f aca="false">E73</f>
        <v>6</v>
      </c>
      <c r="G73" s="79" t="n">
        <f aca="false">G$68*$B73</f>
        <v>6</v>
      </c>
      <c r="H73" s="92" t="n">
        <f aca="false">G73</f>
        <v>6</v>
      </c>
      <c r="I73" s="79" t="n">
        <f aca="false">I$68*$B73</f>
        <v>6</v>
      </c>
      <c r="J73" s="92" t="n">
        <f aca="false">I73</f>
        <v>6</v>
      </c>
      <c r="K73" s="90"/>
      <c r="L73" s="67"/>
    </row>
    <row r="74" s="99" customFormat="true" ht="15" hidden="false" customHeight="false" outlineLevel="0" collapsed="false">
      <c r="A74" s="93" t="s">
        <v>2084</v>
      </c>
      <c r="B74" s="94" t="n">
        <f aca="false">C74/C75</f>
        <v>0.146263182026593</v>
      </c>
      <c r="C74" s="95" t="n">
        <f aca="false">SUM(C70:C73)</f>
        <v>1276</v>
      </c>
      <c r="D74" s="96" t="n">
        <f aca="false">SUM(D70:D73)</f>
        <v>1276</v>
      </c>
      <c r="E74" s="97" t="n">
        <f aca="false">SUM(E70:E73)</f>
        <v>1525.5</v>
      </c>
      <c r="F74" s="96" t="n">
        <f aca="false">SUM(F70:F73)</f>
        <v>1525.5</v>
      </c>
      <c r="G74" s="97" t="n">
        <f aca="false">SUM(G70:G73)</f>
        <v>1525.5</v>
      </c>
      <c r="H74" s="96" t="n">
        <f aca="false">SUM(H70:H73)</f>
        <v>1525.5</v>
      </c>
      <c r="I74" s="97" t="n">
        <f aca="false">SUM(I70:I73)</f>
        <v>1675.2</v>
      </c>
      <c r="J74" s="96" t="n">
        <f aca="false">SUM(J70:J73)</f>
        <v>1675.2</v>
      </c>
      <c r="K74" s="98"/>
      <c r="L74" s="96" t="n">
        <f aca="false">SUM(C74:J74)+(SUM(I74:J74)*K62)</f>
        <v>12004.4</v>
      </c>
    </row>
    <row r="75" s="54" customFormat="true" ht="15" hidden="false" customHeight="false" outlineLevel="0" collapsed="false">
      <c r="A75" s="100" t="s">
        <v>2085</v>
      </c>
      <c r="B75" s="101"/>
      <c r="C75" s="95" t="n">
        <f aca="false">C68-SUM(C70:C73)</f>
        <v>8724</v>
      </c>
      <c r="D75" s="102" t="n">
        <f aca="false">D68+D74</f>
        <v>11276</v>
      </c>
      <c r="E75" s="97" t="n">
        <f aca="false">E68-SUM(E70:E73)</f>
        <v>8474.5</v>
      </c>
      <c r="F75" s="102" t="n">
        <f aca="false">F68+F74</f>
        <v>11525.5</v>
      </c>
      <c r="G75" s="97" t="n">
        <f aca="false">G68-SUM(G70:G73)</f>
        <v>8474.5</v>
      </c>
      <c r="H75" s="102" t="n">
        <f aca="false">H68+H74</f>
        <v>11525.5</v>
      </c>
      <c r="I75" s="97" t="n">
        <f aca="false">I68-SUM(I70:I73)</f>
        <v>8324.8</v>
      </c>
      <c r="J75" s="102" t="n">
        <f aca="false">J68+J74</f>
        <v>11675.2</v>
      </c>
      <c r="K75" s="85"/>
      <c r="L75" s="96" t="n">
        <f aca="false">SUM(C75,E75,G75,I75)+(I75*K62)</f>
        <v>33997.8</v>
      </c>
    </row>
    <row r="76" s="54" customFormat="true" ht="15" hidden="false" customHeight="false" outlineLevel="0" collapsed="false">
      <c r="C76" s="104"/>
      <c r="D76" s="105"/>
      <c r="E76" s="104"/>
      <c r="F76" s="105"/>
      <c r="G76" s="104"/>
      <c r="H76" s="105"/>
      <c r="I76" s="104"/>
      <c r="J76" s="105"/>
      <c r="L76" s="106" t="n">
        <f aca="false">L74+L75</f>
        <v>46002.2</v>
      </c>
    </row>
    <row r="77" s="54" customFormat="true" ht="15" hidden="false" customHeight="false" outlineLevel="0" collapsed="false"/>
    <row r="78" s="54" customFormat="true" ht="15" hidden="false" customHeight="false" outlineLevel="0" collapsed="false"/>
    <row r="79" s="54" customFormat="true" ht="21" hidden="false" customHeight="false" outlineLevel="0" collapsed="false">
      <c r="C79" s="55" t="n">
        <f aca="false">C60+1</f>
        <v>2023</v>
      </c>
      <c r="D79" s="55"/>
      <c r="E79" s="55"/>
      <c r="F79" s="55"/>
      <c r="G79" s="55"/>
      <c r="H79" s="55"/>
      <c r="I79" s="55"/>
      <c r="J79" s="55"/>
      <c r="K79" s="55"/>
      <c r="L79" s="55"/>
    </row>
    <row r="80" s="54" customFormat="true" ht="15" hidden="false" customHeight="false" outlineLevel="0" collapsed="false">
      <c r="C80" s="56" t="str">
        <f aca="false">C61</f>
        <v>Employé 1</v>
      </c>
      <c r="D80" s="57" t="s">
        <v>2066</v>
      </c>
      <c r="E80" s="58" t="str">
        <f aca="false">E61</f>
        <v>Employé 2</v>
      </c>
      <c r="F80" s="57" t="s">
        <v>2066</v>
      </c>
      <c r="G80" s="58" t="str">
        <f aca="false">G61</f>
        <v>Employé 3</v>
      </c>
      <c r="H80" s="57" t="s">
        <v>2066</v>
      </c>
      <c r="I80" s="58" t="str">
        <f aca="false">I61</f>
        <v>Employé 4</v>
      </c>
      <c r="J80" s="57" t="s">
        <v>2066</v>
      </c>
      <c r="K80" s="59" t="s">
        <v>2070</v>
      </c>
      <c r="L80" s="60" t="s">
        <v>2071</v>
      </c>
    </row>
    <row r="81" s="54" customFormat="true" ht="15" hidden="false" customHeight="false" outlineLevel="0" collapsed="false">
      <c r="A81" s="61" t="s">
        <v>2072</v>
      </c>
      <c r="B81" s="62"/>
      <c r="C81" s="63" t="n">
        <f aca="false">Hypotheses!F19</f>
        <v>120000</v>
      </c>
      <c r="D81" s="64"/>
      <c r="E81" s="63" t="n">
        <f aca="false">C81</f>
        <v>120000</v>
      </c>
      <c r="F81" s="64"/>
      <c r="G81" s="63" t="n">
        <f aca="false">C81</f>
        <v>120000</v>
      </c>
      <c r="H81" s="64"/>
      <c r="I81" s="63" t="n">
        <v>120000</v>
      </c>
      <c r="J81" s="64"/>
      <c r="K81" s="65" t="n">
        <v>0</v>
      </c>
      <c r="L81" s="66" t="n">
        <f aca="false">SUM(C81,E81,G81,I81)+(K81*I81)</f>
        <v>480000</v>
      </c>
    </row>
    <row r="82" s="54" customFormat="true" ht="15" hidden="false" customHeight="false" outlineLevel="0" collapsed="false">
      <c r="A82" s="14" t="s">
        <v>2073</v>
      </c>
      <c r="B82" s="67"/>
      <c r="C82" s="68" t="n">
        <v>12</v>
      </c>
      <c r="D82" s="67"/>
      <c r="E82" s="41" t="n">
        <v>12</v>
      </c>
      <c r="F82" s="67"/>
      <c r="G82" s="41" t="n">
        <v>12</v>
      </c>
      <c r="H82" s="67"/>
      <c r="I82" s="41" t="n">
        <v>12</v>
      </c>
      <c r="J82" s="67"/>
      <c r="K82" s="69"/>
      <c r="L82" s="67"/>
    </row>
    <row r="83" s="54" customFormat="true" ht="15" hidden="false" customHeight="false" outlineLevel="0" collapsed="false">
      <c r="A83" s="14" t="s">
        <v>2074</v>
      </c>
      <c r="B83" s="67"/>
      <c r="C83" s="70" t="n">
        <f aca="false">Hypotheses!F20</f>
        <v>1</v>
      </c>
      <c r="D83" s="67"/>
      <c r="E83" s="70" t="n">
        <f aca="false">C83</f>
        <v>1</v>
      </c>
      <c r="F83" s="67"/>
      <c r="G83" s="70" t="n">
        <f aca="false">C83</f>
        <v>1</v>
      </c>
      <c r="H83" s="67"/>
      <c r="I83" s="70" t="n">
        <v>1</v>
      </c>
      <c r="J83" s="67"/>
      <c r="K83" s="71"/>
      <c r="L83" s="67"/>
    </row>
    <row r="84" s="54" customFormat="true" ht="15" hidden="false" customHeight="false" outlineLevel="0" collapsed="false">
      <c r="A84" s="14" t="s">
        <v>2075</v>
      </c>
      <c r="B84" s="67"/>
      <c r="C84" s="72" t="n">
        <f aca="false">$C$8</f>
        <v>40</v>
      </c>
      <c r="D84" s="67"/>
      <c r="E84" s="73" t="n">
        <f aca="false">$E$8</f>
        <v>45</v>
      </c>
      <c r="F84" s="67"/>
      <c r="G84" s="73" t="n">
        <f aca="false">$G$8</f>
        <v>50</v>
      </c>
      <c r="H84" s="67"/>
      <c r="I84" s="73" t="n">
        <f aca="false">$I$8</f>
        <v>55</v>
      </c>
      <c r="J84" s="67"/>
      <c r="K84" s="74"/>
      <c r="L84" s="67"/>
    </row>
    <row r="85" s="54" customFormat="true" ht="15" hidden="false" customHeight="false" outlineLevel="0" collapsed="false">
      <c r="A85" s="14" t="s">
        <v>2076</v>
      </c>
      <c r="B85" s="67"/>
      <c r="C85" s="75" t="n">
        <f aca="false">IF((C$27)&gt;24,IF((C$27)&gt;34,IF((C$27)&gt;44,IF((C$27)&gt;54,$D$113,$D$112),$D$111),$D$110),0)</f>
        <v>0.1</v>
      </c>
      <c r="D85" s="67"/>
      <c r="E85" s="76" t="n">
        <f aca="false">IF((E$27)&gt;24,IF((E$27)&gt;34,IF((E$27)&gt;44,IF((E$27)&gt;54,$D$113,$D$112),$D$111),$D$110),0)</f>
        <v>0.15</v>
      </c>
      <c r="F85" s="67"/>
      <c r="G85" s="76" t="n">
        <f aca="false">IF((G$27)&gt;24,IF((G$27)&gt;34,IF((G$27)&gt;44,IF((G$27)&gt;54,$D$113,$D$112),$D$111),$D$110),0)</f>
        <v>0.15</v>
      </c>
      <c r="H85" s="67"/>
      <c r="I85" s="76" t="n">
        <f aca="false">IF((I$27)&gt;24,IF((I$27)&gt;34,IF((I$27)&gt;44,IF((I$27)&gt;54,$D$113,$D$112),$D$111),$D$110),0)</f>
        <v>0.18</v>
      </c>
      <c r="J85" s="67"/>
      <c r="K85" s="77"/>
      <c r="L85" s="67"/>
    </row>
    <row r="86" s="54" customFormat="true" ht="15" hidden="false" customHeight="false" outlineLevel="0" collapsed="false">
      <c r="A86" s="14" t="s">
        <v>2077</v>
      </c>
      <c r="B86" s="67"/>
      <c r="C86" s="78" t="n">
        <f aca="false">IF((C$87*12)&gt;$C$105,IF((C$87*12)&gt;$C$106,IF((C$87*12)&gt;$C$107,$E$107,C$87-$D$106),$E$105),0)</f>
        <v>4990</v>
      </c>
      <c r="D86" s="67"/>
      <c r="E86" s="79" t="n">
        <f aca="false">IF((E87*12)&gt;$C$105,IF((E87*12)&gt;$C$106,IF((E87*12)&gt;$C$107,$E$107,E87-$D$106),$E$105),0)</f>
        <v>4990</v>
      </c>
      <c r="F86" s="67"/>
      <c r="G86" s="79" t="n">
        <f aca="false">IF((G87*12)&gt;$C$105,IF((G87*12)&gt;$C$106,IF((G87*12)&gt;$C$107,$E$107,G87-$D$106),$E$105),0)</f>
        <v>4990</v>
      </c>
      <c r="H86" s="67"/>
      <c r="I86" s="79" t="n">
        <f aca="false">IF((I87*12)&gt;$C$105,IF((I87*12)&gt;$C$106,IF((I87*12)&gt;$C$107,$E$107,I87-$D$106),$E$105),0)</f>
        <v>4990</v>
      </c>
      <c r="J86" s="67"/>
      <c r="K86" s="77"/>
      <c r="L86" s="67"/>
    </row>
    <row r="87" s="54" customFormat="true" ht="15" hidden="false" customHeight="false" outlineLevel="0" collapsed="false">
      <c r="A87" s="80" t="s">
        <v>2078</v>
      </c>
      <c r="B87" s="81"/>
      <c r="C87" s="82" t="n">
        <f aca="false">C81/C82*C83</f>
        <v>10000</v>
      </c>
      <c r="D87" s="83" t="n">
        <f aca="false">C87</f>
        <v>10000</v>
      </c>
      <c r="E87" s="84" t="n">
        <f aca="false">E81/E82*E83</f>
        <v>10000</v>
      </c>
      <c r="F87" s="83" t="n">
        <f aca="false">E87</f>
        <v>10000</v>
      </c>
      <c r="G87" s="84" t="n">
        <f aca="false">G81/G82*G83</f>
        <v>10000</v>
      </c>
      <c r="H87" s="83" t="n">
        <f aca="false">G87</f>
        <v>10000</v>
      </c>
      <c r="I87" s="84" t="n">
        <f aca="false">(I81/I82)*I83</f>
        <v>10000</v>
      </c>
      <c r="J87" s="83" t="n">
        <f aca="false">I87</f>
        <v>10000</v>
      </c>
      <c r="K87" s="85"/>
      <c r="L87" s="66" t="n">
        <f aca="false">SUM(C87,E87,G87,I87,)+(K81*I87)</f>
        <v>40000</v>
      </c>
    </row>
    <row r="88" s="54" customFormat="true" ht="15" hidden="false" customHeight="false" outlineLevel="0" collapsed="false">
      <c r="A88" s="86" t="s">
        <v>2079</v>
      </c>
      <c r="B88" s="67"/>
      <c r="C88" s="87"/>
      <c r="D88" s="88"/>
      <c r="E88" s="89"/>
      <c r="F88" s="88"/>
      <c r="G88" s="89"/>
      <c r="H88" s="88"/>
      <c r="I88" s="89"/>
      <c r="J88" s="88"/>
      <c r="K88" s="90"/>
      <c r="L88" s="67"/>
    </row>
    <row r="89" s="54" customFormat="true" ht="15" hidden="false" customHeight="false" outlineLevel="0" collapsed="false">
      <c r="A89" s="14" t="s">
        <v>2080</v>
      </c>
      <c r="B89" s="91" t="n">
        <v>0.0625</v>
      </c>
      <c r="C89" s="78" t="n">
        <f aca="false">C$87*$B89</f>
        <v>625</v>
      </c>
      <c r="D89" s="92" t="n">
        <f aca="false">C89</f>
        <v>625</v>
      </c>
      <c r="E89" s="79" t="n">
        <f aca="false">E$87*$B89</f>
        <v>625</v>
      </c>
      <c r="F89" s="92" t="n">
        <f aca="false">E89</f>
        <v>625</v>
      </c>
      <c r="G89" s="79" t="n">
        <f aca="false">G$87*$B89</f>
        <v>625</v>
      </c>
      <c r="H89" s="92" t="n">
        <f aca="false">G89</f>
        <v>625</v>
      </c>
      <c r="I89" s="79" t="n">
        <f aca="false">I$87*$B89</f>
        <v>625</v>
      </c>
      <c r="J89" s="92" t="n">
        <f aca="false">I89</f>
        <v>625</v>
      </c>
      <c r="K89" s="90"/>
      <c r="L89" s="67"/>
    </row>
    <row r="90" s="54" customFormat="true" ht="15" hidden="false" customHeight="false" outlineLevel="0" collapsed="false">
      <c r="A90" s="14" t="s">
        <v>2081</v>
      </c>
      <c r="B90" s="67"/>
      <c r="C90" s="78" t="n">
        <f aca="false">IF((C$87*12)&gt;$C$105,IF((C$87*12)&gt;$C$106,IF((C$87*12)&gt;$C$107,$E$107,C$87-$D$106),$E$105),0)*C$85</f>
        <v>499</v>
      </c>
      <c r="D90" s="92" t="n">
        <f aca="false">C90</f>
        <v>499</v>
      </c>
      <c r="E90" s="79" t="n">
        <f aca="false">IF((E$87*12)&gt;$C$105,IF((E$87*12)&gt;$C$106,IF((E$87*12)&gt;$C$107,$E$107,E$87-$D$106),$E$105),0)*E$85</f>
        <v>748.5</v>
      </c>
      <c r="F90" s="92" t="n">
        <f aca="false">E90</f>
        <v>748.5</v>
      </c>
      <c r="G90" s="79" t="n">
        <f aca="false">IF((G$87*12)&gt;$C$105,IF((G$87*12)&gt;$C$106,IF((G$87*12)&gt;$C$107,$E$107,G$87-$D$106),$E$105),0)*G$85</f>
        <v>748.5</v>
      </c>
      <c r="H90" s="92" t="n">
        <f aca="false">G90</f>
        <v>748.5</v>
      </c>
      <c r="I90" s="79" t="n">
        <f aca="false">IF((I$87*12)&gt;$C$105,IF((I$87*12)&gt;$C$106,IF((I$87*12)&gt;$C$107,$E$107,I$87-$D$106),$E$105),0)*I$85</f>
        <v>898.2</v>
      </c>
      <c r="J90" s="92" t="n">
        <f aca="false">I90</f>
        <v>898.2</v>
      </c>
      <c r="K90" s="90"/>
      <c r="L90" s="67"/>
    </row>
    <row r="91" s="54" customFormat="true" ht="15" hidden="false" customHeight="false" outlineLevel="0" collapsed="false">
      <c r="A91" s="14" t="s">
        <v>2082</v>
      </c>
      <c r="B91" s="91" t="n">
        <v>0.0146</v>
      </c>
      <c r="C91" s="78" t="n">
        <f aca="false">C87*$B$91</f>
        <v>146</v>
      </c>
      <c r="D91" s="92" t="n">
        <f aca="false">C91</f>
        <v>146</v>
      </c>
      <c r="E91" s="79" t="n">
        <f aca="false">E87*$B$91</f>
        <v>146</v>
      </c>
      <c r="F91" s="92" t="n">
        <f aca="false">E91</f>
        <v>146</v>
      </c>
      <c r="G91" s="79" t="n">
        <f aca="false">G87*$B$91</f>
        <v>146</v>
      </c>
      <c r="H91" s="92" t="n">
        <f aca="false">G91</f>
        <v>146</v>
      </c>
      <c r="I91" s="79" t="n">
        <f aca="false">I87*$B$91</f>
        <v>146</v>
      </c>
      <c r="J91" s="92" t="n">
        <f aca="false">I91</f>
        <v>146</v>
      </c>
      <c r="K91" s="90"/>
      <c r="L91" s="67"/>
    </row>
    <row r="92" s="54" customFormat="true" ht="15" hidden="false" customHeight="false" outlineLevel="0" collapsed="false">
      <c r="A92" s="14" t="s">
        <v>2083</v>
      </c>
      <c r="B92" s="91" t="n">
        <v>0.0006</v>
      </c>
      <c r="C92" s="78" t="n">
        <f aca="false">$B$92*C$87</f>
        <v>6</v>
      </c>
      <c r="D92" s="92" t="n">
        <f aca="false">C92</f>
        <v>6</v>
      </c>
      <c r="E92" s="79" t="n">
        <f aca="false">$B$92*E$87</f>
        <v>6</v>
      </c>
      <c r="F92" s="92" t="n">
        <f aca="false">E92</f>
        <v>6</v>
      </c>
      <c r="G92" s="79" t="n">
        <f aca="false">$B$92*G$87</f>
        <v>6</v>
      </c>
      <c r="H92" s="92" t="n">
        <f aca="false">G92</f>
        <v>6</v>
      </c>
      <c r="I92" s="79" t="n">
        <f aca="false">$B$92*I$87</f>
        <v>6</v>
      </c>
      <c r="J92" s="92" t="n">
        <f aca="false">I92</f>
        <v>6</v>
      </c>
      <c r="K92" s="90"/>
      <c r="L92" s="67"/>
    </row>
    <row r="93" s="99" customFormat="true" ht="15" hidden="false" customHeight="false" outlineLevel="0" collapsed="false">
      <c r="A93" s="93" t="s">
        <v>2084</v>
      </c>
      <c r="B93" s="94" t="n">
        <f aca="false">C93/C94</f>
        <v>0.146263182026593</v>
      </c>
      <c r="C93" s="95" t="n">
        <f aca="false">SUM(C89:C92)</f>
        <v>1276</v>
      </c>
      <c r="D93" s="96" t="n">
        <f aca="false">SUM(D89:D92)</f>
        <v>1276</v>
      </c>
      <c r="E93" s="97" t="n">
        <f aca="false">SUM(E89:E92)</f>
        <v>1525.5</v>
      </c>
      <c r="F93" s="96" t="n">
        <f aca="false">SUM(F89:F92)</f>
        <v>1525.5</v>
      </c>
      <c r="G93" s="97" t="n">
        <f aca="false">SUM(G89:G92)</f>
        <v>1525.5</v>
      </c>
      <c r="H93" s="96" t="n">
        <f aca="false">SUM(H89:H92)</f>
        <v>1525.5</v>
      </c>
      <c r="I93" s="97" t="n">
        <f aca="false">SUM(I89:I92)</f>
        <v>1675.2</v>
      </c>
      <c r="J93" s="96" t="n">
        <f aca="false">SUM(J89:J92)</f>
        <v>1675.2</v>
      </c>
      <c r="K93" s="98"/>
      <c r="L93" s="96" t="n">
        <f aca="false">SUM(C93:J93)+(SUM(I93:J93)*K81)</f>
        <v>12004.4</v>
      </c>
    </row>
    <row r="94" s="54" customFormat="true" ht="15" hidden="false" customHeight="false" outlineLevel="0" collapsed="false">
      <c r="A94" s="100" t="s">
        <v>2085</v>
      </c>
      <c r="B94" s="101"/>
      <c r="C94" s="95" t="n">
        <f aca="false">C87-SUM(C89:C92)</f>
        <v>8724</v>
      </c>
      <c r="D94" s="102" t="n">
        <f aca="false">D87+D93</f>
        <v>11276</v>
      </c>
      <c r="E94" s="97" t="n">
        <f aca="false">E87-SUM(E89:E92)</f>
        <v>8474.5</v>
      </c>
      <c r="F94" s="102" t="n">
        <f aca="false">F87+F93</f>
        <v>11525.5</v>
      </c>
      <c r="G94" s="97" t="n">
        <f aca="false">G87-SUM(G89:G92)</f>
        <v>8474.5</v>
      </c>
      <c r="H94" s="102" t="n">
        <f aca="false">H87+H93</f>
        <v>11525.5</v>
      </c>
      <c r="I94" s="97" t="n">
        <f aca="false">I87-SUM(I89:I92)</f>
        <v>8324.8</v>
      </c>
      <c r="J94" s="102" t="n">
        <f aca="false">J87+J93</f>
        <v>11675.2</v>
      </c>
      <c r="K94" s="85"/>
      <c r="L94" s="96" t="n">
        <f aca="false">SUM(C94,E94,G94,I94)+(I94*K81)</f>
        <v>33997.8</v>
      </c>
    </row>
    <row r="95" s="54" customFormat="true" ht="15" hidden="false" customHeight="false" outlineLevel="0" collapsed="false">
      <c r="C95" s="104"/>
      <c r="D95" s="105"/>
      <c r="E95" s="104"/>
      <c r="F95" s="105"/>
      <c r="G95" s="104"/>
      <c r="H95" s="105"/>
      <c r="I95" s="104"/>
      <c r="J95" s="105"/>
      <c r="L95" s="106" t="n">
        <f aca="false">L93+L94</f>
        <v>46002.2</v>
      </c>
    </row>
    <row r="96" s="54" customFormat="true" ht="15" hidden="false" customHeight="false" outlineLevel="0" collapsed="false"/>
    <row r="97" s="54" customFormat="true" ht="15" hidden="false" customHeight="false" outlineLevel="0" collapsed="false"/>
    <row r="98" s="54" customFormat="true" ht="15" hidden="false" customHeight="false" outlineLevel="0" collapsed="false"/>
    <row r="99" s="54" customFormat="true" ht="15" hidden="false" customHeight="false" outlineLevel="0" collapsed="false"/>
    <row r="100" s="54" customFormat="true" ht="15" hidden="false" customHeight="false" outlineLevel="0" collapsed="false"/>
    <row r="101" customFormat="false" ht="15" hidden="false" customHeight="false" outlineLevel="0" collapsed="false">
      <c r="A101" s="103"/>
      <c r="C101" s="104"/>
      <c r="D101" s="105"/>
      <c r="E101" s="104"/>
      <c r="F101" s="105"/>
      <c r="G101" s="104"/>
      <c r="H101" s="105"/>
      <c r="I101" s="104"/>
      <c r="J101" s="105"/>
    </row>
    <row r="103" customFormat="false" ht="15" hidden="false" customHeight="false" outlineLevel="0" collapsed="false">
      <c r="A103" s="107" t="s">
        <v>2086</v>
      </c>
      <c r="B103" s="108" t="s">
        <v>2087</v>
      </c>
      <c r="C103" s="108"/>
      <c r="D103" s="108" t="s">
        <v>2088</v>
      </c>
      <c r="E103" s="108" t="s">
        <v>2089</v>
      </c>
      <c r="F103" s="61"/>
    </row>
    <row r="104" customFormat="false" ht="15" hidden="false" customHeight="false" outlineLevel="0" collapsed="false">
      <c r="B104" s="109" t="s">
        <v>2090</v>
      </c>
      <c r="C104" s="110" t="n">
        <v>0</v>
      </c>
      <c r="D104" s="111"/>
      <c r="E104" s="111" t="n">
        <v>0</v>
      </c>
      <c r="F104" s="112" t="s">
        <v>2091</v>
      </c>
    </row>
    <row r="105" customFormat="false" ht="15" hidden="false" customHeight="false" outlineLevel="0" collapsed="false">
      <c r="B105" s="109" t="s">
        <v>2092</v>
      </c>
      <c r="C105" s="110" t="n">
        <v>21060</v>
      </c>
      <c r="D105" s="111"/>
      <c r="E105" s="111" t="n">
        <v>292.5</v>
      </c>
      <c r="F105" s="112" t="s">
        <v>2093</v>
      </c>
    </row>
    <row r="106" customFormat="false" ht="15" hidden="false" customHeight="false" outlineLevel="0" collapsed="false">
      <c r="B106" s="109" t="s">
        <v>2094</v>
      </c>
      <c r="C106" s="110" t="n">
        <v>24675</v>
      </c>
      <c r="D106" s="111" t="n">
        <f aca="false">C106/12</f>
        <v>2056.25</v>
      </c>
      <c r="E106" s="111"/>
      <c r="F106" s="112" t="s">
        <v>2095</v>
      </c>
    </row>
    <row r="107" customFormat="false" ht="15" hidden="false" customHeight="false" outlineLevel="0" collapsed="false">
      <c r="B107" s="109" t="s">
        <v>2096</v>
      </c>
      <c r="C107" s="110" t="n">
        <v>84600</v>
      </c>
      <c r="D107" s="111"/>
      <c r="E107" s="111" t="n">
        <v>4990</v>
      </c>
      <c r="F107" s="112" t="s">
        <v>2097</v>
      </c>
    </row>
    <row r="109" customFormat="false" ht="15" hidden="false" customHeight="false" outlineLevel="0" collapsed="false">
      <c r="B109" s="58" t="s">
        <v>2087</v>
      </c>
      <c r="C109" s="58"/>
      <c r="D109" s="58" t="s">
        <v>2074</v>
      </c>
      <c r="G109" s="113"/>
    </row>
    <row r="110" customFormat="false" ht="15" hidden="false" customHeight="false" outlineLevel="0" collapsed="false">
      <c r="B110" s="114" t="s">
        <v>2090</v>
      </c>
      <c r="C110" s="114" t="s">
        <v>2098</v>
      </c>
      <c r="D110" s="115" t="n">
        <v>0.07</v>
      </c>
    </row>
    <row r="111" customFormat="false" ht="15" hidden="false" customHeight="false" outlineLevel="0" collapsed="false">
      <c r="B111" s="114" t="s">
        <v>2092</v>
      </c>
      <c r="C111" s="114" t="s">
        <v>2099</v>
      </c>
      <c r="D111" s="115" t="n">
        <v>0.1</v>
      </c>
    </row>
    <row r="112" customFormat="false" ht="15" hidden="false" customHeight="false" outlineLevel="0" collapsed="false">
      <c r="B112" s="114" t="s">
        <v>2094</v>
      </c>
      <c r="C112" s="114" t="s">
        <v>2100</v>
      </c>
      <c r="D112" s="115" t="n">
        <v>0.15</v>
      </c>
    </row>
    <row r="113" customFormat="false" ht="15" hidden="false" customHeight="false" outlineLevel="0" collapsed="false">
      <c r="B113" s="114" t="s">
        <v>2096</v>
      </c>
      <c r="C113" s="114" t="s">
        <v>2101</v>
      </c>
      <c r="D113" s="115" t="n">
        <v>0.18</v>
      </c>
    </row>
    <row r="115" customFormat="false" ht="15" hidden="false" customHeight="false" outlineLevel="0" collapsed="false">
      <c r="B115" s="112" t="s">
        <v>2102</v>
      </c>
      <c r="C115" s="116" t="s">
        <v>2103</v>
      </c>
    </row>
  </sheetData>
  <mergeCells count="7">
    <mergeCell ref="C3:L3"/>
    <mergeCell ref="C22:L22"/>
    <mergeCell ref="C41:L41"/>
    <mergeCell ref="C60:L60"/>
    <mergeCell ref="C79:L79"/>
    <mergeCell ref="B103:C103"/>
    <mergeCell ref="B109:C109"/>
  </mergeCells>
  <hyperlinks>
    <hyperlink ref="C115" r:id="rId1" display="http://www.guidesocial.ch/fr/fiche/126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C11" activeCellId="0" sqref="C11"/>
    </sheetView>
  </sheetViews>
  <sheetFormatPr defaultRowHeight="15" zeroHeight="false" outlineLevelRow="0" outlineLevelCol="0"/>
  <cols>
    <col collapsed="false" customWidth="true" hidden="false" outlineLevel="0" max="1" min="1" style="0" width="32.71"/>
    <col collapsed="false" customWidth="true" hidden="false" outlineLevel="0" max="2" min="2" style="109" width="14.01"/>
    <col collapsed="false" customWidth="true" hidden="false" outlineLevel="0" max="3" min="3" style="109" width="7"/>
    <col collapsed="false" customWidth="true" hidden="false" outlineLevel="0" max="4" min="4" style="109" width="3.14"/>
    <col collapsed="false" customWidth="true" hidden="false" outlineLevel="0" max="5" min="5" style="109" width="14.01"/>
    <col collapsed="false" customWidth="true" hidden="false" outlineLevel="0" max="6" min="6" style="0" width="53.57"/>
    <col collapsed="false" customWidth="true" hidden="false" outlineLevel="0" max="1025" min="7" style="0" width="10.71"/>
  </cols>
  <sheetData>
    <row r="1" customFormat="false" ht="21" hidden="false" customHeight="false" outlineLevel="0" collapsed="false">
      <c r="A1" s="6" t="s">
        <v>306</v>
      </c>
    </row>
    <row r="2" customFormat="false" ht="15" hidden="false" customHeight="false" outlineLevel="0" collapsed="false">
      <c r="A2" s="41"/>
      <c r="B2" s="117"/>
      <c r="C2" s="118"/>
      <c r="D2" s="118"/>
    </row>
    <row r="3" customFormat="false" ht="15" hidden="false" customHeight="false" outlineLevel="0" collapsed="false">
      <c r="A3" s="41"/>
      <c r="B3" s="117"/>
      <c r="C3" s="118"/>
      <c r="D3" s="118"/>
    </row>
    <row r="4" customFormat="false" ht="15" hidden="false" customHeight="false" outlineLevel="0" collapsed="false">
      <c r="A4" s="41"/>
      <c r="B4" s="117"/>
      <c r="C4" s="118"/>
      <c r="D4" s="118"/>
    </row>
    <row r="5" customFormat="false" ht="15" hidden="false" customHeight="false" outlineLevel="0" collapsed="false">
      <c r="A5" s="119" t="s">
        <v>2104</v>
      </c>
      <c r="B5" s="120" t="s">
        <v>2105</v>
      </c>
      <c r="C5" s="121" t="s">
        <v>2106</v>
      </c>
      <c r="D5" s="121" t="s">
        <v>2107</v>
      </c>
      <c r="E5" s="120" t="s">
        <v>2108</v>
      </c>
      <c r="F5" s="120" t="s">
        <v>2109</v>
      </c>
    </row>
    <row r="6" customFormat="false" ht="15" hidden="false" customHeight="false" outlineLevel="0" collapsed="false">
      <c r="A6" s="122" t="s">
        <v>1563</v>
      </c>
      <c r="B6" s="123"/>
      <c r="C6" s="124"/>
      <c r="D6" s="124"/>
      <c r="E6" s="125" t="n">
        <f aca="false">SUM(E7:E10)</f>
        <v>3600</v>
      </c>
      <c r="F6" s="126"/>
    </row>
    <row r="7" customFormat="false" ht="15" hidden="false" customHeight="false" outlineLevel="0" collapsed="false">
      <c r="A7" s="127" t="s">
        <v>2110</v>
      </c>
      <c r="B7" s="128" t="n">
        <v>1500</v>
      </c>
      <c r="C7" s="118" t="n">
        <v>1</v>
      </c>
      <c r="D7" s="118" t="n">
        <v>1</v>
      </c>
      <c r="E7" s="128" t="n">
        <f aca="false">D7*C7*B7</f>
        <v>1500</v>
      </c>
    </row>
    <row r="8" customFormat="false" ht="15" hidden="false" customHeight="false" outlineLevel="0" collapsed="false">
      <c r="A8" s="127" t="s">
        <v>2111</v>
      </c>
      <c r="B8" s="128" t="n">
        <v>2000</v>
      </c>
      <c r="C8" s="118" t="n">
        <v>0</v>
      </c>
      <c r="D8" s="118" t="n">
        <v>1</v>
      </c>
      <c r="E8" s="128" t="n">
        <f aca="false">D8*C8*B8</f>
        <v>0</v>
      </c>
    </row>
    <row r="9" s="129" customFormat="true" ht="15" hidden="false" customHeight="false" outlineLevel="0" collapsed="false">
      <c r="A9" s="127" t="s">
        <v>2112</v>
      </c>
      <c r="B9" s="128" t="n">
        <v>1500</v>
      </c>
      <c r="C9" s="118" t="n">
        <v>1</v>
      </c>
      <c r="D9" s="118" t="n">
        <v>1</v>
      </c>
      <c r="E9" s="128" t="n">
        <f aca="false">D9*C9*B9</f>
        <v>1500</v>
      </c>
    </row>
    <row r="10" s="129" customFormat="true" ht="15" hidden="false" customHeight="false" outlineLevel="0" collapsed="false">
      <c r="A10" s="127" t="s">
        <v>2113</v>
      </c>
      <c r="B10" s="128" t="n">
        <v>150</v>
      </c>
      <c r="C10" s="118" t="n">
        <v>2</v>
      </c>
      <c r="D10" s="118" t="n">
        <v>2</v>
      </c>
      <c r="E10" s="128" t="n">
        <f aca="false">D10*C10*B10</f>
        <v>600</v>
      </c>
    </row>
    <row r="11" customFormat="false" ht="15" hidden="false" customHeight="false" outlineLevel="0" collapsed="false">
      <c r="A11" s="122" t="s">
        <v>1565</v>
      </c>
      <c r="B11" s="130"/>
      <c r="C11" s="131"/>
      <c r="D11" s="131"/>
      <c r="E11" s="125" t="n">
        <f aca="false">SUM(E12:E13)</f>
        <v>0</v>
      </c>
      <c r="F11" s="126"/>
    </row>
    <row r="12" customFormat="false" ht="15" hidden="false" customHeight="false" outlineLevel="0" collapsed="false">
      <c r="A12" s="2"/>
      <c r="B12" s="128" t="n">
        <v>0</v>
      </c>
      <c r="C12" s="118" t="n">
        <v>1</v>
      </c>
      <c r="D12" s="118" t="n">
        <v>1</v>
      </c>
      <c r="E12" s="128" t="n">
        <f aca="false">D12*C12*B12</f>
        <v>0</v>
      </c>
    </row>
    <row r="13" customFormat="false" ht="15" hidden="false" customHeight="false" outlineLevel="0" collapsed="false">
      <c r="A13" s="2"/>
      <c r="B13" s="128" t="n">
        <v>0</v>
      </c>
      <c r="C13" s="118" t="n">
        <v>1</v>
      </c>
      <c r="D13" s="118" t="n">
        <v>1</v>
      </c>
      <c r="E13" s="128" t="n">
        <f aca="false">D13*C13*B13</f>
        <v>0</v>
      </c>
    </row>
    <row r="14" customFormat="false" ht="15" hidden="false" customHeight="false" outlineLevel="0" collapsed="false">
      <c r="A14" s="122" t="s">
        <v>1569</v>
      </c>
      <c r="B14" s="132"/>
      <c r="C14" s="132"/>
      <c r="D14" s="132"/>
      <c r="E14" s="125" t="n">
        <f aca="false">SUM(E15:E19)</f>
        <v>215.2</v>
      </c>
      <c r="F14" s="126"/>
    </row>
    <row r="15" customFormat="false" ht="15" hidden="false" customHeight="false" outlineLevel="0" collapsed="false">
      <c r="A15" s="133" t="s">
        <v>2114</v>
      </c>
      <c r="B15" s="128" t="n">
        <v>9.6</v>
      </c>
      <c r="C15" s="118" t="n">
        <v>1</v>
      </c>
      <c r="D15" s="118" t="n">
        <v>12</v>
      </c>
      <c r="E15" s="128" t="n">
        <f aca="false">D15*C15*B15</f>
        <v>115.2</v>
      </c>
      <c r="F15" s="134" t="s">
        <v>2115</v>
      </c>
    </row>
    <row r="16" customFormat="false" ht="15" hidden="false" customHeight="false" outlineLevel="0" collapsed="false">
      <c r="A16" s="27" t="s">
        <v>2116</v>
      </c>
      <c r="B16" s="128" t="n">
        <v>350</v>
      </c>
      <c r="C16" s="118" t="n">
        <v>0</v>
      </c>
      <c r="D16" s="118" t="n">
        <v>1</v>
      </c>
      <c r="E16" s="128" t="n">
        <f aca="false">D16*C16*B16</f>
        <v>0</v>
      </c>
    </row>
    <row r="17" customFormat="false" ht="15" hidden="false" customHeight="false" outlineLevel="0" collapsed="false">
      <c r="A17" s="27" t="s">
        <v>2117</v>
      </c>
      <c r="B17" s="128" t="n">
        <v>100</v>
      </c>
      <c r="C17" s="118" t="n">
        <v>0</v>
      </c>
      <c r="D17" s="118" t="n">
        <v>1</v>
      </c>
      <c r="E17" s="128" t="n">
        <f aca="false">D17*C17*B17</f>
        <v>0</v>
      </c>
    </row>
    <row r="18" customFormat="false" ht="15" hidden="false" customHeight="false" outlineLevel="0" collapsed="false">
      <c r="A18" s="27" t="s">
        <v>2118</v>
      </c>
      <c r="B18" s="128" t="n">
        <v>5</v>
      </c>
      <c r="C18" s="118" t="n">
        <v>0</v>
      </c>
      <c r="D18" s="118" t="n">
        <v>12</v>
      </c>
      <c r="E18" s="128" t="n">
        <f aca="false">D18*C18*B18</f>
        <v>0</v>
      </c>
    </row>
    <row r="19" customFormat="false" ht="15" hidden="false" customHeight="false" outlineLevel="0" collapsed="false">
      <c r="A19" s="27" t="s">
        <v>2119</v>
      </c>
      <c r="B19" s="128" t="n">
        <v>100</v>
      </c>
      <c r="C19" s="118" t="n">
        <v>1</v>
      </c>
      <c r="D19" s="118" t="n">
        <v>1</v>
      </c>
      <c r="E19" s="128" t="n">
        <f aca="false">D19*C19*B19</f>
        <v>100</v>
      </c>
    </row>
    <row r="20" customFormat="false" ht="15" hidden="false" customHeight="false" outlineLevel="0" collapsed="false">
      <c r="A20" s="41"/>
      <c r="B20" s="128"/>
      <c r="C20" s="118"/>
      <c r="D20" s="118"/>
      <c r="E20" s="128"/>
    </row>
    <row r="21" customFormat="false" ht="15" hidden="false" customHeight="false" outlineLevel="0" collapsed="false">
      <c r="A21" s="41"/>
      <c r="B21" s="128"/>
      <c r="C21" s="118"/>
      <c r="D21" s="118"/>
      <c r="E21" s="128"/>
    </row>
    <row r="22" customFormat="false" ht="15" hidden="false" customHeight="false" outlineLevel="0" collapsed="false">
      <c r="A22" s="41"/>
      <c r="B22" s="128"/>
      <c r="C22" s="118"/>
      <c r="D22" s="118"/>
      <c r="E22" s="128"/>
    </row>
    <row r="23" customFormat="false" ht="15" hidden="false" customHeight="false" outlineLevel="0" collapsed="false">
      <c r="A23" s="41"/>
      <c r="B23" s="128"/>
      <c r="C23" s="118"/>
      <c r="D23" s="118"/>
      <c r="E23" s="128"/>
    </row>
    <row r="24" customFormat="false" ht="15" hidden="false" customHeight="false" outlineLevel="0" collapsed="false">
      <c r="A24" s="41"/>
      <c r="B24" s="128"/>
      <c r="C24" s="118"/>
      <c r="D24" s="118"/>
      <c r="E24" s="128"/>
    </row>
    <row r="25" customFormat="false" ht="15" hidden="false" customHeight="false" outlineLevel="0" collapsed="false">
      <c r="A25" s="41"/>
      <c r="B25" s="128"/>
      <c r="C25" s="118"/>
      <c r="D25" s="118"/>
      <c r="E25" s="128"/>
    </row>
    <row r="26" customFormat="false" ht="15" hidden="false" customHeight="false" outlineLevel="0" collapsed="false">
      <c r="A26" s="41"/>
      <c r="B26" s="128"/>
      <c r="C26" s="118"/>
      <c r="D26" s="118"/>
    </row>
    <row r="27" customFormat="false" ht="15" hidden="false" customHeight="false" outlineLevel="0" collapsed="false">
      <c r="A27" s="41"/>
      <c r="B27" s="118"/>
      <c r="C27" s="118"/>
      <c r="D27" s="118"/>
    </row>
    <row r="28" customFormat="false" ht="15" hidden="false" customHeight="false" outlineLevel="0" collapsed="false">
      <c r="A28" s="41"/>
      <c r="B28" s="118"/>
      <c r="C28" s="118"/>
      <c r="D28" s="118"/>
    </row>
    <row r="29" customFormat="false" ht="15" hidden="false" customHeight="false" outlineLevel="0" collapsed="false">
      <c r="A29" s="41"/>
      <c r="B29" s="118"/>
      <c r="C29" s="118"/>
      <c r="D29" s="1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BQ189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5" topLeftCell="AY64" activePane="bottomRight" state="frozen"/>
      <selection pane="topLeft" activeCell="A1" activeCellId="0" sqref="A1"/>
      <selection pane="topRight" activeCell="AY1" activeCellId="0" sqref="AY1"/>
      <selection pane="bottomLeft" activeCell="A64" activeCellId="0" sqref="A64"/>
      <selection pane="bottomRight" activeCell="AY73" activeCellId="0" sqref="AY73"/>
    </sheetView>
  </sheetViews>
  <sheetFormatPr defaultRowHeight="15" zeroHeight="false" outlineLevelRow="1" outlineLevelCol="0"/>
  <cols>
    <col collapsed="false" customWidth="true" hidden="false" outlineLevel="0" max="1" min="1" style="135" width="19"/>
    <col collapsed="false" customWidth="true" hidden="false" outlineLevel="0" max="2" min="2" style="135" width="43"/>
    <col collapsed="false" customWidth="true" hidden="false" outlineLevel="0" max="3" min="3" style="114" width="16.71"/>
    <col collapsed="false" customWidth="true" hidden="false" outlineLevel="0" max="4" min="4" style="114" width="14.75"/>
    <col collapsed="false" customWidth="true" hidden="false" outlineLevel="0" max="62" min="5" style="114" width="16.71"/>
    <col collapsed="false" customWidth="true" hidden="false" outlineLevel="0" max="64" min="63" style="9" width="21.71"/>
    <col collapsed="false" customWidth="true" hidden="false" outlineLevel="0" max="65" min="65" style="9" width="22.7"/>
    <col collapsed="false" customWidth="true" hidden="false" outlineLevel="0" max="66" min="66" style="9" width="23.28"/>
    <col collapsed="false" customWidth="true" hidden="false" outlineLevel="0" max="67" min="67" style="9" width="23.71"/>
    <col collapsed="false" customWidth="true" hidden="false" outlineLevel="0" max="69" min="68" style="135" width="17.14"/>
    <col collapsed="false" customWidth="false" hidden="false" outlineLevel="0" max="1025" min="70" style="135" width="11.42"/>
  </cols>
  <sheetData>
    <row r="1" customFormat="false" ht="26.25" hidden="true" customHeight="false" outlineLevel="0" collapsed="false">
      <c r="A1" s="136" t="s">
        <v>2120</v>
      </c>
    </row>
    <row r="2" customFormat="false" ht="15" hidden="true" customHeight="false" outlineLevel="0" collapsed="false"/>
    <row r="3" customFormat="false" ht="21" hidden="false" customHeight="false" outlineLevel="0" collapsed="false">
      <c r="A3" s="6" t="s">
        <v>2002</v>
      </c>
      <c r="G3" s="114" t="s">
        <v>2121</v>
      </c>
      <c r="BK3" s="137"/>
      <c r="BL3" s="137"/>
      <c r="BM3" s="137"/>
      <c r="BN3" s="137"/>
      <c r="BO3" s="137"/>
    </row>
    <row r="4" customFormat="false" ht="15" hidden="false" customHeight="false" outlineLevel="0" collapsed="false">
      <c r="C4" s="138" t="n">
        <f aca="false">Hypotheses!B4</f>
        <v>2019</v>
      </c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 t="n">
        <f aca="false">C4+1</f>
        <v>2020</v>
      </c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40" t="n">
        <f aca="false">O4+1</f>
        <v>2021</v>
      </c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 t="n">
        <f aca="false">AA4+1</f>
        <v>2022</v>
      </c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 t="n">
        <f aca="false">AM4+1</f>
        <v>2023</v>
      </c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1"/>
      <c r="BL4" s="137"/>
      <c r="BM4" s="137"/>
      <c r="BN4" s="137"/>
      <c r="BO4" s="137"/>
    </row>
    <row r="5" customFormat="false" ht="15" hidden="false" customHeight="false" outlineLevel="0" collapsed="false">
      <c r="A5" s="107" t="s">
        <v>2122</v>
      </c>
      <c r="B5" s="107"/>
      <c r="C5" s="33" t="s">
        <v>2123</v>
      </c>
      <c r="D5" s="33" t="s">
        <v>2124</v>
      </c>
      <c r="E5" s="33" t="s">
        <v>2125</v>
      </c>
      <c r="F5" s="33" t="s">
        <v>2126</v>
      </c>
      <c r="G5" s="33" t="s">
        <v>2127</v>
      </c>
      <c r="H5" s="33" t="s">
        <v>2128</v>
      </c>
      <c r="I5" s="33" t="s">
        <v>2129</v>
      </c>
      <c r="J5" s="33" t="s">
        <v>2130</v>
      </c>
      <c r="K5" s="33" t="s">
        <v>2131</v>
      </c>
      <c r="L5" s="33" t="s">
        <v>2132</v>
      </c>
      <c r="M5" s="33" t="s">
        <v>2133</v>
      </c>
      <c r="N5" s="33" t="s">
        <v>2134</v>
      </c>
      <c r="O5" s="32" t="s">
        <v>2123</v>
      </c>
      <c r="P5" s="33" t="s">
        <v>2124</v>
      </c>
      <c r="Q5" s="33" t="s">
        <v>2125</v>
      </c>
      <c r="R5" s="33" t="s">
        <v>2126</v>
      </c>
      <c r="S5" s="33" t="s">
        <v>2127</v>
      </c>
      <c r="T5" s="33" t="s">
        <v>2128</v>
      </c>
      <c r="U5" s="33" t="s">
        <v>2129</v>
      </c>
      <c r="V5" s="33" t="s">
        <v>2130</v>
      </c>
      <c r="W5" s="33" t="s">
        <v>2131</v>
      </c>
      <c r="X5" s="33" t="s">
        <v>2132</v>
      </c>
      <c r="Y5" s="33" t="s">
        <v>2133</v>
      </c>
      <c r="Z5" s="33" t="s">
        <v>2134</v>
      </c>
      <c r="AA5" s="142" t="s">
        <v>2123</v>
      </c>
      <c r="AB5" s="33" t="s">
        <v>2124</v>
      </c>
      <c r="AC5" s="33" t="s">
        <v>2125</v>
      </c>
      <c r="AD5" s="33" t="s">
        <v>2126</v>
      </c>
      <c r="AE5" s="33" t="s">
        <v>2127</v>
      </c>
      <c r="AF5" s="33" t="s">
        <v>2128</v>
      </c>
      <c r="AG5" s="33" t="s">
        <v>2129</v>
      </c>
      <c r="AH5" s="33" t="s">
        <v>2130</v>
      </c>
      <c r="AI5" s="33" t="s">
        <v>2131</v>
      </c>
      <c r="AJ5" s="33" t="s">
        <v>2132</v>
      </c>
      <c r="AK5" s="33" t="s">
        <v>2133</v>
      </c>
      <c r="AL5" s="33" t="s">
        <v>2134</v>
      </c>
      <c r="AM5" s="142" t="s">
        <v>2123</v>
      </c>
      <c r="AN5" s="33" t="s">
        <v>2124</v>
      </c>
      <c r="AO5" s="33" t="s">
        <v>2125</v>
      </c>
      <c r="AP5" s="33" t="s">
        <v>2126</v>
      </c>
      <c r="AQ5" s="33" t="s">
        <v>2127</v>
      </c>
      <c r="AR5" s="33" t="s">
        <v>2128</v>
      </c>
      <c r="AS5" s="33" t="s">
        <v>2129</v>
      </c>
      <c r="AT5" s="33" t="s">
        <v>2130</v>
      </c>
      <c r="AU5" s="33" t="s">
        <v>2131</v>
      </c>
      <c r="AV5" s="33" t="s">
        <v>2132</v>
      </c>
      <c r="AW5" s="33" t="s">
        <v>2133</v>
      </c>
      <c r="AX5" s="33" t="s">
        <v>2134</v>
      </c>
      <c r="AY5" s="142" t="s">
        <v>2123</v>
      </c>
      <c r="AZ5" s="33" t="s">
        <v>2124</v>
      </c>
      <c r="BA5" s="33" t="s">
        <v>2125</v>
      </c>
      <c r="BB5" s="33" t="s">
        <v>2126</v>
      </c>
      <c r="BC5" s="33" t="s">
        <v>2127</v>
      </c>
      <c r="BD5" s="33" t="s">
        <v>2128</v>
      </c>
      <c r="BE5" s="33" t="s">
        <v>2129</v>
      </c>
      <c r="BF5" s="33" t="s">
        <v>2130</v>
      </c>
      <c r="BG5" s="33" t="s">
        <v>2131</v>
      </c>
      <c r="BH5" s="33" t="s">
        <v>2132</v>
      </c>
      <c r="BI5" s="33" t="s">
        <v>2133</v>
      </c>
      <c r="BJ5" s="33" t="s">
        <v>2134</v>
      </c>
      <c r="BK5" s="31" t="n">
        <f aca="false">Hypotheses!B4</f>
        <v>2019</v>
      </c>
      <c r="BL5" s="31" t="n">
        <f aca="false">BK5+1</f>
        <v>2020</v>
      </c>
      <c r="BM5" s="31" t="n">
        <f aca="false">BL5+1</f>
        <v>2021</v>
      </c>
      <c r="BN5" s="31" t="n">
        <f aca="false">BM5+1</f>
        <v>2022</v>
      </c>
      <c r="BO5" s="31" t="n">
        <f aca="false">BN5+1</f>
        <v>2023</v>
      </c>
    </row>
    <row r="6" customFormat="false" ht="15" hidden="false" customHeight="false" outlineLevel="0" collapsed="false">
      <c r="A6" s="143" t="s">
        <v>2135</v>
      </c>
      <c r="B6" s="144"/>
      <c r="C6" s="145" t="n">
        <f aca="false">SUM(C7,C12,C14)</f>
        <v>0</v>
      </c>
      <c r="D6" s="145" t="n">
        <f aca="false">SUM(D7,D12,D14)</f>
        <v>0</v>
      </c>
      <c r="E6" s="145" t="n">
        <f aca="false">SUM(E7,E12,E14)</f>
        <v>0</v>
      </c>
      <c r="F6" s="145" t="n">
        <f aca="false">SUM(F7,F12,F14)</f>
        <v>0</v>
      </c>
      <c r="G6" s="145" t="n">
        <f aca="false">SUM(G7,G12,G14)</f>
        <v>0</v>
      </c>
      <c r="H6" s="145" t="n">
        <f aca="false">SUM(H7,H12,H14)</f>
        <v>0</v>
      </c>
      <c r="I6" s="145" t="n">
        <f aca="false">SUM(I7,I12,I14)</f>
        <v>0</v>
      </c>
      <c r="J6" s="145" t="n">
        <f aca="false">SUM(J7,J12,J14)</f>
        <v>0</v>
      </c>
      <c r="K6" s="145" t="n">
        <f aca="false">SUM(K7,K12,K14)</f>
        <v>0</v>
      </c>
      <c r="L6" s="145" t="n">
        <f aca="false">SUM(L7,L12,L14)</f>
        <v>0</v>
      </c>
      <c r="M6" s="145" t="n">
        <f aca="false">SUM(M7,M12,M14)</f>
        <v>0</v>
      </c>
      <c r="N6" s="145" t="n">
        <f aca="false">SUM(N7,N12,N14)</f>
        <v>0</v>
      </c>
      <c r="O6" s="145" t="n">
        <f aca="false">SUM(O7,O12,O14)</f>
        <v>0</v>
      </c>
      <c r="P6" s="145" t="n">
        <f aca="false">SUM(P7,P12,P14)</f>
        <v>0</v>
      </c>
      <c r="Q6" s="145" t="n">
        <f aca="false">SUM(Q7,Q12,Q14)</f>
        <v>0</v>
      </c>
      <c r="R6" s="145" t="n">
        <f aca="false">SUM(R7,R12,R14)</f>
        <v>0</v>
      </c>
      <c r="S6" s="145" t="n">
        <f aca="false">SUM(S7,S12,S14)</f>
        <v>0</v>
      </c>
      <c r="T6" s="145" t="n">
        <f aca="false">SUM(T7,T12,T14)</f>
        <v>0</v>
      </c>
      <c r="U6" s="145" t="n">
        <f aca="false">SUM(U7,U12,U14)</f>
        <v>0</v>
      </c>
      <c r="V6" s="145" t="n">
        <f aca="false">SUM(V7,V12,V14)</f>
        <v>0</v>
      </c>
      <c r="W6" s="145" t="n">
        <f aca="false">SUM(W7,W12,W14)</f>
        <v>0</v>
      </c>
      <c r="X6" s="145" t="n">
        <f aca="false">SUM(X7,X12,X14)</f>
        <v>0</v>
      </c>
      <c r="Y6" s="145" t="n">
        <f aca="false">SUM(Y7,Y12,Y14)</f>
        <v>0</v>
      </c>
      <c r="Z6" s="145" t="n">
        <f aca="false">SUM(Z7,Z12,Z14)</f>
        <v>0</v>
      </c>
      <c r="AA6" s="145" t="n">
        <f aca="false">SUM(AA7,AA12,AA14)</f>
        <v>0</v>
      </c>
      <c r="AB6" s="145" t="n">
        <f aca="false">SUM(AB7,AB12,AB14)</f>
        <v>0</v>
      </c>
      <c r="AC6" s="145" t="n">
        <f aca="false">SUM(AC7,AC12,AC14)</f>
        <v>0</v>
      </c>
      <c r="AD6" s="145" t="n">
        <f aca="false">SUM(AD7,AD12,AD14)</f>
        <v>0</v>
      </c>
      <c r="AE6" s="145" t="n">
        <f aca="false">SUM(AE7,AE12,AE14)</f>
        <v>0</v>
      </c>
      <c r="AF6" s="145" t="n">
        <f aca="false">SUM(AF7,AF12,AF14)</f>
        <v>0</v>
      </c>
      <c r="AG6" s="145" t="n">
        <f aca="false">SUM(AG7,AG12,AG14)</f>
        <v>0</v>
      </c>
      <c r="AH6" s="145" t="n">
        <f aca="false">SUM(AH7,AH12,AH14)</f>
        <v>0</v>
      </c>
      <c r="AI6" s="145" t="n">
        <f aca="false">SUM(AI7,AI12,AI14)</f>
        <v>0</v>
      </c>
      <c r="AJ6" s="145" t="n">
        <f aca="false">SUM(AJ7,AJ12,AJ14)</f>
        <v>0</v>
      </c>
      <c r="AK6" s="145" t="n">
        <f aca="false">SUM(AK7,AK12,AK14)</f>
        <v>0</v>
      </c>
      <c r="AL6" s="145" t="n">
        <f aca="false">SUM(AL7,AL12,AL14)</f>
        <v>0</v>
      </c>
      <c r="AM6" s="145" t="n">
        <f aca="false">SUM(AM7,AM12,AM14)</f>
        <v>0</v>
      </c>
      <c r="AN6" s="145" t="n">
        <f aca="false">SUM(AN7,AN12,AN14)</f>
        <v>0</v>
      </c>
      <c r="AO6" s="145" t="n">
        <f aca="false">SUM(AO7,AO12,AO14)</f>
        <v>0</v>
      </c>
      <c r="AP6" s="145" t="n">
        <f aca="false">SUM(AP7,AP12,AP14)</f>
        <v>0</v>
      </c>
      <c r="AQ6" s="145" t="n">
        <f aca="false">SUM(AQ7,AQ12,AQ14)</f>
        <v>0</v>
      </c>
      <c r="AR6" s="145" t="n">
        <f aca="false">SUM(AR7,AR12,AR14)</f>
        <v>0</v>
      </c>
      <c r="AS6" s="145" t="n">
        <f aca="false">SUM(AS7,AS12,AS14)</f>
        <v>0</v>
      </c>
      <c r="AT6" s="145" t="n">
        <f aca="false">SUM(AT7,AT12,AT14)</f>
        <v>0</v>
      </c>
      <c r="AU6" s="145" t="n">
        <f aca="false">SUM(AU7,AU12,AU14)</f>
        <v>0</v>
      </c>
      <c r="AV6" s="145" t="n">
        <f aca="false">SUM(AV7,AV12,AV14)</f>
        <v>0</v>
      </c>
      <c r="AW6" s="145" t="n">
        <f aca="false">SUM(AW7,AW12,AW14)</f>
        <v>0</v>
      </c>
      <c r="AX6" s="145" t="n">
        <f aca="false">SUM(AX7,AX12,AX14)</f>
        <v>0</v>
      </c>
      <c r="AY6" s="145" t="n">
        <f aca="false">SUM(AY7,AY12,AY14)</f>
        <v>0</v>
      </c>
      <c r="AZ6" s="145" t="n">
        <f aca="false">SUM(AZ7,AZ12,AZ14)</f>
        <v>0</v>
      </c>
      <c r="BA6" s="145" t="n">
        <f aca="false">SUM(BA7,BA12,BA14)</f>
        <v>0</v>
      </c>
      <c r="BB6" s="145" t="n">
        <f aca="false">SUM(BB7,BB12,BB14)</f>
        <v>0</v>
      </c>
      <c r="BC6" s="145" t="n">
        <f aca="false">SUM(BC7,BC12,BC14)</f>
        <v>0</v>
      </c>
      <c r="BD6" s="145" t="n">
        <f aca="false">SUM(BD7,BD12,BD14)</f>
        <v>0</v>
      </c>
      <c r="BE6" s="145" t="n">
        <f aca="false">SUM(BE7,BE12,BE14)</f>
        <v>0</v>
      </c>
      <c r="BF6" s="145" t="n">
        <f aca="false">SUM(BF7,BF12,BF14)</f>
        <v>0</v>
      </c>
      <c r="BG6" s="145" t="n">
        <f aca="false">SUM(BG7,BG12,BG14)</f>
        <v>0</v>
      </c>
      <c r="BH6" s="145" t="n">
        <f aca="false">SUM(BH7,BH12,BH14)</f>
        <v>0</v>
      </c>
      <c r="BI6" s="145" t="n">
        <f aca="false">SUM(BI7,BI12,BI14)</f>
        <v>0</v>
      </c>
      <c r="BJ6" s="145" t="n">
        <f aca="false">SUM(BJ7,BJ12,BJ14)</f>
        <v>0</v>
      </c>
      <c r="BK6" s="146" t="n">
        <f aca="false">SUM(BK7,BK12,BK14,BK16)</f>
        <v>0</v>
      </c>
      <c r="BL6" s="146" t="n">
        <f aca="false">SUM(BL7,BL12,BL14,BL16)</f>
        <v>0</v>
      </c>
      <c r="BM6" s="146" t="n">
        <f aca="false">SUM(BM7,BM12,BM14,BM16)</f>
        <v>0</v>
      </c>
      <c r="BN6" s="146" t="n">
        <f aca="false">SUM(BN7,BN12,BN14,BN16)</f>
        <v>0</v>
      </c>
      <c r="BO6" s="146" t="n">
        <f aca="false">SUM(BO7,BO12,BO14,BO16)</f>
        <v>0</v>
      </c>
    </row>
    <row r="7" customFormat="false" ht="15" hidden="false" customHeight="false" outlineLevel="1" collapsed="false">
      <c r="A7" s="147" t="s">
        <v>2136</v>
      </c>
      <c r="B7" s="148"/>
      <c r="C7" s="149" t="n">
        <f aca="false">SUM(C8:C10)</f>
        <v>0</v>
      </c>
      <c r="D7" s="149" t="n">
        <f aca="false">SUM(D8:D10)</f>
        <v>0</v>
      </c>
      <c r="E7" s="149" t="n">
        <f aca="false">SUM(E8:E10)</f>
        <v>0</v>
      </c>
      <c r="F7" s="149" t="n">
        <f aca="false">SUM(F8:F10)</f>
        <v>0</v>
      </c>
      <c r="G7" s="149" t="n">
        <f aca="false">SUM(G8:G10)</f>
        <v>0</v>
      </c>
      <c r="H7" s="149" t="n">
        <f aca="false">SUM(H8:H10)</f>
        <v>0</v>
      </c>
      <c r="I7" s="149" t="n">
        <f aca="false">SUM(I8:I10)</f>
        <v>0</v>
      </c>
      <c r="J7" s="149" t="n">
        <f aca="false">SUM(J8:J10)</f>
        <v>0</v>
      </c>
      <c r="K7" s="149" t="n">
        <f aca="false">SUM(K8:K10)</f>
        <v>0</v>
      </c>
      <c r="L7" s="149" t="n">
        <f aca="false">SUM(L8:L10)</f>
        <v>0</v>
      </c>
      <c r="M7" s="149" t="n">
        <f aca="false">SUM(M8:M10)</f>
        <v>0</v>
      </c>
      <c r="N7" s="149" t="n">
        <f aca="false">SUM(N8:N10)</f>
        <v>0</v>
      </c>
      <c r="O7" s="149" t="n">
        <f aca="false">SUM(O8:O10)</f>
        <v>0</v>
      </c>
      <c r="P7" s="149" t="n">
        <f aca="false">SUM(P8:P10)</f>
        <v>0</v>
      </c>
      <c r="Q7" s="149" t="n">
        <f aca="false">SUM(Q8:Q10)</f>
        <v>0</v>
      </c>
      <c r="R7" s="149" t="n">
        <f aca="false">SUM(R8:R10)</f>
        <v>0</v>
      </c>
      <c r="S7" s="149" t="n">
        <f aca="false">SUM(S8:S10)</f>
        <v>0</v>
      </c>
      <c r="T7" s="149" t="n">
        <f aca="false">SUM(T8:T10)</f>
        <v>0</v>
      </c>
      <c r="U7" s="149" t="n">
        <f aca="false">SUM(U8:U10)</f>
        <v>0</v>
      </c>
      <c r="V7" s="149" t="n">
        <f aca="false">SUM(V8:V10)</f>
        <v>0</v>
      </c>
      <c r="W7" s="149" t="n">
        <f aca="false">SUM(W8:W10)</f>
        <v>0</v>
      </c>
      <c r="X7" s="149" t="n">
        <f aca="false">SUM(X8:X10)</f>
        <v>0</v>
      </c>
      <c r="Y7" s="149" t="n">
        <f aca="false">SUM(Y8:Y10)</f>
        <v>0</v>
      </c>
      <c r="Z7" s="149" t="n">
        <f aca="false">SUM(Z8:Z10)</f>
        <v>0</v>
      </c>
      <c r="AA7" s="149" t="n">
        <f aca="false">SUM(AA8:AA10)</f>
        <v>0</v>
      </c>
      <c r="AB7" s="149" t="n">
        <f aca="false">SUM(AB8:AB10)</f>
        <v>0</v>
      </c>
      <c r="AC7" s="149" t="n">
        <f aca="false">SUM(AC8:AC10)</f>
        <v>0</v>
      </c>
      <c r="AD7" s="149" t="n">
        <f aca="false">SUM(AD8:AD10)</f>
        <v>0</v>
      </c>
      <c r="AE7" s="149" t="n">
        <f aca="false">SUM(AE8:AE10)</f>
        <v>0</v>
      </c>
      <c r="AF7" s="149" t="n">
        <f aca="false">SUM(AF8:AF10)</f>
        <v>0</v>
      </c>
      <c r="AG7" s="149" t="n">
        <f aca="false">SUM(AG8:AG10)</f>
        <v>0</v>
      </c>
      <c r="AH7" s="149" t="n">
        <f aca="false">SUM(AH8:AH10)</f>
        <v>0</v>
      </c>
      <c r="AI7" s="149" t="n">
        <f aca="false">SUM(AI8:AI10)</f>
        <v>0</v>
      </c>
      <c r="AJ7" s="149" t="n">
        <f aca="false">SUM(AJ8:AJ10)</f>
        <v>0</v>
      </c>
      <c r="AK7" s="149" t="n">
        <f aca="false">SUM(AK8:AK10)</f>
        <v>0</v>
      </c>
      <c r="AL7" s="149" t="n">
        <f aca="false">SUM(AL8:AL10)</f>
        <v>0</v>
      </c>
      <c r="AM7" s="149" t="n">
        <f aca="false">SUM(AM8:AM10)</f>
        <v>0</v>
      </c>
      <c r="AN7" s="149" t="n">
        <f aca="false">SUM(AN8:AN10)</f>
        <v>0</v>
      </c>
      <c r="AO7" s="149" t="n">
        <f aca="false">SUM(AO8:AO10)</f>
        <v>0</v>
      </c>
      <c r="AP7" s="149" t="n">
        <f aca="false">SUM(AP8:AP10)</f>
        <v>0</v>
      </c>
      <c r="AQ7" s="149" t="n">
        <f aca="false">SUM(AQ8:AQ10)</f>
        <v>0</v>
      </c>
      <c r="AR7" s="149" t="n">
        <f aca="false">SUM(AR8:AR10)</f>
        <v>0</v>
      </c>
      <c r="AS7" s="149" t="n">
        <f aca="false">SUM(AS8:AS10)</f>
        <v>0</v>
      </c>
      <c r="AT7" s="149" t="n">
        <f aca="false">SUM(AT8:AT10)</f>
        <v>0</v>
      </c>
      <c r="AU7" s="149" t="n">
        <f aca="false">SUM(AU8:AU10)</f>
        <v>0</v>
      </c>
      <c r="AV7" s="149" t="n">
        <f aca="false">SUM(AV8:AV10)</f>
        <v>0</v>
      </c>
      <c r="AW7" s="149" t="n">
        <f aca="false">SUM(AW8:AW10)</f>
        <v>0</v>
      </c>
      <c r="AX7" s="149" t="n">
        <f aca="false">SUM(AX8:AX10)</f>
        <v>0</v>
      </c>
      <c r="AY7" s="149" t="n">
        <f aca="false">SUM(AY8:AY10)</f>
        <v>0</v>
      </c>
      <c r="AZ7" s="149" t="n">
        <f aca="false">SUM(AZ8:AZ10)</f>
        <v>0</v>
      </c>
      <c r="BA7" s="149" t="n">
        <f aca="false">SUM(BA8:BA10)</f>
        <v>0</v>
      </c>
      <c r="BB7" s="149" t="n">
        <f aca="false">SUM(BB8:BB10)</f>
        <v>0</v>
      </c>
      <c r="BC7" s="149" t="n">
        <f aca="false">SUM(BC8:BC10)</f>
        <v>0</v>
      </c>
      <c r="BD7" s="149" t="n">
        <f aca="false">SUM(BD8:BD10)</f>
        <v>0</v>
      </c>
      <c r="BE7" s="149" t="n">
        <f aca="false">SUM(BE8:BE10)</f>
        <v>0</v>
      </c>
      <c r="BF7" s="149" t="n">
        <f aca="false">SUM(BF8:BF10)</f>
        <v>0</v>
      </c>
      <c r="BG7" s="149" t="n">
        <f aca="false">SUM(BG8:BG10)</f>
        <v>0</v>
      </c>
      <c r="BH7" s="149" t="n">
        <f aca="false">SUM(BH8:BH10)</f>
        <v>0</v>
      </c>
      <c r="BI7" s="149" t="n">
        <f aca="false">SUM(BI8:BI10)</f>
        <v>0</v>
      </c>
      <c r="BJ7" s="149" t="n">
        <f aca="false">SUM(BJ8:BJ10)</f>
        <v>0</v>
      </c>
      <c r="BK7" s="150" t="n">
        <f aca="false">SUM(C7:N7)</f>
        <v>0</v>
      </c>
      <c r="BL7" s="150" t="n">
        <f aca="false">SUM(O7:Z7)</f>
        <v>0</v>
      </c>
      <c r="BM7" s="150" t="n">
        <f aca="false">SUM(AA7:AL7)</f>
        <v>0</v>
      </c>
      <c r="BN7" s="150" t="n">
        <f aca="false">SUM(AM7:AX7)</f>
        <v>0</v>
      </c>
      <c r="BO7" s="150" t="n">
        <f aca="false">SUM(AY7:BJ7)</f>
        <v>0</v>
      </c>
    </row>
    <row r="8" customFormat="false" ht="15" hidden="false" customHeight="false" outlineLevel="1" collapsed="false">
      <c r="A8" s="114" t="n">
        <v>1000</v>
      </c>
      <c r="B8" s="135" t="s">
        <v>9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151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151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151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151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152" t="n">
        <f aca="false">SUM(C8:N8)</f>
        <v>0</v>
      </c>
      <c r="BL8" s="152" t="n">
        <f aca="false">SUM(O8:Z8)</f>
        <v>0</v>
      </c>
      <c r="BM8" s="152" t="n">
        <f aca="false">SUM(AA8:AL8)</f>
        <v>0</v>
      </c>
      <c r="BN8" s="152" t="n">
        <f aca="false">SUM(AM8:AX8)</f>
        <v>0</v>
      </c>
      <c r="BO8" s="152" t="n">
        <f aca="false">SUM(AY8:BJ8)</f>
        <v>0</v>
      </c>
    </row>
    <row r="9" customFormat="false" ht="15" hidden="false" customHeight="false" outlineLevel="1" collapsed="false">
      <c r="A9" s="114" t="n">
        <v>1010</v>
      </c>
      <c r="B9" s="135" t="s">
        <v>2137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151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151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151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151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152" t="n">
        <f aca="false">SUM(C9:N9)</f>
        <v>0</v>
      </c>
      <c r="BL9" s="152" t="n">
        <f aca="false">SUM(O9:Z9)</f>
        <v>0</v>
      </c>
      <c r="BM9" s="152" t="n">
        <f aca="false">SUM(AA9:AL9)</f>
        <v>0</v>
      </c>
      <c r="BN9" s="152" t="n">
        <f aca="false">SUM(AM9:AX9)</f>
        <v>0</v>
      </c>
      <c r="BO9" s="152" t="n">
        <f aca="false">SUM(AY9:BJ9)</f>
        <v>0</v>
      </c>
    </row>
    <row r="10" customFormat="false" ht="15" hidden="false" customHeight="false" outlineLevel="1" collapsed="false">
      <c r="A10" s="114" t="n">
        <v>1020</v>
      </c>
      <c r="B10" s="135" t="s">
        <v>2138</v>
      </c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  <c r="BD10" s="129"/>
      <c r="BE10" s="129"/>
      <c r="BF10" s="129"/>
      <c r="BG10" s="129"/>
      <c r="BH10" s="129"/>
      <c r="BI10" s="129"/>
      <c r="BJ10" s="129"/>
      <c r="BK10" s="152" t="n">
        <f aca="false">SUM(C10:N10)</f>
        <v>0</v>
      </c>
      <c r="BL10" s="152" t="n">
        <f aca="false">SUM(O10:Z10)</f>
        <v>0</v>
      </c>
      <c r="BM10" s="152" t="n">
        <f aca="false">SUM(AA10:AL10)</f>
        <v>0</v>
      </c>
      <c r="BN10" s="152" t="n">
        <f aca="false">SUM(AM10:AX10)</f>
        <v>0</v>
      </c>
      <c r="BO10" s="152" t="n">
        <f aca="false">SUM(AY10:BJ10)</f>
        <v>0</v>
      </c>
    </row>
    <row r="11" customFormat="false" ht="15" hidden="false" customHeight="false" outlineLevel="1" collapsed="false">
      <c r="A11" s="11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151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151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151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151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152"/>
      <c r="BL11" s="152"/>
      <c r="BM11" s="152"/>
      <c r="BN11" s="152"/>
      <c r="BO11" s="152"/>
    </row>
    <row r="12" customFormat="false" ht="15" hidden="false" customHeight="false" outlineLevel="1" collapsed="false">
      <c r="A12" s="147" t="s">
        <v>2139</v>
      </c>
      <c r="B12" s="153"/>
      <c r="C12" s="154" t="n">
        <f aca="false">SUM(C13)</f>
        <v>0</v>
      </c>
      <c r="D12" s="154" t="n">
        <f aca="false">SUM(D13)</f>
        <v>0</v>
      </c>
      <c r="E12" s="154" t="n">
        <f aca="false">SUM(E13)</f>
        <v>0</v>
      </c>
      <c r="F12" s="154" t="n">
        <f aca="false">SUM(F13)</f>
        <v>0</v>
      </c>
      <c r="G12" s="154" t="n">
        <f aca="false">SUM(G13)</f>
        <v>0</v>
      </c>
      <c r="H12" s="154" t="n">
        <f aca="false">SUM(H13)</f>
        <v>0</v>
      </c>
      <c r="I12" s="154" t="n">
        <f aca="false">SUM(I13)</f>
        <v>0</v>
      </c>
      <c r="J12" s="154" t="n">
        <f aca="false">SUM(J13)</f>
        <v>0</v>
      </c>
      <c r="K12" s="154" t="n">
        <f aca="false">SUM(K13)</f>
        <v>0</v>
      </c>
      <c r="L12" s="154" t="n">
        <f aca="false">SUM(L13)</f>
        <v>0</v>
      </c>
      <c r="M12" s="154" t="n">
        <f aca="false">SUM(M13)</f>
        <v>0</v>
      </c>
      <c r="N12" s="154" t="n">
        <f aca="false">SUM(N13)</f>
        <v>0</v>
      </c>
      <c r="O12" s="154" t="n">
        <f aca="false">SUM(O13)</f>
        <v>0</v>
      </c>
      <c r="P12" s="154" t="n">
        <f aca="false">SUM(P13)</f>
        <v>0</v>
      </c>
      <c r="Q12" s="154" t="n">
        <f aca="false">SUM(Q13)</f>
        <v>0</v>
      </c>
      <c r="R12" s="154" t="n">
        <f aca="false">SUM(R13)</f>
        <v>0</v>
      </c>
      <c r="S12" s="154" t="n">
        <f aca="false">SUM(S13)</f>
        <v>0</v>
      </c>
      <c r="T12" s="154" t="n">
        <f aca="false">SUM(T13)</f>
        <v>0</v>
      </c>
      <c r="U12" s="154" t="n">
        <f aca="false">SUM(U13)</f>
        <v>0</v>
      </c>
      <c r="V12" s="154" t="n">
        <f aca="false">SUM(V13)</f>
        <v>0</v>
      </c>
      <c r="W12" s="154" t="n">
        <f aca="false">SUM(W13)</f>
        <v>0</v>
      </c>
      <c r="X12" s="154" t="n">
        <f aca="false">SUM(X13)</f>
        <v>0</v>
      </c>
      <c r="Y12" s="154" t="n">
        <f aca="false">SUM(Y13)</f>
        <v>0</v>
      </c>
      <c r="Z12" s="154" t="n">
        <f aca="false">SUM(Z13)</f>
        <v>0</v>
      </c>
      <c r="AA12" s="154" t="n">
        <f aca="false">SUM(AA13)</f>
        <v>0</v>
      </c>
      <c r="AB12" s="154" t="n">
        <f aca="false">SUM(AB13)</f>
        <v>0</v>
      </c>
      <c r="AC12" s="154" t="n">
        <f aca="false">SUM(AC13)</f>
        <v>0</v>
      </c>
      <c r="AD12" s="154" t="n">
        <f aca="false">SUM(AD13)</f>
        <v>0</v>
      </c>
      <c r="AE12" s="154" t="n">
        <f aca="false">SUM(AE13)</f>
        <v>0</v>
      </c>
      <c r="AF12" s="154" t="n">
        <f aca="false">SUM(AF13)</f>
        <v>0</v>
      </c>
      <c r="AG12" s="154" t="n">
        <f aca="false">SUM(AG13)</f>
        <v>0</v>
      </c>
      <c r="AH12" s="154" t="n">
        <f aca="false">SUM(AH13)</f>
        <v>0</v>
      </c>
      <c r="AI12" s="154" t="n">
        <f aca="false">SUM(AI13)</f>
        <v>0</v>
      </c>
      <c r="AJ12" s="154" t="n">
        <f aca="false">SUM(AJ13)</f>
        <v>0</v>
      </c>
      <c r="AK12" s="154" t="n">
        <f aca="false">SUM(AK13)</f>
        <v>0</v>
      </c>
      <c r="AL12" s="154" t="n">
        <f aca="false">SUM(AL13)</f>
        <v>0</v>
      </c>
      <c r="AM12" s="154" t="n">
        <f aca="false">SUM(AM13)</f>
        <v>0</v>
      </c>
      <c r="AN12" s="154" t="n">
        <f aca="false">SUM(AN13)</f>
        <v>0</v>
      </c>
      <c r="AO12" s="154" t="n">
        <f aca="false">SUM(AO13)</f>
        <v>0</v>
      </c>
      <c r="AP12" s="154" t="n">
        <f aca="false">SUM(AP13)</f>
        <v>0</v>
      </c>
      <c r="AQ12" s="154" t="n">
        <f aca="false">SUM(AQ13)</f>
        <v>0</v>
      </c>
      <c r="AR12" s="154" t="n">
        <f aca="false">SUM(AR13)</f>
        <v>0</v>
      </c>
      <c r="AS12" s="154" t="n">
        <f aca="false">SUM(AS13)</f>
        <v>0</v>
      </c>
      <c r="AT12" s="154" t="n">
        <f aca="false">SUM(AT13)</f>
        <v>0</v>
      </c>
      <c r="AU12" s="154" t="n">
        <f aca="false">SUM(AU13)</f>
        <v>0</v>
      </c>
      <c r="AV12" s="154" t="n">
        <f aca="false">SUM(AV13)</f>
        <v>0</v>
      </c>
      <c r="AW12" s="154" t="n">
        <f aca="false">SUM(AW13)</f>
        <v>0</v>
      </c>
      <c r="AX12" s="154" t="n">
        <f aca="false">SUM(AX13)</f>
        <v>0</v>
      </c>
      <c r="AY12" s="154" t="n">
        <f aca="false">SUM(AY13)</f>
        <v>0</v>
      </c>
      <c r="AZ12" s="154" t="n">
        <f aca="false">SUM(AZ13)</f>
        <v>0</v>
      </c>
      <c r="BA12" s="154" t="n">
        <f aca="false">SUM(BA13)</f>
        <v>0</v>
      </c>
      <c r="BB12" s="154" t="n">
        <f aca="false">SUM(BB13)</f>
        <v>0</v>
      </c>
      <c r="BC12" s="154" t="n">
        <f aca="false">SUM(BC13)</f>
        <v>0</v>
      </c>
      <c r="BD12" s="154" t="n">
        <f aca="false">SUM(BD13)</f>
        <v>0</v>
      </c>
      <c r="BE12" s="154" t="n">
        <f aca="false">SUM(BE13)</f>
        <v>0</v>
      </c>
      <c r="BF12" s="154" t="n">
        <f aca="false">SUM(BF13)</f>
        <v>0</v>
      </c>
      <c r="BG12" s="154" t="n">
        <f aca="false">SUM(BG13)</f>
        <v>0</v>
      </c>
      <c r="BH12" s="154" t="n">
        <f aca="false">SUM(BH13)</f>
        <v>0</v>
      </c>
      <c r="BI12" s="154" t="n">
        <f aca="false">SUM(BI13)</f>
        <v>0</v>
      </c>
      <c r="BJ12" s="154" t="n">
        <f aca="false">SUM(BJ13)</f>
        <v>0</v>
      </c>
      <c r="BK12" s="150" t="n">
        <f aca="false">SUM(C12:N12)</f>
        <v>0</v>
      </c>
      <c r="BL12" s="150" t="n">
        <f aca="false">SUM(O12:Z12)</f>
        <v>0</v>
      </c>
      <c r="BM12" s="150" t="n">
        <f aca="false">SUM(AA12:AL12)</f>
        <v>0</v>
      </c>
      <c r="BN12" s="150" t="n">
        <f aca="false">SUM(AM12:AX12)</f>
        <v>0</v>
      </c>
      <c r="BO12" s="150" t="n">
        <f aca="false">SUM(AY12:BJ12)</f>
        <v>0</v>
      </c>
    </row>
    <row r="13" customFormat="false" ht="15" hidden="false" customHeight="false" outlineLevel="1" collapsed="false">
      <c r="A13" s="114" t="n">
        <v>1100</v>
      </c>
      <c r="B13" s="135" t="s">
        <v>2140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152" t="n">
        <f aca="false">SUM(C13:N13)</f>
        <v>0</v>
      </c>
      <c r="BL13" s="152" t="n">
        <f aca="false">SUM(O13:Z13)</f>
        <v>0</v>
      </c>
      <c r="BM13" s="152" t="n">
        <f aca="false">SUM(AA13:AL13)</f>
        <v>0</v>
      </c>
      <c r="BN13" s="152" t="n">
        <f aca="false">SUM(AM13:AX13)</f>
        <v>0</v>
      </c>
      <c r="BO13" s="152" t="n">
        <f aca="false">SUM(AY13:BJ13)</f>
        <v>0</v>
      </c>
    </row>
    <row r="14" customFormat="false" ht="15" hidden="false" customHeight="false" outlineLevel="1" collapsed="false">
      <c r="A14" s="147" t="s">
        <v>2141</v>
      </c>
      <c r="B14" s="153"/>
      <c r="C14" s="154" t="n">
        <f aca="false">SUM(C15:C18)</f>
        <v>0</v>
      </c>
      <c r="D14" s="154" t="n">
        <f aca="false">SUM(D15:D18)</f>
        <v>0</v>
      </c>
      <c r="E14" s="154" t="n">
        <f aca="false">SUM(E15:E18)</f>
        <v>0</v>
      </c>
      <c r="F14" s="154" t="n">
        <f aca="false">SUM(F15:F18)</f>
        <v>0</v>
      </c>
      <c r="G14" s="154" t="n">
        <f aca="false">SUM(G15:G18)</f>
        <v>0</v>
      </c>
      <c r="H14" s="154" t="n">
        <f aca="false">SUM(H15:H18)</f>
        <v>0</v>
      </c>
      <c r="I14" s="154" t="n">
        <f aca="false">SUM(I15:I18)</f>
        <v>0</v>
      </c>
      <c r="J14" s="154" t="n">
        <f aca="false">SUM(J15:J18)</f>
        <v>0</v>
      </c>
      <c r="K14" s="154" t="n">
        <f aca="false">SUM(K15:K18)</f>
        <v>0</v>
      </c>
      <c r="L14" s="154" t="n">
        <f aca="false">SUM(L15:L18)</f>
        <v>0</v>
      </c>
      <c r="M14" s="154" t="n">
        <f aca="false">SUM(M15:M18)</f>
        <v>0</v>
      </c>
      <c r="N14" s="154" t="n">
        <f aca="false">SUM(N15:N18)</f>
        <v>0</v>
      </c>
      <c r="O14" s="154" t="n">
        <f aca="false">SUM(O15:O18)</f>
        <v>0</v>
      </c>
      <c r="P14" s="154" t="n">
        <f aca="false">SUM(P15:P18)</f>
        <v>0</v>
      </c>
      <c r="Q14" s="154" t="n">
        <f aca="false">SUM(Q15:Q18)</f>
        <v>0</v>
      </c>
      <c r="R14" s="154" t="n">
        <f aca="false">SUM(R15:R18)</f>
        <v>0</v>
      </c>
      <c r="S14" s="154" t="n">
        <f aca="false">SUM(S15:S18)</f>
        <v>0</v>
      </c>
      <c r="T14" s="154" t="n">
        <f aca="false">SUM(T15:T18)</f>
        <v>0</v>
      </c>
      <c r="U14" s="154" t="n">
        <f aca="false">SUM(U15:U18)</f>
        <v>0</v>
      </c>
      <c r="V14" s="154" t="n">
        <f aca="false">SUM(V15:V18)</f>
        <v>0</v>
      </c>
      <c r="W14" s="154" t="n">
        <f aca="false">SUM(W15:W18)</f>
        <v>0</v>
      </c>
      <c r="X14" s="154" t="n">
        <f aca="false">SUM(X15:X18)</f>
        <v>0</v>
      </c>
      <c r="Y14" s="154" t="n">
        <f aca="false">SUM(Y15:Y18)</f>
        <v>0</v>
      </c>
      <c r="Z14" s="154" t="n">
        <f aca="false">SUM(Z15:Z18)</f>
        <v>0</v>
      </c>
      <c r="AA14" s="154" t="n">
        <f aca="false">SUM(AA15:AA18)</f>
        <v>0</v>
      </c>
      <c r="AB14" s="154" t="n">
        <f aca="false">SUM(AB15:AB18)</f>
        <v>0</v>
      </c>
      <c r="AC14" s="154" t="n">
        <f aca="false">SUM(AC15:AC18)</f>
        <v>0</v>
      </c>
      <c r="AD14" s="154" t="n">
        <f aca="false">SUM(AD15:AD18)</f>
        <v>0</v>
      </c>
      <c r="AE14" s="154" t="n">
        <f aca="false">SUM(AE15:AE18)</f>
        <v>0</v>
      </c>
      <c r="AF14" s="154" t="n">
        <f aca="false">SUM(AF15:AF18)</f>
        <v>0</v>
      </c>
      <c r="AG14" s="154" t="n">
        <f aca="false">SUM(AG15:AG18)</f>
        <v>0</v>
      </c>
      <c r="AH14" s="154" t="n">
        <f aca="false">SUM(AH15:AH18)</f>
        <v>0</v>
      </c>
      <c r="AI14" s="154" t="n">
        <f aca="false">SUM(AI15:AI18)</f>
        <v>0</v>
      </c>
      <c r="AJ14" s="154" t="n">
        <f aca="false">SUM(AJ15:AJ18)</f>
        <v>0</v>
      </c>
      <c r="AK14" s="154" t="n">
        <f aca="false">SUM(AK15:AK18)</f>
        <v>0</v>
      </c>
      <c r="AL14" s="154" t="n">
        <f aca="false">SUM(AL15:AL18)</f>
        <v>0</v>
      </c>
      <c r="AM14" s="154" t="n">
        <f aca="false">SUM(AM15:AM18)</f>
        <v>0</v>
      </c>
      <c r="AN14" s="154" t="n">
        <f aca="false">SUM(AN15:AN18)</f>
        <v>0</v>
      </c>
      <c r="AO14" s="154" t="n">
        <f aca="false">SUM(AO15:AO18)</f>
        <v>0</v>
      </c>
      <c r="AP14" s="154" t="n">
        <f aca="false">SUM(AP15:AP18)</f>
        <v>0</v>
      </c>
      <c r="AQ14" s="154" t="n">
        <f aca="false">SUM(AQ15:AQ18)</f>
        <v>0</v>
      </c>
      <c r="AR14" s="154" t="n">
        <f aca="false">SUM(AR15:AR18)</f>
        <v>0</v>
      </c>
      <c r="AS14" s="154" t="n">
        <f aca="false">SUM(AS15:AS18)</f>
        <v>0</v>
      </c>
      <c r="AT14" s="154" t="n">
        <f aca="false">SUM(AT15:AT18)</f>
        <v>0</v>
      </c>
      <c r="AU14" s="154" t="n">
        <f aca="false">SUM(AU15:AU18)</f>
        <v>0</v>
      </c>
      <c r="AV14" s="154" t="n">
        <f aca="false">SUM(AV15:AV18)</f>
        <v>0</v>
      </c>
      <c r="AW14" s="154" t="n">
        <f aca="false">SUM(AW15:AW18)</f>
        <v>0</v>
      </c>
      <c r="AX14" s="154" t="n">
        <f aca="false">SUM(AX15:AX18)</f>
        <v>0</v>
      </c>
      <c r="AY14" s="154" t="n">
        <f aca="false">SUM(AY15:AY18)</f>
        <v>0</v>
      </c>
      <c r="AZ14" s="154" t="n">
        <f aca="false">SUM(AZ15:AZ18)</f>
        <v>0</v>
      </c>
      <c r="BA14" s="154" t="n">
        <f aca="false">SUM(BA15:BA18)</f>
        <v>0</v>
      </c>
      <c r="BB14" s="154" t="n">
        <f aca="false">SUM(BB15:BB18)</f>
        <v>0</v>
      </c>
      <c r="BC14" s="154" t="n">
        <f aca="false">SUM(BC15:BC18)</f>
        <v>0</v>
      </c>
      <c r="BD14" s="154" t="n">
        <f aca="false">SUM(BD15:BD18)</f>
        <v>0</v>
      </c>
      <c r="BE14" s="154" t="n">
        <f aca="false">SUM(BE15:BE18)</f>
        <v>0</v>
      </c>
      <c r="BF14" s="154" t="n">
        <f aca="false">SUM(BF15:BF18)</f>
        <v>0</v>
      </c>
      <c r="BG14" s="154" t="n">
        <f aca="false">SUM(BG15:BG18)</f>
        <v>0</v>
      </c>
      <c r="BH14" s="154" t="n">
        <f aca="false">SUM(BH15:BH18)</f>
        <v>0</v>
      </c>
      <c r="BI14" s="154" t="n">
        <f aca="false">SUM(BI15:BI18)</f>
        <v>0</v>
      </c>
      <c r="BJ14" s="154" t="n">
        <f aca="false">SUM(BJ15:BJ18)</f>
        <v>0</v>
      </c>
      <c r="BK14" s="150" t="n">
        <f aca="false">SUM(C14:N14)</f>
        <v>0</v>
      </c>
      <c r="BL14" s="150" t="n">
        <f aca="false">SUM(O14:Z14)</f>
        <v>0</v>
      </c>
      <c r="BM14" s="150" t="n">
        <f aca="false">SUM(AA14:AL14)</f>
        <v>0</v>
      </c>
      <c r="BN14" s="150" t="n">
        <f aca="false">SUM(AM14:AX14)</f>
        <v>0</v>
      </c>
      <c r="BO14" s="150" t="n">
        <f aca="false">SUM(AY14:BJ14)</f>
        <v>0</v>
      </c>
    </row>
    <row r="15" customFormat="false" ht="15" hidden="false" customHeight="false" outlineLevel="1" collapsed="false">
      <c r="A15" s="114" t="n">
        <v>1200</v>
      </c>
      <c r="B15" s="135" t="s">
        <v>2142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151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151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151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151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152" t="n">
        <f aca="false">SUM(C15:N15)</f>
        <v>0</v>
      </c>
      <c r="BL15" s="152" t="n">
        <f aca="false">SUM(O15:Z15)</f>
        <v>0</v>
      </c>
      <c r="BM15" s="152" t="n">
        <f aca="false">SUM(AA15:AL15)</f>
        <v>0</v>
      </c>
      <c r="BN15" s="152" t="n">
        <f aca="false">SUM(AM15:AX15)</f>
        <v>0</v>
      </c>
      <c r="BO15" s="152" t="n">
        <f aca="false">SUM(AY15:BJ15)</f>
        <v>0</v>
      </c>
    </row>
    <row r="16" customFormat="false" ht="15" hidden="false" customHeight="false" outlineLevel="1" collapsed="false">
      <c r="A16" s="147" t="s">
        <v>2143</v>
      </c>
      <c r="B16" s="148"/>
      <c r="C16" s="154" t="n">
        <f aca="false">SUM(C17)</f>
        <v>0</v>
      </c>
      <c r="D16" s="154" t="n">
        <f aca="false">SUM(D17)</f>
        <v>0</v>
      </c>
      <c r="E16" s="154" t="n">
        <f aca="false">SUM(E17)</f>
        <v>0</v>
      </c>
      <c r="F16" s="154" t="n">
        <f aca="false">SUM(F17)</f>
        <v>0</v>
      </c>
      <c r="G16" s="154" t="n">
        <f aca="false">SUM(G17)</f>
        <v>0</v>
      </c>
      <c r="H16" s="154" t="n">
        <f aca="false">SUM(H17)</f>
        <v>0</v>
      </c>
      <c r="I16" s="154" t="n">
        <f aca="false">SUM(I17)</f>
        <v>0</v>
      </c>
      <c r="J16" s="154" t="n">
        <f aca="false">SUM(J17)</f>
        <v>0</v>
      </c>
      <c r="K16" s="154" t="n">
        <f aca="false">SUM(K17)</f>
        <v>0</v>
      </c>
      <c r="L16" s="154" t="n">
        <f aca="false">SUM(L17)</f>
        <v>0</v>
      </c>
      <c r="M16" s="154" t="n">
        <f aca="false">SUM(M17)</f>
        <v>0</v>
      </c>
      <c r="N16" s="154" t="n">
        <f aca="false">SUM(N17)</f>
        <v>0</v>
      </c>
      <c r="O16" s="154" t="n">
        <f aca="false">SUM(O17)</f>
        <v>0</v>
      </c>
      <c r="P16" s="154" t="n">
        <f aca="false">SUM(P17)</f>
        <v>0</v>
      </c>
      <c r="Q16" s="154" t="n">
        <f aca="false">SUM(Q17)</f>
        <v>0</v>
      </c>
      <c r="R16" s="154" t="n">
        <f aca="false">SUM(R17)</f>
        <v>0</v>
      </c>
      <c r="S16" s="154" t="n">
        <f aca="false">SUM(S17)</f>
        <v>0</v>
      </c>
      <c r="T16" s="154" t="n">
        <f aca="false">SUM(T17)</f>
        <v>0</v>
      </c>
      <c r="U16" s="154" t="n">
        <f aca="false">SUM(U17)</f>
        <v>0</v>
      </c>
      <c r="V16" s="154" t="n">
        <f aca="false">SUM(V17)</f>
        <v>0</v>
      </c>
      <c r="W16" s="154" t="n">
        <f aca="false">SUM(W17)</f>
        <v>0</v>
      </c>
      <c r="X16" s="154" t="n">
        <f aca="false">SUM(X17)</f>
        <v>0</v>
      </c>
      <c r="Y16" s="154" t="n">
        <f aca="false">SUM(Y17)</f>
        <v>0</v>
      </c>
      <c r="Z16" s="154" t="n">
        <f aca="false">SUM(Z17)</f>
        <v>0</v>
      </c>
      <c r="AA16" s="154" t="n">
        <f aca="false">SUM(AA17)</f>
        <v>0</v>
      </c>
      <c r="AB16" s="154" t="n">
        <f aca="false">SUM(AB17)</f>
        <v>0</v>
      </c>
      <c r="AC16" s="154" t="n">
        <f aca="false">SUM(AC17)</f>
        <v>0</v>
      </c>
      <c r="AD16" s="154" t="n">
        <f aca="false">SUM(AD17)</f>
        <v>0</v>
      </c>
      <c r="AE16" s="154" t="n">
        <f aca="false">SUM(AE17)</f>
        <v>0</v>
      </c>
      <c r="AF16" s="154" t="n">
        <f aca="false">SUM(AF17)</f>
        <v>0</v>
      </c>
      <c r="AG16" s="154" t="n">
        <f aca="false">SUM(AG17)</f>
        <v>0</v>
      </c>
      <c r="AH16" s="154" t="n">
        <f aca="false">SUM(AH17)</f>
        <v>0</v>
      </c>
      <c r="AI16" s="154" t="n">
        <f aca="false">SUM(AI17)</f>
        <v>0</v>
      </c>
      <c r="AJ16" s="154" t="n">
        <f aca="false">SUM(AJ17)</f>
        <v>0</v>
      </c>
      <c r="AK16" s="154" t="n">
        <f aca="false">SUM(AK17)</f>
        <v>0</v>
      </c>
      <c r="AL16" s="154" t="n">
        <f aca="false">SUM(AL17)</f>
        <v>0</v>
      </c>
      <c r="AM16" s="154" t="n">
        <f aca="false">SUM(AM17)</f>
        <v>0</v>
      </c>
      <c r="AN16" s="154" t="n">
        <f aca="false">SUM(AN17)</f>
        <v>0</v>
      </c>
      <c r="AO16" s="154" t="n">
        <f aca="false">SUM(AO17)</f>
        <v>0</v>
      </c>
      <c r="AP16" s="154" t="n">
        <f aca="false">SUM(AP17)</f>
        <v>0</v>
      </c>
      <c r="AQ16" s="154" t="n">
        <f aca="false">SUM(AQ17)</f>
        <v>0</v>
      </c>
      <c r="AR16" s="154" t="n">
        <f aca="false">SUM(AR17)</f>
        <v>0</v>
      </c>
      <c r="AS16" s="154" t="n">
        <f aca="false">SUM(AS17)</f>
        <v>0</v>
      </c>
      <c r="AT16" s="154" t="n">
        <f aca="false">SUM(AT17)</f>
        <v>0</v>
      </c>
      <c r="AU16" s="154" t="n">
        <f aca="false">SUM(AU17)</f>
        <v>0</v>
      </c>
      <c r="AV16" s="154" t="n">
        <f aca="false">SUM(AV17)</f>
        <v>0</v>
      </c>
      <c r="AW16" s="154" t="n">
        <f aca="false">SUM(AW17)</f>
        <v>0</v>
      </c>
      <c r="AX16" s="154" t="n">
        <f aca="false">SUM(AX17)</f>
        <v>0</v>
      </c>
      <c r="AY16" s="154" t="n">
        <f aca="false">SUM(AY17)</f>
        <v>0</v>
      </c>
      <c r="AZ16" s="154" t="n">
        <f aca="false">SUM(AZ17)</f>
        <v>0</v>
      </c>
      <c r="BA16" s="154" t="n">
        <f aca="false">SUM(BA17)</f>
        <v>0</v>
      </c>
      <c r="BB16" s="154" t="n">
        <f aca="false">SUM(BB17)</f>
        <v>0</v>
      </c>
      <c r="BC16" s="154" t="n">
        <f aca="false">SUM(BC17)</f>
        <v>0</v>
      </c>
      <c r="BD16" s="154" t="n">
        <f aca="false">SUM(BD17)</f>
        <v>0</v>
      </c>
      <c r="BE16" s="154" t="n">
        <f aca="false">SUM(BE17)</f>
        <v>0</v>
      </c>
      <c r="BF16" s="154" t="n">
        <f aca="false">SUM(BF17)</f>
        <v>0</v>
      </c>
      <c r="BG16" s="154" t="n">
        <f aca="false">SUM(BG17)</f>
        <v>0</v>
      </c>
      <c r="BH16" s="154" t="n">
        <f aca="false">SUM(BH17)</f>
        <v>0</v>
      </c>
      <c r="BI16" s="154" t="n">
        <f aca="false">SUM(BI17)</f>
        <v>0</v>
      </c>
      <c r="BJ16" s="154" t="n">
        <f aca="false">SUM(BJ17)</f>
        <v>0</v>
      </c>
      <c r="BK16" s="150" t="n">
        <f aca="false">SUM(C16:N16)</f>
        <v>0</v>
      </c>
      <c r="BL16" s="150" t="n">
        <f aca="false">SUM(O16:Z16)</f>
        <v>0</v>
      </c>
      <c r="BM16" s="150" t="n">
        <f aca="false">SUM(AA16:AL16)</f>
        <v>0</v>
      </c>
      <c r="BN16" s="150" t="n">
        <f aca="false">SUM(AM16:AX16)</f>
        <v>0</v>
      </c>
      <c r="BO16" s="150" t="n">
        <f aca="false">SUM(AY16:BJ16)</f>
        <v>0</v>
      </c>
    </row>
    <row r="17" customFormat="false" ht="15" hidden="false" customHeight="false" outlineLevel="1" collapsed="false">
      <c r="A17" s="114" t="n">
        <v>1300</v>
      </c>
      <c r="B17" s="135" t="s">
        <v>2144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151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151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151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151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152" t="n">
        <f aca="false">SUM(C17:N17)</f>
        <v>0</v>
      </c>
      <c r="BL17" s="152" t="n">
        <f aca="false">SUM(O17:Z17)</f>
        <v>0</v>
      </c>
      <c r="BM17" s="152" t="n">
        <f aca="false">SUM(AA17:AL17)</f>
        <v>0</v>
      </c>
      <c r="BN17" s="152" t="n">
        <f aca="false">SUM(AM17:AX17)</f>
        <v>0</v>
      </c>
      <c r="BO17" s="152" t="n">
        <f aca="false">SUM(AY17:BJ17)</f>
        <v>0</v>
      </c>
    </row>
    <row r="18" customFormat="false" ht="15" hidden="false" customHeight="false" outlineLevel="1" collapsed="false">
      <c r="A18" s="61"/>
      <c r="B18" s="61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6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6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6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6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2"/>
      <c r="BL18" s="152"/>
      <c r="BM18" s="152"/>
      <c r="BN18" s="152"/>
      <c r="BO18" s="152"/>
    </row>
    <row r="19" customFormat="false" ht="15" hidden="false" customHeight="false" outlineLevel="0" collapsed="false">
      <c r="A19" s="157" t="s">
        <v>2145</v>
      </c>
      <c r="B19" s="144"/>
      <c r="C19" s="158" t="n">
        <f aca="false">SUM(C20,C23,C31,C34,C37)</f>
        <v>1200</v>
      </c>
      <c r="D19" s="158" t="n">
        <f aca="false">SUM(D20,D23,D31,D34,D37)</f>
        <v>0</v>
      </c>
      <c r="E19" s="158" t="n">
        <f aca="false">SUM(E20,E23,E31,E34,E37)</f>
        <v>0</v>
      </c>
      <c r="F19" s="158" t="n">
        <f aca="false">SUM(F20,F23,F31,F34,F37)</f>
        <v>0</v>
      </c>
      <c r="G19" s="158" t="n">
        <f aca="false">SUM(G20,G23,G31,G34,G37)</f>
        <v>0</v>
      </c>
      <c r="H19" s="158" t="n">
        <f aca="false">SUM(H20,H23,H31,H34,H37)</f>
        <v>0</v>
      </c>
      <c r="I19" s="158" t="n">
        <f aca="false">SUM(I20,I23,I31,I34,I37)</f>
        <v>0</v>
      </c>
      <c r="J19" s="158" t="n">
        <f aca="false">SUM(J20,J23,J31,J34,J37)</f>
        <v>0</v>
      </c>
      <c r="K19" s="158" t="n">
        <f aca="false">SUM(K20,K23,K31,K34,K37)</f>
        <v>0</v>
      </c>
      <c r="L19" s="158" t="n">
        <f aca="false">SUM(L20,L23,L31,L34,L37)</f>
        <v>0</v>
      </c>
      <c r="M19" s="158" t="n">
        <f aca="false">SUM(M20,M23,M31,M34,M37)</f>
        <v>0</v>
      </c>
      <c r="N19" s="158" t="n">
        <f aca="false">SUM(N20,N23,N31,N34,N37)</f>
        <v>0</v>
      </c>
      <c r="O19" s="158" t="n">
        <f aca="false">SUM(O20,O23,O31,O34,O37)</f>
        <v>500</v>
      </c>
      <c r="P19" s="158" t="n">
        <f aca="false">SUM(P20,P23,P31,P34,P37)</f>
        <v>0</v>
      </c>
      <c r="Q19" s="158" t="n">
        <f aca="false">SUM(Q20,Q23,Q31,Q34,Q37)</f>
        <v>0</v>
      </c>
      <c r="R19" s="158" t="n">
        <f aca="false">SUM(R20,R23,R31,R34,R37)</f>
        <v>0</v>
      </c>
      <c r="S19" s="158" t="n">
        <f aca="false">SUM(S20,S23,S31,S34,S37)</f>
        <v>0</v>
      </c>
      <c r="T19" s="158" t="n">
        <f aca="false">SUM(T20,T23,T31,T34,T37)</f>
        <v>0</v>
      </c>
      <c r="U19" s="158" t="n">
        <f aca="false">SUM(U20,U23,U31,U34,U37)</f>
        <v>0</v>
      </c>
      <c r="V19" s="158" t="n">
        <f aca="false">SUM(V20,V23,V31,V34,V37)</f>
        <v>0</v>
      </c>
      <c r="W19" s="158" t="n">
        <f aca="false">SUM(W20,W23,W31,W34,W37)</f>
        <v>0</v>
      </c>
      <c r="X19" s="158" t="n">
        <f aca="false">SUM(X20,X23,X31,X34,X37)</f>
        <v>0</v>
      </c>
      <c r="Y19" s="158" t="n">
        <f aca="false">SUM(Y20,Y23,Y31,Y34,Y37)</f>
        <v>0</v>
      </c>
      <c r="Z19" s="158" t="n">
        <f aca="false">SUM(Z20,Z23,Z31,Z34,Z37)</f>
        <v>0</v>
      </c>
      <c r="AA19" s="158" t="n">
        <f aca="false">SUM(AA20,AA23,AA31,AA34,AA37)</f>
        <v>500</v>
      </c>
      <c r="AB19" s="158" t="n">
        <f aca="false">SUM(AB20,AB23,AB31,AB34,AB37)</f>
        <v>0</v>
      </c>
      <c r="AC19" s="158" t="n">
        <f aca="false">SUM(AC20,AC23,AC31,AC34,AC37)</f>
        <v>0</v>
      </c>
      <c r="AD19" s="158" t="n">
        <f aca="false">SUM(AD20,AD23,AD31,AD34,AD37)</f>
        <v>0</v>
      </c>
      <c r="AE19" s="158" t="n">
        <f aca="false">SUM(AE20,AE23,AE31,AE34,AE37)</f>
        <v>0</v>
      </c>
      <c r="AF19" s="158" t="n">
        <f aca="false">SUM(AF20,AF23,AF31,AF34,AF37)</f>
        <v>0</v>
      </c>
      <c r="AG19" s="158" t="n">
        <f aca="false">SUM(AG20,AG23,AG31,AG34,AG37)</f>
        <v>0</v>
      </c>
      <c r="AH19" s="158" t="n">
        <f aca="false">SUM(AH20,AH23,AH31,AH34,AH37)</f>
        <v>0</v>
      </c>
      <c r="AI19" s="158" t="n">
        <f aca="false">SUM(AI20,AI23,AI31,AI34,AI37)</f>
        <v>0</v>
      </c>
      <c r="AJ19" s="158" t="n">
        <f aca="false">SUM(AJ20,AJ23,AJ31,AJ34,AJ37)</f>
        <v>0</v>
      </c>
      <c r="AK19" s="158" t="n">
        <f aca="false">SUM(AK20,AK23,AK31,AK34,AK37)</f>
        <v>0</v>
      </c>
      <c r="AL19" s="158" t="n">
        <f aca="false">SUM(AL20,AL23,AL31,AL34,AL37)</f>
        <v>0</v>
      </c>
      <c r="AM19" s="158" t="n">
        <f aca="false">SUM(AM20,AM23,AM31,AM34,AM37)</f>
        <v>500</v>
      </c>
      <c r="AN19" s="158" t="n">
        <f aca="false">SUM(AN20,AN23,AN31,AN34,AN37)</f>
        <v>0</v>
      </c>
      <c r="AO19" s="158" t="n">
        <f aca="false">SUM(AO20,AO23,AO31,AO34,AO37)</f>
        <v>0</v>
      </c>
      <c r="AP19" s="158" t="n">
        <f aca="false">SUM(AP20,AP23,AP31,AP34,AP37)</f>
        <v>0</v>
      </c>
      <c r="AQ19" s="158" t="n">
        <f aca="false">SUM(AQ20,AQ23,AQ31,AQ34,AQ37)</f>
        <v>0</v>
      </c>
      <c r="AR19" s="158" t="n">
        <f aca="false">SUM(AR20,AR23,AR31,AR34,AR37)</f>
        <v>0</v>
      </c>
      <c r="AS19" s="158" t="n">
        <f aca="false">SUM(AS20,AS23,AS31,AS34,AS37)</f>
        <v>0</v>
      </c>
      <c r="AT19" s="158" t="n">
        <f aca="false">SUM(AT20,AT23,AT31,AT34,AT37)</f>
        <v>0</v>
      </c>
      <c r="AU19" s="158" t="n">
        <f aca="false">SUM(AU20,AU23,AU31,AU34,AU37)</f>
        <v>0</v>
      </c>
      <c r="AV19" s="158" t="n">
        <f aca="false">SUM(AV20,AV23,AV31,AV34,AV37)</f>
        <v>0</v>
      </c>
      <c r="AW19" s="158" t="n">
        <f aca="false">SUM(AW20,AW23,AW31,AW34,AW37)</f>
        <v>0</v>
      </c>
      <c r="AX19" s="158" t="n">
        <f aca="false">SUM(AX20,AX23,AX31,AX34,AX37)</f>
        <v>0</v>
      </c>
      <c r="AY19" s="158" t="n">
        <f aca="false">SUM(AY20,AY23,AY31,AY34,AY37)</f>
        <v>500</v>
      </c>
      <c r="AZ19" s="158" t="n">
        <f aca="false">SUM(AZ20,AZ23,AZ31,AZ34,AZ37)</f>
        <v>0</v>
      </c>
      <c r="BA19" s="158" t="n">
        <f aca="false">SUM(BA20,BA23,BA31,BA34,BA37)</f>
        <v>0</v>
      </c>
      <c r="BB19" s="158" t="n">
        <f aca="false">SUM(BB20,BB23,BB31,BB34,BB37)</f>
        <v>0</v>
      </c>
      <c r="BC19" s="158" t="n">
        <f aca="false">SUM(BC20,BC23,BC31,BC34,BC37)</f>
        <v>0</v>
      </c>
      <c r="BD19" s="158" t="n">
        <f aca="false">SUM(BD20,BD23,BD31,BD34,BD37)</f>
        <v>0</v>
      </c>
      <c r="BE19" s="158" t="n">
        <f aca="false">SUM(BE20,BE23,BE31,BE34,BE37)</f>
        <v>0</v>
      </c>
      <c r="BF19" s="158" t="n">
        <f aca="false">SUM(BF20,BF23,BF31,BF34,BF37)</f>
        <v>0</v>
      </c>
      <c r="BG19" s="158" t="n">
        <f aca="false">SUM(BG20,BG23,BG31,BG34,BG37)</f>
        <v>0</v>
      </c>
      <c r="BH19" s="158" t="n">
        <f aca="false">SUM(BH20,BH23,BH31,BH34,BH37)</f>
        <v>0</v>
      </c>
      <c r="BI19" s="158" t="n">
        <f aca="false">SUM(BI20,BI23,BI31,BI34,BI37)</f>
        <v>0</v>
      </c>
      <c r="BJ19" s="158" t="n">
        <f aca="false">SUM(BJ20,BJ23,BJ31,BJ34,BJ37)</f>
        <v>0</v>
      </c>
      <c r="BK19" s="159" t="n">
        <f aca="false">SUM(BK21:BK39)</f>
        <v>2400</v>
      </c>
      <c r="BL19" s="159" t="n">
        <f aca="false">SUM(BL21:BL39)</f>
        <v>1000</v>
      </c>
      <c r="BM19" s="159" t="n">
        <f aca="false">SUM(BM21:BM39)</f>
        <v>1000</v>
      </c>
      <c r="BN19" s="159" t="n">
        <f aca="false">SUM(BN21:BN39)</f>
        <v>1000</v>
      </c>
      <c r="BO19" s="159" t="n">
        <f aca="false">SUM(BO21:BO39)</f>
        <v>1000</v>
      </c>
    </row>
    <row r="20" customFormat="false" ht="15" hidden="false" customHeight="false" outlineLevel="0" collapsed="false">
      <c r="A20" s="160" t="s">
        <v>235</v>
      </c>
      <c r="B20" s="161"/>
      <c r="C20" s="162" t="n">
        <f aca="false">SUM(C21:C22)</f>
        <v>0</v>
      </c>
      <c r="D20" s="162" t="n">
        <f aca="false">SUM(D21:D22)</f>
        <v>0</v>
      </c>
      <c r="E20" s="162" t="n">
        <f aca="false">SUM(E21:E22)</f>
        <v>0</v>
      </c>
      <c r="F20" s="162" t="n">
        <f aca="false">SUM(F21:F22)</f>
        <v>0</v>
      </c>
      <c r="G20" s="162" t="n">
        <f aca="false">SUM(G21:G22)</f>
        <v>0</v>
      </c>
      <c r="H20" s="162" t="n">
        <f aca="false">SUM(H21:H22)</f>
        <v>0</v>
      </c>
      <c r="I20" s="162" t="n">
        <f aca="false">SUM(I21:I22)</f>
        <v>0</v>
      </c>
      <c r="J20" s="162" t="n">
        <f aca="false">SUM(J21:J22)</f>
        <v>0</v>
      </c>
      <c r="K20" s="162" t="n">
        <f aca="false">SUM(K21:K22)</f>
        <v>0</v>
      </c>
      <c r="L20" s="162" t="n">
        <f aca="false">SUM(L21:L22)</f>
        <v>0</v>
      </c>
      <c r="M20" s="162" t="n">
        <f aca="false">SUM(M21:M22)</f>
        <v>0</v>
      </c>
      <c r="N20" s="162" t="n">
        <f aca="false">SUM(N21:N22)</f>
        <v>0</v>
      </c>
      <c r="O20" s="162" t="n">
        <f aca="false">SUM(O21:O22)</f>
        <v>0</v>
      </c>
      <c r="P20" s="162" t="n">
        <f aca="false">SUM(P21:P22)</f>
        <v>0</v>
      </c>
      <c r="Q20" s="162" t="n">
        <f aca="false">SUM(Q21:Q22)</f>
        <v>0</v>
      </c>
      <c r="R20" s="162" t="n">
        <f aca="false">SUM(R21:R22)</f>
        <v>0</v>
      </c>
      <c r="S20" s="162" t="n">
        <f aca="false">SUM(S21:S22)</f>
        <v>0</v>
      </c>
      <c r="T20" s="162" t="n">
        <f aca="false">SUM(T21:T22)</f>
        <v>0</v>
      </c>
      <c r="U20" s="162" t="n">
        <f aca="false">SUM(U21:U22)</f>
        <v>0</v>
      </c>
      <c r="V20" s="162" t="n">
        <f aca="false">SUM(V21:V22)</f>
        <v>0</v>
      </c>
      <c r="W20" s="162" t="n">
        <f aca="false">SUM(W21:W22)</f>
        <v>0</v>
      </c>
      <c r="X20" s="162" t="n">
        <f aca="false">SUM(X21:X22)</f>
        <v>0</v>
      </c>
      <c r="Y20" s="162" t="n">
        <f aca="false">SUM(Y21:Y22)</f>
        <v>0</v>
      </c>
      <c r="Z20" s="162" t="n">
        <f aca="false">SUM(Z21:Z22)</f>
        <v>0</v>
      </c>
      <c r="AA20" s="162" t="n">
        <f aca="false">SUM(AA21:AA22)</f>
        <v>0</v>
      </c>
      <c r="AB20" s="162" t="n">
        <f aca="false">SUM(AB21:AB22)</f>
        <v>0</v>
      </c>
      <c r="AC20" s="162" t="n">
        <f aca="false">SUM(AC21:AC22)</f>
        <v>0</v>
      </c>
      <c r="AD20" s="162" t="n">
        <f aca="false">SUM(AD21:AD22)</f>
        <v>0</v>
      </c>
      <c r="AE20" s="162" t="n">
        <f aca="false">SUM(AE21:AE22)</f>
        <v>0</v>
      </c>
      <c r="AF20" s="162" t="n">
        <f aca="false">SUM(AF21:AF22)</f>
        <v>0</v>
      </c>
      <c r="AG20" s="162" t="n">
        <f aca="false">SUM(AG21:AG22)</f>
        <v>0</v>
      </c>
      <c r="AH20" s="162" t="n">
        <f aca="false">SUM(AH21:AH22)</f>
        <v>0</v>
      </c>
      <c r="AI20" s="162" t="n">
        <f aca="false">SUM(AI21:AI22)</f>
        <v>0</v>
      </c>
      <c r="AJ20" s="162" t="n">
        <f aca="false">SUM(AJ21:AJ22)</f>
        <v>0</v>
      </c>
      <c r="AK20" s="162" t="n">
        <f aca="false">SUM(AK21:AK22)</f>
        <v>0</v>
      </c>
      <c r="AL20" s="162" t="n">
        <f aca="false">SUM(AL21:AL22)</f>
        <v>0</v>
      </c>
      <c r="AM20" s="162" t="n">
        <f aca="false">SUM(AM21:AM22)</f>
        <v>0</v>
      </c>
      <c r="AN20" s="162" t="n">
        <f aca="false">SUM(AN21:AN22)</f>
        <v>0</v>
      </c>
      <c r="AO20" s="162" t="n">
        <f aca="false">SUM(AO21:AO22)</f>
        <v>0</v>
      </c>
      <c r="AP20" s="162" t="n">
        <f aca="false">SUM(AP21:AP22)</f>
        <v>0</v>
      </c>
      <c r="AQ20" s="162" t="n">
        <f aca="false">SUM(AQ21:AQ22)</f>
        <v>0</v>
      </c>
      <c r="AR20" s="162" t="n">
        <f aca="false">SUM(AR21:AR22)</f>
        <v>0</v>
      </c>
      <c r="AS20" s="162" t="n">
        <f aca="false">SUM(AS21:AS22)</f>
        <v>0</v>
      </c>
      <c r="AT20" s="162" t="n">
        <f aca="false">SUM(AT21:AT22)</f>
        <v>0</v>
      </c>
      <c r="AU20" s="162" t="n">
        <f aca="false">SUM(AU21:AU22)</f>
        <v>0</v>
      </c>
      <c r="AV20" s="162" t="n">
        <f aca="false">SUM(AV21:AV22)</f>
        <v>0</v>
      </c>
      <c r="AW20" s="162" t="n">
        <f aca="false">SUM(AW21:AW22)</f>
        <v>0</v>
      </c>
      <c r="AX20" s="162" t="n">
        <f aca="false">SUM(AX21:AX22)</f>
        <v>0</v>
      </c>
      <c r="AY20" s="162" t="n">
        <f aca="false">SUM(AY21:AY22)</f>
        <v>0</v>
      </c>
      <c r="AZ20" s="162" t="n">
        <f aca="false">SUM(AZ21:AZ22)</f>
        <v>0</v>
      </c>
      <c r="BA20" s="162" t="n">
        <f aca="false">SUM(BA21:BA22)</f>
        <v>0</v>
      </c>
      <c r="BB20" s="162" t="n">
        <f aca="false">SUM(BB21:BB22)</f>
        <v>0</v>
      </c>
      <c r="BC20" s="162" t="n">
        <f aca="false">SUM(BC21:BC22)</f>
        <v>0</v>
      </c>
      <c r="BD20" s="162" t="n">
        <f aca="false">SUM(BD21:BD22)</f>
        <v>0</v>
      </c>
      <c r="BE20" s="162" t="n">
        <f aca="false">SUM(BE21:BE22)</f>
        <v>0</v>
      </c>
      <c r="BF20" s="162" t="n">
        <f aca="false">SUM(BF21:BF22)</f>
        <v>0</v>
      </c>
      <c r="BG20" s="162" t="n">
        <f aca="false">SUM(BG21:BG22)</f>
        <v>0</v>
      </c>
      <c r="BH20" s="162" t="n">
        <f aca="false">SUM(BH21:BH22)</f>
        <v>0</v>
      </c>
      <c r="BI20" s="162" t="n">
        <f aca="false">SUM(BI21:BI22)</f>
        <v>0</v>
      </c>
      <c r="BJ20" s="162" t="n">
        <f aca="false">SUM(BJ21:BJ22)</f>
        <v>0</v>
      </c>
      <c r="BK20" s="150" t="n">
        <f aca="false">SUM(C20:N20)</f>
        <v>0</v>
      </c>
      <c r="BL20" s="150" t="n">
        <f aca="false">SUM(O20:Z20)</f>
        <v>0</v>
      </c>
      <c r="BM20" s="150" t="n">
        <f aca="false">SUM(AA20:AL20)</f>
        <v>0</v>
      </c>
      <c r="BN20" s="150" t="n">
        <f aca="false">SUM(AM20:AX20)</f>
        <v>0</v>
      </c>
      <c r="BO20" s="150" t="n">
        <f aca="false">SUM(AY20:BJ20)</f>
        <v>0</v>
      </c>
    </row>
    <row r="21" customFormat="false" ht="15" hidden="false" customHeight="false" outlineLevel="1" collapsed="false">
      <c r="A21" s="114" t="n">
        <v>1411</v>
      </c>
      <c r="B21" s="163" t="s">
        <v>149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152" t="n">
        <f aca="false">SUM(C21:N21)</f>
        <v>0</v>
      </c>
      <c r="BL21" s="152" t="n">
        <f aca="false">SUM(O21:Z21)</f>
        <v>0</v>
      </c>
      <c r="BM21" s="152" t="n">
        <f aca="false">SUM(AA21:AL21)</f>
        <v>0</v>
      </c>
      <c r="BN21" s="152" t="n">
        <f aca="false">SUM(AM21:AX21)</f>
        <v>0</v>
      </c>
      <c r="BO21" s="152" t="n">
        <f aca="false">SUM(AY21:BJ21)</f>
        <v>0</v>
      </c>
    </row>
    <row r="22" customFormat="false" ht="15" hidden="false" customHeight="false" outlineLevel="1" collapsed="false">
      <c r="A22" s="164"/>
      <c r="B22" s="163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152" t="n">
        <f aca="false">SUM(C22:N22)</f>
        <v>0</v>
      </c>
      <c r="BL22" s="152" t="n">
        <f aca="false">SUM(O22:Z22)</f>
        <v>0</v>
      </c>
      <c r="BM22" s="152" t="n">
        <f aca="false">SUM(AA22:AL22)</f>
        <v>0</v>
      </c>
      <c r="BN22" s="152" t="n">
        <f aca="false">SUM(AM22:AX22)</f>
        <v>0</v>
      </c>
      <c r="BO22" s="152" t="n">
        <f aca="false">SUM(AY22:BJ22)</f>
        <v>0</v>
      </c>
    </row>
    <row r="23" customFormat="false" ht="15" hidden="false" customHeight="false" outlineLevel="1" collapsed="false">
      <c r="A23" s="147" t="s">
        <v>2146</v>
      </c>
      <c r="B23" s="165"/>
      <c r="C23" s="154" t="n">
        <f aca="false">SUM(C24:C29)</f>
        <v>1200</v>
      </c>
      <c r="D23" s="154" t="n">
        <f aca="false">SUM(D24:D29)</f>
        <v>0</v>
      </c>
      <c r="E23" s="154" t="n">
        <f aca="false">SUM(E24:E29)</f>
        <v>0</v>
      </c>
      <c r="F23" s="154" t="n">
        <f aca="false">SUM(F24:F29)</f>
        <v>0</v>
      </c>
      <c r="G23" s="154" t="n">
        <f aca="false">SUM(G24:G29)</f>
        <v>0</v>
      </c>
      <c r="H23" s="154" t="n">
        <f aca="false">SUM(H24:H29)</f>
        <v>0</v>
      </c>
      <c r="I23" s="154" t="n">
        <f aca="false">SUM(I24:I29)</f>
        <v>0</v>
      </c>
      <c r="J23" s="154" t="n">
        <f aca="false">SUM(J24:J29)</f>
        <v>0</v>
      </c>
      <c r="K23" s="154" t="n">
        <f aca="false">SUM(K24:K29)</f>
        <v>0</v>
      </c>
      <c r="L23" s="154" t="n">
        <f aca="false">SUM(L24:L29)</f>
        <v>0</v>
      </c>
      <c r="M23" s="154" t="n">
        <f aca="false">SUM(M24:M29)</f>
        <v>0</v>
      </c>
      <c r="N23" s="154" t="n">
        <f aca="false">SUM(N24:N29)</f>
        <v>0</v>
      </c>
      <c r="O23" s="154" t="n">
        <f aca="false">SUM(O24:O29)</f>
        <v>500</v>
      </c>
      <c r="P23" s="154" t="n">
        <f aca="false">SUM(P24:P29)</f>
        <v>0</v>
      </c>
      <c r="Q23" s="154" t="n">
        <f aca="false">SUM(Q24:Q29)</f>
        <v>0</v>
      </c>
      <c r="R23" s="154" t="n">
        <f aca="false">SUM(R24:R29)</f>
        <v>0</v>
      </c>
      <c r="S23" s="154" t="n">
        <f aca="false">SUM(S24:S29)</f>
        <v>0</v>
      </c>
      <c r="T23" s="154" t="n">
        <f aca="false">SUM(T24:T29)</f>
        <v>0</v>
      </c>
      <c r="U23" s="154" t="n">
        <f aca="false">SUM(U24:U29)</f>
        <v>0</v>
      </c>
      <c r="V23" s="154" t="n">
        <f aca="false">SUM(V24:V29)</f>
        <v>0</v>
      </c>
      <c r="W23" s="154" t="n">
        <f aca="false">SUM(W24:W29)</f>
        <v>0</v>
      </c>
      <c r="X23" s="154" t="n">
        <f aca="false">SUM(X24:X29)</f>
        <v>0</v>
      </c>
      <c r="Y23" s="154" t="n">
        <f aca="false">SUM(Y24:Y29)</f>
        <v>0</v>
      </c>
      <c r="Z23" s="154" t="n">
        <f aca="false">SUM(Z24:Z29)</f>
        <v>0</v>
      </c>
      <c r="AA23" s="154" t="n">
        <f aca="false">SUM(AA24:AA29)</f>
        <v>500</v>
      </c>
      <c r="AB23" s="154" t="n">
        <f aca="false">SUM(AB24:AB29)</f>
        <v>0</v>
      </c>
      <c r="AC23" s="154" t="n">
        <f aca="false">SUM(AC24:AC29)</f>
        <v>0</v>
      </c>
      <c r="AD23" s="154" t="n">
        <f aca="false">SUM(AD24:AD29)</f>
        <v>0</v>
      </c>
      <c r="AE23" s="154" t="n">
        <f aca="false">SUM(AE24:AE29)</f>
        <v>0</v>
      </c>
      <c r="AF23" s="154" t="n">
        <f aca="false">SUM(AF24:AF29)</f>
        <v>0</v>
      </c>
      <c r="AG23" s="154" t="n">
        <f aca="false">SUM(AG24:AG29)</f>
        <v>0</v>
      </c>
      <c r="AH23" s="154" t="n">
        <f aca="false">SUM(AH24:AH29)</f>
        <v>0</v>
      </c>
      <c r="AI23" s="154" t="n">
        <f aca="false">SUM(AI24:AI29)</f>
        <v>0</v>
      </c>
      <c r="AJ23" s="154" t="n">
        <f aca="false">SUM(AJ24:AJ29)</f>
        <v>0</v>
      </c>
      <c r="AK23" s="154" t="n">
        <f aca="false">SUM(AK24:AK29)</f>
        <v>0</v>
      </c>
      <c r="AL23" s="154" t="n">
        <f aca="false">SUM(AL24:AL29)</f>
        <v>0</v>
      </c>
      <c r="AM23" s="154" t="n">
        <f aca="false">SUM(AM24:AM29)</f>
        <v>500</v>
      </c>
      <c r="AN23" s="154" t="n">
        <f aca="false">SUM(AN24:AN29)</f>
        <v>0</v>
      </c>
      <c r="AO23" s="154" t="n">
        <f aca="false">SUM(AO24:AO29)</f>
        <v>0</v>
      </c>
      <c r="AP23" s="154" t="n">
        <f aca="false">SUM(AP24:AP29)</f>
        <v>0</v>
      </c>
      <c r="AQ23" s="154" t="n">
        <f aca="false">SUM(AQ24:AQ29)</f>
        <v>0</v>
      </c>
      <c r="AR23" s="154" t="n">
        <f aca="false">SUM(AR24:AR29)</f>
        <v>0</v>
      </c>
      <c r="AS23" s="154" t="n">
        <f aca="false">SUM(AS24:AS29)</f>
        <v>0</v>
      </c>
      <c r="AT23" s="154" t="n">
        <f aca="false">SUM(AT24:AT29)</f>
        <v>0</v>
      </c>
      <c r="AU23" s="154" t="n">
        <f aca="false">SUM(AU24:AU29)</f>
        <v>0</v>
      </c>
      <c r="AV23" s="154" t="n">
        <f aca="false">SUM(AV24:AV29)</f>
        <v>0</v>
      </c>
      <c r="AW23" s="154" t="n">
        <f aca="false">SUM(AW24:AW29)</f>
        <v>0</v>
      </c>
      <c r="AX23" s="154" t="n">
        <f aca="false">SUM(AX24:AX29)</f>
        <v>0</v>
      </c>
      <c r="AY23" s="154" t="n">
        <f aca="false">SUM(AY24:AY29)</f>
        <v>500</v>
      </c>
      <c r="AZ23" s="154" t="n">
        <f aca="false">SUM(AZ24:AZ29)</f>
        <v>0</v>
      </c>
      <c r="BA23" s="154" t="n">
        <f aca="false">SUM(BA24:BA29)</f>
        <v>0</v>
      </c>
      <c r="BB23" s="154" t="n">
        <f aca="false">SUM(BB24:BB29)</f>
        <v>0</v>
      </c>
      <c r="BC23" s="154" t="n">
        <f aca="false">SUM(BC24:BC29)</f>
        <v>0</v>
      </c>
      <c r="BD23" s="154" t="n">
        <f aca="false">SUM(BD24:BD29)</f>
        <v>0</v>
      </c>
      <c r="BE23" s="154" t="n">
        <f aca="false">SUM(BE24:BE29)</f>
        <v>0</v>
      </c>
      <c r="BF23" s="154" t="n">
        <f aca="false">SUM(BF24:BF29)</f>
        <v>0</v>
      </c>
      <c r="BG23" s="154" t="n">
        <f aca="false">SUM(BG24:BG29)</f>
        <v>0</v>
      </c>
      <c r="BH23" s="154" t="n">
        <f aca="false">SUM(BH24:BH29)</f>
        <v>0</v>
      </c>
      <c r="BI23" s="154" t="n">
        <f aca="false">SUM(BI24:BI29)</f>
        <v>0</v>
      </c>
      <c r="BJ23" s="154" t="n">
        <f aca="false">SUM(BJ24:BJ29)</f>
        <v>0</v>
      </c>
      <c r="BK23" s="150" t="n">
        <f aca="false">SUM(C23:N23)</f>
        <v>1200</v>
      </c>
      <c r="BL23" s="150" t="n">
        <f aca="false">SUM(O23:Z23)</f>
        <v>500</v>
      </c>
      <c r="BM23" s="150" t="n">
        <f aca="false">SUM(AA23:AL23)</f>
        <v>500</v>
      </c>
      <c r="BN23" s="150" t="n">
        <f aca="false">SUM(AM23:AX23)</f>
        <v>500</v>
      </c>
      <c r="BO23" s="150" t="n">
        <f aca="false">SUM(AY23:BJ23)</f>
        <v>500</v>
      </c>
    </row>
    <row r="24" customFormat="false" ht="13.8" hidden="false" customHeight="false" outlineLevel="1" collapsed="false">
      <c r="A24" s="114" t="s">
        <v>289</v>
      </c>
      <c r="B24" s="163" t="s">
        <v>290</v>
      </c>
      <c r="C24" s="54" t="n">
        <v>1200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 t="n">
        <v>500</v>
      </c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 t="n">
        <v>500</v>
      </c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 t="n">
        <v>500</v>
      </c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 t="n">
        <v>500</v>
      </c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152" t="n">
        <f aca="false">SUM(C24:N24)</f>
        <v>1200</v>
      </c>
      <c r="BL24" s="152" t="n">
        <f aca="false">SUM(O24:Z24)</f>
        <v>500</v>
      </c>
      <c r="BM24" s="152" t="n">
        <f aca="false">SUM(AA24:AL24)</f>
        <v>500</v>
      </c>
      <c r="BN24" s="152" t="n">
        <f aca="false">SUM(AM24:AX24)</f>
        <v>500</v>
      </c>
      <c r="BO24" s="152" t="n">
        <f aca="false">SUM(AY24:BJ24)</f>
        <v>500</v>
      </c>
    </row>
    <row r="25" customFormat="false" ht="15" hidden="false" customHeight="false" outlineLevel="1" collapsed="false">
      <c r="A25" s="114" t="s">
        <v>295</v>
      </c>
      <c r="B25" s="163" t="s">
        <v>296</v>
      </c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152" t="n">
        <f aca="false">SUM(C25:N25)</f>
        <v>0</v>
      </c>
      <c r="BL25" s="152" t="n">
        <f aca="false">SUM(O25:Z25)</f>
        <v>0</v>
      </c>
      <c r="BM25" s="152" t="n">
        <f aca="false">SUM(AA25:AL25)</f>
        <v>0</v>
      </c>
      <c r="BN25" s="152" t="n">
        <f aca="false">SUM(AM25:AX25)</f>
        <v>0</v>
      </c>
      <c r="BO25" s="152" t="n">
        <f aca="false">SUM(AY25:BJ25)</f>
        <v>0</v>
      </c>
    </row>
    <row r="26" customFormat="false" ht="15" hidden="false" customHeight="false" outlineLevel="1" collapsed="false">
      <c r="A26" s="114" t="s">
        <v>303</v>
      </c>
      <c r="B26" s="163" t="s">
        <v>304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152" t="n">
        <f aca="false">SUM(C26:N26)</f>
        <v>0</v>
      </c>
      <c r="BL26" s="152" t="n">
        <f aca="false">SUM(O26:Z26)</f>
        <v>0</v>
      </c>
      <c r="BM26" s="152" t="n">
        <f aca="false">SUM(AA26:AL26)</f>
        <v>0</v>
      </c>
      <c r="BN26" s="152" t="n">
        <f aca="false">SUM(AM26:AX26)</f>
        <v>0</v>
      </c>
      <c r="BO26" s="152" t="n">
        <f aca="false">SUM(AY26:BJ26)</f>
        <v>0</v>
      </c>
    </row>
    <row r="27" customFormat="false" ht="15" hidden="false" customHeight="false" outlineLevel="1" collapsed="false">
      <c r="A27" s="114" t="s">
        <v>305</v>
      </c>
      <c r="B27" s="163" t="s">
        <v>306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152" t="n">
        <f aca="false">SUM(C27:N27)</f>
        <v>0</v>
      </c>
      <c r="BL27" s="152" t="n">
        <f aca="false">SUM(O27:Z27)</f>
        <v>0</v>
      </c>
      <c r="BM27" s="152" t="n">
        <f aca="false">SUM(AA27:AL27)</f>
        <v>0</v>
      </c>
      <c r="BN27" s="152" t="n">
        <f aca="false">SUM(AM27:AX27)</f>
        <v>0</v>
      </c>
      <c r="BO27" s="152" t="n">
        <f aca="false">SUM(AY27:BJ27)</f>
        <v>0</v>
      </c>
    </row>
    <row r="28" customFormat="false" ht="15" hidden="false" customHeight="false" outlineLevel="1" collapsed="false">
      <c r="A28" s="114" t="s">
        <v>307</v>
      </c>
      <c r="B28" s="163" t="s">
        <v>308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152" t="n">
        <f aca="false">SUM(C28:N28)</f>
        <v>0</v>
      </c>
      <c r="BL28" s="152" t="n">
        <f aca="false">SUM(O28:Z28)</f>
        <v>0</v>
      </c>
      <c r="BM28" s="152" t="n">
        <f aca="false">SUM(AA28:AL28)</f>
        <v>0</v>
      </c>
      <c r="BN28" s="152" t="n">
        <f aca="false">SUM(AM28:AX28)</f>
        <v>0</v>
      </c>
      <c r="BO28" s="152" t="n">
        <f aca="false">SUM(AY28:BJ28)</f>
        <v>0</v>
      </c>
    </row>
    <row r="29" customFormat="false" ht="15" hidden="false" customHeight="false" outlineLevel="1" collapsed="false">
      <c r="A29" s="114" t="n">
        <v>1523</v>
      </c>
      <c r="B29" s="163" t="s">
        <v>2147</v>
      </c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152" t="n">
        <f aca="false">SUM(C29:N29)</f>
        <v>0</v>
      </c>
      <c r="BL29" s="152" t="n">
        <f aca="false">SUM(O29:Z29)</f>
        <v>0</v>
      </c>
      <c r="BM29" s="152" t="n">
        <f aca="false">SUM(AA29:AL29)</f>
        <v>0</v>
      </c>
      <c r="BN29" s="152" t="n">
        <f aca="false">SUM(AM29:AX29)</f>
        <v>0</v>
      </c>
      <c r="BO29" s="152" t="n">
        <f aca="false">SUM(AY29:BJ29)</f>
        <v>0</v>
      </c>
    </row>
    <row r="30" customFormat="false" ht="15" hidden="false" customHeight="false" outlineLevel="1" collapsed="false">
      <c r="A30" s="114"/>
      <c r="B30" s="163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152"/>
      <c r="BL30" s="152"/>
      <c r="BM30" s="152"/>
      <c r="BN30" s="152"/>
      <c r="BO30" s="152"/>
    </row>
    <row r="31" customFormat="false" ht="15" hidden="false" customHeight="false" outlineLevel="1" collapsed="false">
      <c r="A31" s="147" t="s">
        <v>2148</v>
      </c>
      <c r="B31" s="165"/>
      <c r="C31" s="162" t="n">
        <f aca="false">SUM(C32:C33)</f>
        <v>0</v>
      </c>
      <c r="D31" s="162" t="n">
        <f aca="false">SUM(D32:D33)</f>
        <v>0</v>
      </c>
      <c r="E31" s="162" t="n">
        <f aca="false">SUM(E32:E33)</f>
        <v>0</v>
      </c>
      <c r="F31" s="162" t="n">
        <f aca="false">SUM(F32:F33)</f>
        <v>0</v>
      </c>
      <c r="G31" s="162" t="n">
        <f aca="false">SUM(G32:G33)</f>
        <v>0</v>
      </c>
      <c r="H31" s="162" t="n">
        <f aca="false">SUM(H32:H33)</f>
        <v>0</v>
      </c>
      <c r="I31" s="162" t="n">
        <f aca="false">SUM(I32:I33)</f>
        <v>0</v>
      </c>
      <c r="J31" s="162" t="n">
        <f aca="false">SUM(J32:J33)</f>
        <v>0</v>
      </c>
      <c r="K31" s="162" t="n">
        <f aca="false">SUM(K32:K33)</f>
        <v>0</v>
      </c>
      <c r="L31" s="162" t="n">
        <f aca="false">SUM(L32:L33)</f>
        <v>0</v>
      </c>
      <c r="M31" s="162" t="n">
        <f aca="false">SUM(M32:M33)</f>
        <v>0</v>
      </c>
      <c r="N31" s="162" t="n">
        <f aca="false">SUM(N32:N33)</f>
        <v>0</v>
      </c>
      <c r="O31" s="162" t="n">
        <f aca="false">SUM(O32:O33)</f>
        <v>0</v>
      </c>
      <c r="P31" s="162" t="n">
        <f aca="false">SUM(P32:P33)</f>
        <v>0</v>
      </c>
      <c r="Q31" s="162" t="n">
        <f aca="false">SUM(Q32:Q33)</f>
        <v>0</v>
      </c>
      <c r="R31" s="162" t="n">
        <f aca="false">SUM(R32:R33)</f>
        <v>0</v>
      </c>
      <c r="S31" s="162" t="n">
        <f aca="false">SUM(S32:S33)</f>
        <v>0</v>
      </c>
      <c r="T31" s="162" t="n">
        <f aca="false">SUM(T32:T33)</f>
        <v>0</v>
      </c>
      <c r="U31" s="162" t="n">
        <f aca="false">SUM(U32:U33)</f>
        <v>0</v>
      </c>
      <c r="V31" s="162" t="n">
        <f aca="false">SUM(V32:V33)</f>
        <v>0</v>
      </c>
      <c r="W31" s="162" t="n">
        <f aca="false">SUM(W32:W33)</f>
        <v>0</v>
      </c>
      <c r="X31" s="162" t="n">
        <f aca="false">SUM(X32:X33)</f>
        <v>0</v>
      </c>
      <c r="Y31" s="162" t="n">
        <f aca="false">SUM(Y32:Y33)</f>
        <v>0</v>
      </c>
      <c r="Z31" s="162" t="n">
        <f aca="false">SUM(Z32:Z33)</f>
        <v>0</v>
      </c>
      <c r="AA31" s="162" t="n">
        <f aca="false">SUM(AA32:AA33)</f>
        <v>0</v>
      </c>
      <c r="AB31" s="162" t="n">
        <f aca="false">SUM(AB32:AB33)</f>
        <v>0</v>
      </c>
      <c r="AC31" s="162" t="n">
        <f aca="false">SUM(AC32:AC33)</f>
        <v>0</v>
      </c>
      <c r="AD31" s="162" t="n">
        <f aca="false">SUM(AD32:AD33)</f>
        <v>0</v>
      </c>
      <c r="AE31" s="162" t="n">
        <f aca="false">SUM(AE32:AE33)</f>
        <v>0</v>
      </c>
      <c r="AF31" s="162" t="n">
        <f aca="false">SUM(AF32:AF33)</f>
        <v>0</v>
      </c>
      <c r="AG31" s="162" t="n">
        <f aca="false">SUM(AG32:AG33)</f>
        <v>0</v>
      </c>
      <c r="AH31" s="162" t="n">
        <f aca="false">SUM(AH32:AH33)</f>
        <v>0</v>
      </c>
      <c r="AI31" s="162" t="n">
        <f aca="false">SUM(AI32:AI33)</f>
        <v>0</v>
      </c>
      <c r="AJ31" s="162" t="n">
        <f aca="false">SUM(AJ32:AJ33)</f>
        <v>0</v>
      </c>
      <c r="AK31" s="162" t="n">
        <f aca="false">SUM(AK32:AK33)</f>
        <v>0</v>
      </c>
      <c r="AL31" s="162" t="n">
        <f aca="false">SUM(AL32:AL33)</f>
        <v>0</v>
      </c>
      <c r="AM31" s="162" t="n">
        <f aca="false">SUM(AM32:AM33)</f>
        <v>0</v>
      </c>
      <c r="AN31" s="162" t="n">
        <f aca="false">SUM(AN32:AN33)</f>
        <v>0</v>
      </c>
      <c r="AO31" s="162" t="n">
        <f aca="false">SUM(AO32:AO33)</f>
        <v>0</v>
      </c>
      <c r="AP31" s="162" t="n">
        <f aca="false">SUM(AP32:AP33)</f>
        <v>0</v>
      </c>
      <c r="AQ31" s="162" t="n">
        <f aca="false">SUM(AQ32:AQ33)</f>
        <v>0</v>
      </c>
      <c r="AR31" s="162" t="n">
        <f aca="false">SUM(AR32:AR33)</f>
        <v>0</v>
      </c>
      <c r="AS31" s="162" t="n">
        <f aca="false">SUM(AS32:AS33)</f>
        <v>0</v>
      </c>
      <c r="AT31" s="162" t="n">
        <f aca="false">SUM(AT32:AT33)</f>
        <v>0</v>
      </c>
      <c r="AU31" s="162" t="n">
        <f aca="false">SUM(AU32:AU33)</f>
        <v>0</v>
      </c>
      <c r="AV31" s="162" t="n">
        <f aca="false">SUM(AV32:AV33)</f>
        <v>0</v>
      </c>
      <c r="AW31" s="162" t="n">
        <f aca="false">SUM(AW32:AW33)</f>
        <v>0</v>
      </c>
      <c r="AX31" s="162" t="n">
        <f aca="false">SUM(AX32:AX33)</f>
        <v>0</v>
      </c>
      <c r="AY31" s="162" t="n">
        <f aca="false">SUM(AY32:AY33)</f>
        <v>0</v>
      </c>
      <c r="AZ31" s="162" t="n">
        <f aca="false">SUM(AZ32:AZ33)</f>
        <v>0</v>
      </c>
      <c r="BA31" s="162" t="n">
        <f aca="false">SUM(BA32:BA33)</f>
        <v>0</v>
      </c>
      <c r="BB31" s="162" t="n">
        <f aca="false">SUM(BB32:BB33)</f>
        <v>0</v>
      </c>
      <c r="BC31" s="162" t="n">
        <f aca="false">SUM(BC32:BC33)</f>
        <v>0</v>
      </c>
      <c r="BD31" s="162" t="n">
        <f aca="false">SUM(BD32:BD33)</f>
        <v>0</v>
      </c>
      <c r="BE31" s="162" t="n">
        <f aca="false">SUM(BE32:BE33)</f>
        <v>0</v>
      </c>
      <c r="BF31" s="162" t="n">
        <f aca="false">SUM(BF32:BF33)</f>
        <v>0</v>
      </c>
      <c r="BG31" s="162" t="n">
        <f aca="false">SUM(BG32:BG33)</f>
        <v>0</v>
      </c>
      <c r="BH31" s="162" t="n">
        <f aca="false">SUM(BH32:BH33)</f>
        <v>0</v>
      </c>
      <c r="BI31" s="162" t="n">
        <f aca="false">SUM(BI32:BI33)</f>
        <v>0</v>
      </c>
      <c r="BJ31" s="162" t="n">
        <f aca="false">SUM(BJ32:BJ33)</f>
        <v>0</v>
      </c>
      <c r="BK31" s="150" t="n">
        <f aca="false">SUM(C31:N31)</f>
        <v>0</v>
      </c>
      <c r="BL31" s="150" t="n">
        <f aca="false">SUM(O31:Z31)</f>
        <v>0</v>
      </c>
      <c r="BM31" s="150" t="n">
        <f aca="false">SUM(AA31:AL31)</f>
        <v>0</v>
      </c>
      <c r="BN31" s="150" t="n">
        <f aca="false">SUM(AM31:AX31)</f>
        <v>0</v>
      </c>
      <c r="BO31" s="150" t="n">
        <f aca="false">SUM(AY31:BJ31)</f>
        <v>0</v>
      </c>
    </row>
    <row r="32" customFormat="false" ht="15" hidden="false" customHeight="false" outlineLevel="1" collapsed="false">
      <c r="A32" s="114" t="n">
        <v>1600</v>
      </c>
      <c r="B32" s="163" t="s">
        <v>2149</v>
      </c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152" t="n">
        <f aca="false">SUM(C32:N32)</f>
        <v>0</v>
      </c>
      <c r="BL32" s="152" t="n">
        <f aca="false">SUM(O32:Z32)</f>
        <v>0</v>
      </c>
      <c r="BM32" s="152" t="n">
        <f aca="false">SUM(AA32:AL32)</f>
        <v>0</v>
      </c>
      <c r="BN32" s="152" t="n">
        <f aca="false">SUM(AM32:AX32)</f>
        <v>0</v>
      </c>
      <c r="BO32" s="152" t="n">
        <f aca="false">SUM(AY32:BJ32)</f>
        <v>0</v>
      </c>
    </row>
    <row r="33" customFormat="false" ht="15" hidden="false" customHeight="false" outlineLevel="1" collapsed="false">
      <c r="A33" s="166"/>
      <c r="B33" s="163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152" t="n">
        <f aca="false">SUM(C33:N33)</f>
        <v>0</v>
      </c>
      <c r="BL33" s="152" t="n">
        <f aca="false">SUM(O33:Z33)</f>
        <v>0</v>
      </c>
      <c r="BM33" s="152" t="n">
        <f aca="false">SUM(AA33:AL33)</f>
        <v>0</v>
      </c>
      <c r="BN33" s="152" t="n">
        <f aca="false">SUM(AM33:AX33)</f>
        <v>0</v>
      </c>
      <c r="BO33" s="152" t="n">
        <f aca="false">SUM(AY33:BJ33)</f>
        <v>0</v>
      </c>
    </row>
    <row r="34" customFormat="false" ht="15" hidden="false" customHeight="false" outlineLevel="1" collapsed="false">
      <c r="A34" s="147" t="s">
        <v>2150</v>
      </c>
      <c r="B34" s="165"/>
      <c r="C34" s="162" t="n">
        <f aca="false">SUM(C35:C36)</f>
        <v>0</v>
      </c>
      <c r="D34" s="162" t="n">
        <f aca="false">SUM(D35:D36)</f>
        <v>0</v>
      </c>
      <c r="E34" s="162" t="n">
        <f aca="false">SUM(E35:E36)</f>
        <v>0</v>
      </c>
      <c r="F34" s="162" t="n">
        <f aca="false">SUM(F35:F36)</f>
        <v>0</v>
      </c>
      <c r="G34" s="162" t="n">
        <f aca="false">SUM(G35:G36)</f>
        <v>0</v>
      </c>
      <c r="H34" s="162" t="n">
        <f aca="false">SUM(H35:H36)</f>
        <v>0</v>
      </c>
      <c r="I34" s="162" t="n">
        <f aca="false">SUM(I35:I36)</f>
        <v>0</v>
      </c>
      <c r="J34" s="162" t="n">
        <f aca="false">SUM(J35:J36)</f>
        <v>0</v>
      </c>
      <c r="K34" s="162" t="n">
        <f aca="false">SUM(K35:K36)</f>
        <v>0</v>
      </c>
      <c r="L34" s="162" t="n">
        <f aca="false">SUM(L35:L36)</f>
        <v>0</v>
      </c>
      <c r="M34" s="162" t="n">
        <f aca="false">SUM(M35:M36)</f>
        <v>0</v>
      </c>
      <c r="N34" s="162" t="n">
        <f aca="false">SUM(N35:N36)</f>
        <v>0</v>
      </c>
      <c r="O34" s="162" t="n">
        <f aca="false">SUM(O35:O36)</f>
        <v>0</v>
      </c>
      <c r="P34" s="162" t="n">
        <f aca="false">SUM(P35:P36)</f>
        <v>0</v>
      </c>
      <c r="Q34" s="162" t="n">
        <f aca="false">SUM(Q35:Q36)</f>
        <v>0</v>
      </c>
      <c r="R34" s="162" t="n">
        <f aca="false">SUM(R35:R36)</f>
        <v>0</v>
      </c>
      <c r="S34" s="162" t="n">
        <f aca="false">SUM(S35:S36)</f>
        <v>0</v>
      </c>
      <c r="T34" s="162" t="n">
        <f aca="false">SUM(T35:T36)</f>
        <v>0</v>
      </c>
      <c r="U34" s="162" t="n">
        <f aca="false">SUM(U35:U36)</f>
        <v>0</v>
      </c>
      <c r="V34" s="162" t="n">
        <f aca="false">SUM(V35:V36)</f>
        <v>0</v>
      </c>
      <c r="W34" s="162" t="n">
        <f aca="false">SUM(W35:W36)</f>
        <v>0</v>
      </c>
      <c r="X34" s="162" t="n">
        <f aca="false">SUM(X35:X36)</f>
        <v>0</v>
      </c>
      <c r="Y34" s="162" t="n">
        <f aca="false">SUM(Y35:Y36)</f>
        <v>0</v>
      </c>
      <c r="Z34" s="162" t="n">
        <f aca="false">SUM(Z35:Z36)</f>
        <v>0</v>
      </c>
      <c r="AA34" s="162" t="n">
        <f aca="false">SUM(AA35:AA36)</f>
        <v>0</v>
      </c>
      <c r="AB34" s="162" t="n">
        <f aca="false">SUM(AB35:AB36)</f>
        <v>0</v>
      </c>
      <c r="AC34" s="162" t="n">
        <f aca="false">SUM(AC35:AC36)</f>
        <v>0</v>
      </c>
      <c r="AD34" s="162" t="n">
        <f aca="false">SUM(AD35:AD36)</f>
        <v>0</v>
      </c>
      <c r="AE34" s="162" t="n">
        <f aca="false">SUM(AE35:AE36)</f>
        <v>0</v>
      </c>
      <c r="AF34" s="162" t="n">
        <f aca="false">SUM(AF35:AF36)</f>
        <v>0</v>
      </c>
      <c r="AG34" s="162" t="n">
        <f aca="false">SUM(AG35:AG36)</f>
        <v>0</v>
      </c>
      <c r="AH34" s="162" t="n">
        <f aca="false">SUM(AH35:AH36)</f>
        <v>0</v>
      </c>
      <c r="AI34" s="162" t="n">
        <f aca="false">SUM(AI35:AI36)</f>
        <v>0</v>
      </c>
      <c r="AJ34" s="162" t="n">
        <f aca="false">SUM(AJ35:AJ36)</f>
        <v>0</v>
      </c>
      <c r="AK34" s="162" t="n">
        <f aca="false">SUM(AK35:AK36)</f>
        <v>0</v>
      </c>
      <c r="AL34" s="162" t="n">
        <f aca="false">SUM(AL35:AL36)</f>
        <v>0</v>
      </c>
      <c r="AM34" s="162" t="n">
        <f aca="false">SUM(AM35:AM36)</f>
        <v>0</v>
      </c>
      <c r="AN34" s="162" t="n">
        <f aca="false">SUM(AN35:AN36)</f>
        <v>0</v>
      </c>
      <c r="AO34" s="162" t="n">
        <f aca="false">SUM(AO35:AO36)</f>
        <v>0</v>
      </c>
      <c r="AP34" s="162" t="n">
        <f aca="false">SUM(AP35:AP36)</f>
        <v>0</v>
      </c>
      <c r="AQ34" s="162" t="n">
        <f aca="false">SUM(AQ35:AQ36)</f>
        <v>0</v>
      </c>
      <c r="AR34" s="162" t="n">
        <f aca="false">SUM(AR35:AR36)</f>
        <v>0</v>
      </c>
      <c r="AS34" s="162" t="n">
        <f aca="false">SUM(AS35:AS36)</f>
        <v>0</v>
      </c>
      <c r="AT34" s="162" t="n">
        <f aca="false">SUM(AT35:AT36)</f>
        <v>0</v>
      </c>
      <c r="AU34" s="162" t="n">
        <f aca="false">SUM(AU35:AU36)</f>
        <v>0</v>
      </c>
      <c r="AV34" s="162" t="n">
        <f aca="false">SUM(AV35:AV36)</f>
        <v>0</v>
      </c>
      <c r="AW34" s="162" t="n">
        <f aca="false">SUM(AW35:AW36)</f>
        <v>0</v>
      </c>
      <c r="AX34" s="162" t="n">
        <f aca="false">SUM(AX35:AX36)</f>
        <v>0</v>
      </c>
      <c r="AY34" s="162" t="n">
        <f aca="false">SUM(AY35:AY36)</f>
        <v>0</v>
      </c>
      <c r="AZ34" s="162" t="n">
        <f aca="false">SUM(AZ35:AZ36)</f>
        <v>0</v>
      </c>
      <c r="BA34" s="162" t="n">
        <f aca="false">SUM(BA35:BA36)</f>
        <v>0</v>
      </c>
      <c r="BB34" s="162" t="n">
        <f aca="false">SUM(BB35:BB36)</f>
        <v>0</v>
      </c>
      <c r="BC34" s="162" t="n">
        <f aca="false">SUM(BC35:BC36)</f>
        <v>0</v>
      </c>
      <c r="BD34" s="162" t="n">
        <f aca="false">SUM(BD35:BD36)</f>
        <v>0</v>
      </c>
      <c r="BE34" s="162" t="n">
        <f aca="false">SUM(BE35:BE36)</f>
        <v>0</v>
      </c>
      <c r="BF34" s="162" t="n">
        <f aca="false">SUM(BF35:BF36)</f>
        <v>0</v>
      </c>
      <c r="BG34" s="162" t="n">
        <f aca="false">SUM(BG35:BG36)</f>
        <v>0</v>
      </c>
      <c r="BH34" s="162" t="n">
        <f aca="false">SUM(BH35:BH36)</f>
        <v>0</v>
      </c>
      <c r="BI34" s="162" t="n">
        <f aca="false">SUM(BI35:BI36)</f>
        <v>0</v>
      </c>
      <c r="BJ34" s="162" t="n">
        <f aca="false">SUM(BJ35:BJ36)</f>
        <v>0</v>
      </c>
      <c r="BK34" s="150" t="n">
        <f aca="false">SUM(C34:N34)</f>
        <v>0</v>
      </c>
      <c r="BL34" s="150" t="n">
        <f aca="false">SUM(O34:Z34)</f>
        <v>0</v>
      </c>
      <c r="BM34" s="150" t="n">
        <f aca="false">SUM(AA34:AL34)</f>
        <v>0</v>
      </c>
      <c r="BN34" s="150" t="n">
        <f aca="false">SUM(AM34:AX34)</f>
        <v>0</v>
      </c>
      <c r="BO34" s="150" t="n">
        <f aca="false">SUM(AY34:BJ34)</f>
        <v>0</v>
      </c>
    </row>
    <row r="35" customFormat="false" ht="15" hidden="false" customHeight="false" outlineLevel="1" collapsed="false">
      <c r="A35" s="114" t="n">
        <v>1700</v>
      </c>
      <c r="B35" s="163" t="s">
        <v>442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152" t="n">
        <f aca="false">SUM(C35:N35)</f>
        <v>0</v>
      </c>
      <c r="BL35" s="152" t="n">
        <f aca="false">SUM(O35:Z35)</f>
        <v>0</v>
      </c>
      <c r="BM35" s="152" t="n">
        <f aca="false">SUM(AA35:AL35)</f>
        <v>0</v>
      </c>
      <c r="BN35" s="152" t="n">
        <f aca="false">SUM(AM35:AX35)</f>
        <v>0</v>
      </c>
      <c r="BO35" s="152" t="n">
        <f aca="false">SUM(AY35:BJ35)</f>
        <v>0</v>
      </c>
    </row>
    <row r="36" customFormat="false" ht="15" hidden="false" customHeight="false" outlineLevel="1" collapsed="false">
      <c r="A36" s="166"/>
      <c r="B36" s="16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152" t="n">
        <f aca="false">SUM(C36:N36)</f>
        <v>0</v>
      </c>
      <c r="BL36" s="152" t="n">
        <f aca="false">SUM(O36:Z36)</f>
        <v>0</v>
      </c>
      <c r="BM36" s="152" t="n">
        <f aca="false">SUM(AA36:AL36)</f>
        <v>0</v>
      </c>
      <c r="BN36" s="152" t="n">
        <f aca="false">SUM(AM36:AX36)</f>
        <v>0</v>
      </c>
      <c r="BO36" s="152" t="n">
        <f aca="false">SUM(AY36:BJ36)</f>
        <v>0</v>
      </c>
    </row>
    <row r="37" customFormat="false" ht="15" hidden="false" customHeight="false" outlineLevel="1" collapsed="false">
      <c r="A37" s="147" t="s">
        <v>2151</v>
      </c>
      <c r="B37" s="165"/>
      <c r="C37" s="162" t="n">
        <f aca="false">SUM(C38:C39)</f>
        <v>0</v>
      </c>
      <c r="D37" s="162" t="n">
        <f aca="false">SUM(D38:D39)</f>
        <v>0</v>
      </c>
      <c r="E37" s="162" t="n">
        <f aca="false">SUM(E38:E39)</f>
        <v>0</v>
      </c>
      <c r="F37" s="162" t="n">
        <f aca="false">SUM(F38:F39)</f>
        <v>0</v>
      </c>
      <c r="G37" s="162" t="n">
        <f aca="false">SUM(G38:G39)</f>
        <v>0</v>
      </c>
      <c r="H37" s="162" t="n">
        <f aca="false">SUM(H38:H39)</f>
        <v>0</v>
      </c>
      <c r="I37" s="162" t="n">
        <f aca="false">SUM(I38:I39)</f>
        <v>0</v>
      </c>
      <c r="J37" s="162" t="n">
        <f aca="false">SUM(J38:J39)</f>
        <v>0</v>
      </c>
      <c r="K37" s="162" t="n">
        <f aca="false">SUM(K38:K39)</f>
        <v>0</v>
      </c>
      <c r="L37" s="162" t="n">
        <f aca="false">SUM(L38:L39)</f>
        <v>0</v>
      </c>
      <c r="M37" s="162" t="n">
        <f aca="false">SUM(M38:M39)</f>
        <v>0</v>
      </c>
      <c r="N37" s="162" t="n">
        <f aca="false">SUM(N38:N39)</f>
        <v>0</v>
      </c>
      <c r="O37" s="162" t="n">
        <f aca="false">SUM(O38:O39)</f>
        <v>0</v>
      </c>
      <c r="P37" s="162" t="n">
        <f aca="false">SUM(P38:P39)</f>
        <v>0</v>
      </c>
      <c r="Q37" s="162" t="n">
        <f aca="false">SUM(Q38:Q39)</f>
        <v>0</v>
      </c>
      <c r="R37" s="162" t="n">
        <f aca="false">SUM(R38:R39)</f>
        <v>0</v>
      </c>
      <c r="S37" s="162" t="n">
        <f aca="false">SUM(S38:S39)</f>
        <v>0</v>
      </c>
      <c r="T37" s="162" t="n">
        <f aca="false">SUM(T38:T39)</f>
        <v>0</v>
      </c>
      <c r="U37" s="162" t="n">
        <f aca="false">SUM(U38:U39)</f>
        <v>0</v>
      </c>
      <c r="V37" s="162" t="n">
        <f aca="false">SUM(V38:V39)</f>
        <v>0</v>
      </c>
      <c r="W37" s="162" t="n">
        <f aca="false">SUM(W38:W39)</f>
        <v>0</v>
      </c>
      <c r="X37" s="162" t="n">
        <f aca="false">SUM(X38:X39)</f>
        <v>0</v>
      </c>
      <c r="Y37" s="162" t="n">
        <f aca="false">SUM(Y38:Y39)</f>
        <v>0</v>
      </c>
      <c r="Z37" s="162" t="n">
        <f aca="false">SUM(Z38:Z39)</f>
        <v>0</v>
      </c>
      <c r="AA37" s="162" t="n">
        <f aca="false">SUM(AA38:AA39)</f>
        <v>0</v>
      </c>
      <c r="AB37" s="162" t="n">
        <f aca="false">SUM(AB38:AB39)</f>
        <v>0</v>
      </c>
      <c r="AC37" s="162" t="n">
        <f aca="false">SUM(AC38:AC39)</f>
        <v>0</v>
      </c>
      <c r="AD37" s="162" t="n">
        <f aca="false">SUM(AD38:AD39)</f>
        <v>0</v>
      </c>
      <c r="AE37" s="162" t="n">
        <f aca="false">SUM(AE38:AE39)</f>
        <v>0</v>
      </c>
      <c r="AF37" s="162" t="n">
        <f aca="false">SUM(AF38:AF39)</f>
        <v>0</v>
      </c>
      <c r="AG37" s="162" t="n">
        <f aca="false">SUM(AG38:AG39)</f>
        <v>0</v>
      </c>
      <c r="AH37" s="162" t="n">
        <f aca="false">SUM(AH38:AH39)</f>
        <v>0</v>
      </c>
      <c r="AI37" s="162" t="n">
        <f aca="false">SUM(AI38:AI39)</f>
        <v>0</v>
      </c>
      <c r="AJ37" s="162" t="n">
        <f aca="false">SUM(AJ38:AJ39)</f>
        <v>0</v>
      </c>
      <c r="AK37" s="162" t="n">
        <f aca="false">SUM(AK38:AK39)</f>
        <v>0</v>
      </c>
      <c r="AL37" s="162" t="n">
        <f aca="false">SUM(AL38:AL39)</f>
        <v>0</v>
      </c>
      <c r="AM37" s="162" t="n">
        <f aca="false">SUM(AM38:AM39)</f>
        <v>0</v>
      </c>
      <c r="AN37" s="162" t="n">
        <f aca="false">SUM(AN38:AN39)</f>
        <v>0</v>
      </c>
      <c r="AO37" s="162" t="n">
        <f aca="false">SUM(AO38:AO39)</f>
        <v>0</v>
      </c>
      <c r="AP37" s="162" t="n">
        <f aca="false">SUM(AP38:AP39)</f>
        <v>0</v>
      </c>
      <c r="AQ37" s="162" t="n">
        <f aca="false">SUM(AQ38:AQ39)</f>
        <v>0</v>
      </c>
      <c r="AR37" s="162" t="n">
        <f aca="false">SUM(AR38:AR39)</f>
        <v>0</v>
      </c>
      <c r="AS37" s="162" t="n">
        <f aca="false">SUM(AS38:AS39)</f>
        <v>0</v>
      </c>
      <c r="AT37" s="162" t="n">
        <f aca="false">SUM(AT38:AT39)</f>
        <v>0</v>
      </c>
      <c r="AU37" s="162" t="n">
        <f aca="false">SUM(AU38:AU39)</f>
        <v>0</v>
      </c>
      <c r="AV37" s="162" t="n">
        <f aca="false">SUM(AV38:AV39)</f>
        <v>0</v>
      </c>
      <c r="AW37" s="162" t="n">
        <f aca="false">SUM(AW38:AW39)</f>
        <v>0</v>
      </c>
      <c r="AX37" s="162" t="n">
        <f aca="false">SUM(AX38:AX39)</f>
        <v>0</v>
      </c>
      <c r="AY37" s="162" t="n">
        <f aca="false">SUM(AY38:AY39)</f>
        <v>0</v>
      </c>
      <c r="AZ37" s="162" t="n">
        <f aca="false">SUM(AZ38:AZ39)</f>
        <v>0</v>
      </c>
      <c r="BA37" s="162" t="n">
        <f aca="false">SUM(BA38:BA39)</f>
        <v>0</v>
      </c>
      <c r="BB37" s="162" t="n">
        <f aca="false">SUM(BB38:BB39)</f>
        <v>0</v>
      </c>
      <c r="BC37" s="162" t="n">
        <f aca="false">SUM(BC38:BC39)</f>
        <v>0</v>
      </c>
      <c r="BD37" s="162" t="n">
        <f aca="false">SUM(BD38:BD39)</f>
        <v>0</v>
      </c>
      <c r="BE37" s="162" t="n">
        <f aca="false">SUM(BE38:BE39)</f>
        <v>0</v>
      </c>
      <c r="BF37" s="162" t="n">
        <f aca="false">SUM(BF38:BF39)</f>
        <v>0</v>
      </c>
      <c r="BG37" s="162" t="n">
        <f aca="false">SUM(BG38:BG39)</f>
        <v>0</v>
      </c>
      <c r="BH37" s="162" t="n">
        <f aca="false">SUM(BH38:BH39)</f>
        <v>0</v>
      </c>
      <c r="BI37" s="162" t="n">
        <f aca="false">SUM(BI38:BI39)</f>
        <v>0</v>
      </c>
      <c r="BJ37" s="162" t="n">
        <f aca="false">SUM(BJ38:BJ39)</f>
        <v>0</v>
      </c>
      <c r="BK37" s="150" t="n">
        <f aca="false">SUM(C37:N37)</f>
        <v>0</v>
      </c>
      <c r="BL37" s="150" t="n">
        <f aca="false">SUM(O37:Z37)</f>
        <v>0</v>
      </c>
      <c r="BM37" s="150" t="n">
        <f aca="false">SUM(AA37:AL37)</f>
        <v>0</v>
      </c>
      <c r="BN37" s="150" t="n">
        <f aca="false">SUM(AM37:AX37)</f>
        <v>0</v>
      </c>
      <c r="BO37" s="150" t="n">
        <f aca="false">SUM(AY37:BJ37)</f>
        <v>0</v>
      </c>
    </row>
    <row r="38" customFormat="false" ht="15" hidden="false" customHeight="false" outlineLevel="1" collapsed="false">
      <c r="A38" s="166"/>
      <c r="B38" s="163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152" t="n">
        <f aca="false">SUM(C38:N38)</f>
        <v>0</v>
      </c>
      <c r="BL38" s="152" t="n">
        <f aca="false">SUM(O38:Z38)</f>
        <v>0</v>
      </c>
      <c r="BM38" s="152" t="n">
        <f aca="false">SUM(AA38:AL38)</f>
        <v>0</v>
      </c>
      <c r="BN38" s="152" t="n">
        <f aca="false">SUM(AM38:AX38)</f>
        <v>0</v>
      </c>
      <c r="BO38" s="152" t="n">
        <f aca="false">SUM(AY38:BJ38)</f>
        <v>0</v>
      </c>
    </row>
    <row r="39" customFormat="false" ht="15" hidden="false" customHeight="false" outlineLevel="1" collapsed="false">
      <c r="A39" s="167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152" t="n">
        <f aca="false">SUM(C39:N39)</f>
        <v>0</v>
      </c>
      <c r="BL39" s="152" t="n">
        <f aca="false">SUM(O39:Z39)</f>
        <v>0</v>
      </c>
      <c r="BM39" s="152" t="n">
        <f aca="false">SUM(AA39:AL39)</f>
        <v>0</v>
      </c>
      <c r="BN39" s="152" t="n">
        <f aca="false">SUM(AM39:AX39)</f>
        <v>0</v>
      </c>
      <c r="BO39" s="152" t="n">
        <f aca="false">SUM(AY39:BJ39)</f>
        <v>0</v>
      </c>
    </row>
    <row r="40" customFormat="false" ht="15" hidden="false" customHeight="false" outlineLevel="0" collapsed="false">
      <c r="A40" s="157" t="s">
        <v>2152</v>
      </c>
      <c r="B40" s="144"/>
      <c r="C40" s="145" t="n">
        <f aca="false">C19+C6</f>
        <v>1200</v>
      </c>
      <c r="D40" s="145" t="n">
        <f aca="false">D19+D6</f>
        <v>0</v>
      </c>
      <c r="E40" s="145" t="n">
        <f aca="false">E19+E6</f>
        <v>0</v>
      </c>
      <c r="F40" s="145" t="n">
        <f aca="false">F19+F6</f>
        <v>0</v>
      </c>
      <c r="G40" s="145" t="n">
        <f aca="false">G19+G6</f>
        <v>0</v>
      </c>
      <c r="H40" s="145" t="n">
        <f aca="false">H19+H6</f>
        <v>0</v>
      </c>
      <c r="I40" s="145" t="n">
        <f aca="false">I19+I6</f>
        <v>0</v>
      </c>
      <c r="J40" s="145" t="n">
        <f aca="false">J19+J6</f>
        <v>0</v>
      </c>
      <c r="K40" s="145" t="n">
        <f aca="false">K19+K6</f>
        <v>0</v>
      </c>
      <c r="L40" s="145" t="n">
        <f aca="false">L19+L6</f>
        <v>0</v>
      </c>
      <c r="M40" s="145" t="n">
        <f aca="false">M19+M6</f>
        <v>0</v>
      </c>
      <c r="N40" s="145" t="n">
        <f aca="false">N19+N6</f>
        <v>0</v>
      </c>
      <c r="O40" s="168" t="n">
        <f aca="false">O19+O6</f>
        <v>500</v>
      </c>
      <c r="P40" s="169" t="n">
        <f aca="false">P19+P6</f>
        <v>0</v>
      </c>
      <c r="Q40" s="169" t="n">
        <f aca="false">Q19+Q6</f>
        <v>0</v>
      </c>
      <c r="R40" s="169" t="n">
        <f aca="false">R19+R6</f>
        <v>0</v>
      </c>
      <c r="S40" s="169" t="n">
        <f aca="false">S19+S6</f>
        <v>0</v>
      </c>
      <c r="T40" s="169" t="n">
        <f aca="false">T19+T6</f>
        <v>0</v>
      </c>
      <c r="U40" s="169" t="n">
        <f aca="false">U19+U6</f>
        <v>0</v>
      </c>
      <c r="V40" s="169" t="n">
        <f aca="false">V19+V6</f>
        <v>0</v>
      </c>
      <c r="W40" s="169" t="n">
        <f aca="false">W19+W6</f>
        <v>0</v>
      </c>
      <c r="X40" s="169" t="n">
        <f aca="false">X19+X6</f>
        <v>0</v>
      </c>
      <c r="Y40" s="169" t="n">
        <f aca="false">Y19+Y6</f>
        <v>0</v>
      </c>
      <c r="Z40" s="169" t="n">
        <f aca="false">Z19+Z6</f>
        <v>0</v>
      </c>
      <c r="AA40" s="168" t="n">
        <f aca="false">AA19+AA6</f>
        <v>500</v>
      </c>
      <c r="AB40" s="169" t="n">
        <f aca="false">AB19+AB6</f>
        <v>0</v>
      </c>
      <c r="AC40" s="169" t="n">
        <f aca="false">AC19+AC6</f>
        <v>0</v>
      </c>
      <c r="AD40" s="169" t="n">
        <f aca="false">AD19+AD6</f>
        <v>0</v>
      </c>
      <c r="AE40" s="169" t="n">
        <f aca="false">AE19+AE6</f>
        <v>0</v>
      </c>
      <c r="AF40" s="169" t="n">
        <f aca="false">AF19+AF6</f>
        <v>0</v>
      </c>
      <c r="AG40" s="169" t="n">
        <f aca="false">AG19+AG6</f>
        <v>0</v>
      </c>
      <c r="AH40" s="169" t="n">
        <f aca="false">AH19+AH6</f>
        <v>0</v>
      </c>
      <c r="AI40" s="169" t="n">
        <f aca="false">AI19+AI6</f>
        <v>0</v>
      </c>
      <c r="AJ40" s="169" t="n">
        <f aca="false">AJ19+AJ6</f>
        <v>0</v>
      </c>
      <c r="AK40" s="169" t="n">
        <f aca="false">AK19+AK6</f>
        <v>0</v>
      </c>
      <c r="AL40" s="169" t="n">
        <f aca="false">AL19+AL6</f>
        <v>0</v>
      </c>
      <c r="AM40" s="168" t="n">
        <f aca="false">AM19+AM6</f>
        <v>500</v>
      </c>
      <c r="AN40" s="169" t="n">
        <f aca="false">AN19+AN6</f>
        <v>0</v>
      </c>
      <c r="AO40" s="169" t="n">
        <f aca="false">AO19+AO6</f>
        <v>0</v>
      </c>
      <c r="AP40" s="169" t="n">
        <f aca="false">AP19+AP6</f>
        <v>0</v>
      </c>
      <c r="AQ40" s="169" t="n">
        <f aca="false">AQ19+AQ6</f>
        <v>0</v>
      </c>
      <c r="AR40" s="169" t="n">
        <f aca="false">AR19+AR6</f>
        <v>0</v>
      </c>
      <c r="AS40" s="169" t="n">
        <f aca="false">AS19+AS6</f>
        <v>0</v>
      </c>
      <c r="AT40" s="169" t="n">
        <f aca="false">AT19+AT6</f>
        <v>0</v>
      </c>
      <c r="AU40" s="169" t="n">
        <f aca="false">AU19+AU6</f>
        <v>0</v>
      </c>
      <c r="AV40" s="169" t="n">
        <f aca="false">AV19+AV6</f>
        <v>0</v>
      </c>
      <c r="AW40" s="169" t="n">
        <f aca="false">AW19+AW6</f>
        <v>0</v>
      </c>
      <c r="AX40" s="169" t="n">
        <f aca="false">AX19+AX6</f>
        <v>0</v>
      </c>
      <c r="AY40" s="168" t="n">
        <f aca="false">AY19+AY6</f>
        <v>500</v>
      </c>
      <c r="AZ40" s="169" t="n">
        <f aca="false">AZ19+AZ6</f>
        <v>0</v>
      </c>
      <c r="BA40" s="169" t="n">
        <f aca="false">BA19+BA6</f>
        <v>0</v>
      </c>
      <c r="BB40" s="169" t="n">
        <f aca="false">BB19+BB6</f>
        <v>0</v>
      </c>
      <c r="BC40" s="169" t="n">
        <f aca="false">BC19+BC6</f>
        <v>0</v>
      </c>
      <c r="BD40" s="169" t="n">
        <f aca="false">BD19+BD6</f>
        <v>0</v>
      </c>
      <c r="BE40" s="169" t="n">
        <f aca="false">BE19+BE6</f>
        <v>0</v>
      </c>
      <c r="BF40" s="169" t="n">
        <f aca="false">BF19+BF6</f>
        <v>0</v>
      </c>
      <c r="BG40" s="169" t="n">
        <f aca="false">BG19+BG6</f>
        <v>0</v>
      </c>
      <c r="BH40" s="169" t="n">
        <f aca="false">BH19+BH6</f>
        <v>0</v>
      </c>
      <c r="BI40" s="169" t="n">
        <f aca="false">BI19+BI6</f>
        <v>0</v>
      </c>
      <c r="BJ40" s="169" t="n">
        <f aca="false">BJ19+BJ6</f>
        <v>0</v>
      </c>
      <c r="BK40" s="170" t="n">
        <f aca="false">SUM(BK6,BK19)</f>
        <v>2400</v>
      </c>
      <c r="BL40" s="170" t="n">
        <f aca="false">SUM(BL6,BL19)</f>
        <v>1000</v>
      </c>
      <c r="BM40" s="170" t="n">
        <f aca="false">SUM(BM6,BM19)</f>
        <v>1000</v>
      </c>
      <c r="BN40" s="170" t="n">
        <f aca="false">SUM(BN6,BN19)</f>
        <v>1000</v>
      </c>
      <c r="BO40" s="170" t="n">
        <f aca="false">SUM(BO6,BO19)</f>
        <v>1000</v>
      </c>
    </row>
    <row r="41" customFormat="false" ht="15" hidden="false" customHeight="false" outlineLevel="0" collapsed="false">
      <c r="A41" s="103"/>
      <c r="B41" s="171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3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3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3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73"/>
      <c r="AZ41" s="172"/>
      <c r="BA41" s="172"/>
      <c r="BB41" s="172"/>
      <c r="BC41" s="172"/>
      <c r="BD41" s="172"/>
      <c r="BE41" s="172"/>
      <c r="BF41" s="172"/>
      <c r="BG41" s="172"/>
      <c r="BH41" s="172"/>
      <c r="BI41" s="172"/>
      <c r="BJ41" s="172"/>
      <c r="BK41" s="152"/>
      <c r="BL41" s="152"/>
      <c r="BM41" s="152"/>
      <c r="BN41" s="152"/>
      <c r="BO41" s="152"/>
    </row>
    <row r="42" customFormat="false" ht="15" hidden="false" customHeight="false" outlineLevel="0" collapsed="false">
      <c r="A42" s="107" t="s">
        <v>2153</v>
      </c>
      <c r="B42" s="171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3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3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3"/>
      <c r="AN42" s="172"/>
      <c r="AO42" s="172"/>
      <c r="AP42" s="172"/>
      <c r="AQ42" s="172"/>
      <c r="AR42" s="172"/>
      <c r="AS42" s="172"/>
      <c r="AT42" s="172"/>
      <c r="AU42" s="172"/>
      <c r="AV42" s="172"/>
      <c r="AW42" s="172"/>
      <c r="AX42" s="172"/>
      <c r="AY42" s="173"/>
      <c r="AZ42" s="172"/>
      <c r="BA42" s="172"/>
      <c r="BB42" s="172"/>
      <c r="BC42" s="172"/>
      <c r="BD42" s="172"/>
      <c r="BE42" s="172"/>
      <c r="BF42" s="172"/>
      <c r="BG42" s="172"/>
      <c r="BH42" s="172"/>
      <c r="BI42" s="172"/>
      <c r="BJ42" s="172"/>
      <c r="BK42" s="152"/>
      <c r="BL42" s="152"/>
      <c r="BM42" s="152"/>
      <c r="BN42" s="152"/>
      <c r="BO42" s="152"/>
    </row>
    <row r="43" s="9" customFormat="true" ht="15" hidden="false" customHeight="false" outlineLevel="0" collapsed="false">
      <c r="A43" s="143" t="s">
        <v>2154</v>
      </c>
      <c r="B43" s="143"/>
      <c r="C43" s="145" t="n">
        <f aca="false">SUM(C44:C46)</f>
        <v>0</v>
      </c>
      <c r="D43" s="145" t="n">
        <f aca="false">SUM(D44:D46)</f>
        <v>0</v>
      </c>
      <c r="E43" s="145" t="n">
        <f aca="false">SUM(E44:E46)</f>
        <v>0</v>
      </c>
      <c r="F43" s="145" t="n">
        <f aca="false">SUM(F44:F46)</f>
        <v>0</v>
      </c>
      <c r="G43" s="145" t="n">
        <f aca="false">SUM(G44:G46)</f>
        <v>0</v>
      </c>
      <c r="H43" s="145" t="n">
        <f aca="false">SUM(H44:H46)</f>
        <v>0</v>
      </c>
      <c r="I43" s="145" t="n">
        <f aca="false">SUM(I44:I46)</f>
        <v>0</v>
      </c>
      <c r="J43" s="145" t="n">
        <f aca="false">SUM(J44:J46)</f>
        <v>0</v>
      </c>
      <c r="K43" s="145" t="n">
        <f aca="false">SUM(K44:K46)</f>
        <v>0</v>
      </c>
      <c r="L43" s="145" t="n">
        <f aca="false">SUM(L44:L46)</f>
        <v>0</v>
      </c>
      <c r="M43" s="145" t="n">
        <f aca="false">SUM(M44:M46)</f>
        <v>0</v>
      </c>
      <c r="N43" s="145" t="n">
        <f aca="false">SUM(N44:N46)</f>
        <v>0</v>
      </c>
      <c r="O43" s="174" t="n">
        <f aca="false">SUM(O44:O46)</f>
        <v>100000</v>
      </c>
      <c r="P43" s="145" t="n">
        <f aca="false">SUM(P44:P46)</f>
        <v>0</v>
      </c>
      <c r="Q43" s="145" t="n">
        <f aca="false">SUM(Q44:Q46)</f>
        <v>0</v>
      </c>
      <c r="R43" s="145" t="n">
        <f aca="false">SUM(R44:R46)</f>
        <v>0</v>
      </c>
      <c r="S43" s="145" t="n">
        <f aca="false">SUM(S44:S46)</f>
        <v>0</v>
      </c>
      <c r="T43" s="145" t="n">
        <f aca="false">SUM(T44:T46)</f>
        <v>0</v>
      </c>
      <c r="U43" s="145" t="n">
        <f aca="false">SUM(U44:U46)</f>
        <v>0</v>
      </c>
      <c r="V43" s="145" t="n">
        <f aca="false">SUM(V44:V46)</f>
        <v>0</v>
      </c>
      <c r="W43" s="145" t="n">
        <f aca="false">SUM(W44:W46)</f>
        <v>0</v>
      </c>
      <c r="X43" s="145" t="n">
        <f aca="false">SUM(X44:X46)</f>
        <v>0</v>
      </c>
      <c r="Y43" s="145" t="n">
        <f aca="false">SUM(Y44:Y46)</f>
        <v>0</v>
      </c>
      <c r="Z43" s="145" t="n">
        <f aca="false">SUM(Z44:Z46)</f>
        <v>0</v>
      </c>
      <c r="AA43" s="174" t="n">
        <f aca="false">SUM(AA44:AA46)</f>
        <v>0</v>
      </c>
      <c r="AB43" s="145" t="n">
        <f aca="false">SUM(AB44:AB46)</f>
        <v>0</v>
      </c>
      <c r="AC43" s="145" t="n">
        <f aca="false">SUM(AC44:AC46)</f>
        <v>0</v>
      </c>
      <c r="AD43" s="145" t="n">
        <f aca="false">SUM(AD44:AD46)</f>
        <v>0</v>
      </c>
      <c r="AE43" s="145" t="n">
        <f aca="false">SUM(AE44:AE46)</f>
        <v>0</v>
      </c>
      <c r="AF43" s="145" t="n">
        <f aca="false">SUM(AF44:AF46)</f>
        <v>0</v>
      </c>
      <c r="AG43" s="145" t="n">
        <f aca="false">SUM(AG44:AG46)</f>
        <v>0</v>
      </c>
      <c r="AH43" s="145" t="n">
        <f aca="false">SUM(AH44:AH46)</f>
        <v>0</v>
      </c>
      <c r="AI43" s="145" t="n">
        <f aca="false">SUM(AI44:AI46)</f>
        <v>0</v>
      </c>
      <c r="AJ43" s="145" t="n">
        <f aca="false">SUM(AJ44:AJ46)</f>
        <v>0</v>
      </c>
      <c r="AK43" s="145" t="n">
        <f aca="false">SUM(AK44:AK46)</f>
        <v>0</v>
      </c>
      <c r="AL43" s="145" t="n">
        <f aca="false">SUM(AL44:AL46)</f>
        <v>0</v>
      </c>
      <c r="AM43" s="174" t="n">
        <f aca="false">SUM(AM44:AM46)</f>
        <v>0</v>
      </c>
      <c r="AN43" s="145" t="n">
        <f aca="false">SUM(AN44:AN46)</f>
        <v>0</v>
      </c>
      <c r="AO43" s="145" t="n">
        <f aca="false">SUM(AO44:AO46)</f>
        <v>0</v>
      </c>
      <c r="AP43" s="145" t="n">
        <f aca="false">SUM(AP44:AP46)</f>
        <v>0</v>
      </c>
      <c r="AQ43" s="145" t="n">
        <f aca="false">SUM(AQ44:AQ46)</f>
        <v>0</v>
      </c>
      <c r="AR43" s="145" t="n">
        <f aca="false">SUM(AR44:AR46)</f>
        <v>0</v>
      </c>
      <c r="AS43" s="145" t="n">
        <f aca="false">SUM(AS44:AS46)</f>
        <v>0</v>
      </c>
      <c r="AT43" s="145" t="n">
        <f aca="false">SUM(AT44:AT46)</f>
        <v>0</v>
      </c>
      <c r="AU43" s="145" t="n">
        <f aca="false">SUM(AU44:AU46)</f>
        <v>0</v>
      </c>
      <c r="AV43" s="145" t="n">
        <f aca="false">SUM(AV44:AV46)</f>
        <v>0</v>
      </c>
      <c r="AW43" s="145" t="n">
        <f aca="false">SUM(AW44:AW46)</f>
        <v>0</v>
      </c>
      <c r="AX43" s="145" t="n">
        <f aca="false">SUM(AX44:AX46)</f>
        <v>0</v>
      </c>
      <c r="AY43" s="174" t="n">
        <f aca="false">SUM(AY44:AY46)</f>
        <v>0</v>
      </c>
      <c r="AZ43" s="145" t="n">
        <f aca="false">SUM(AZ44:AZ46)</f>
        <v>0</v>
      </c>
      <c r="BA43" s="145" t="n">
        <f aca="false">SUM(BA44:BA46)</f>
        <v>0</v>
      </c>
      <c r="BB43" s="145" t="n">
        <f aca="false">SUM(BB44:BB46)</f>
        <v>0</v>
      </c>
      <c r="BC43" s="145" t="n">
        <f aca="false">SUM(BC44:BC46)</f>
        <v>0</v>
      </c>
      <c r="BD43" s="145" t="n">
        <f aca="false">SUM(BD44:BD46)</f>
        <v>0</v>
      </c>
      <c r="BE43" s="145" t="n">
        <f aca="false">SUM(BE44:BE46)</f>
        <v>0</v>
      </c>
      <c r="BF43" s="145" t="n">
        <f aca="false">SUM(BF44:BF46)</f>
        <v>0</v>
      </c>
      <c r="BG43" s="145" t="n">
        <f aca="false">SUM(BG44:BG46)</f>
        <v>0</v>
      </c>
      <c r="BH43" s="145" t="n">
        <f aca="false">SUM(BH44:BH46)</f>
        <v>0</v>
      </c>
      <c r="BI43" s="145" t="n">
        <f aca="false">SUM(BI44:BI46)</f>
        <v>0</v>
      </c>
      <c r="BJ43" s="145" t="n">
        <f aca="false">SUM(BJ44:BJ46)</f>
        <v>0</v>
      </c>
      <c r="BK43" s="175" t="n">
        <f aca="false">SUM(BK44:BK46)</f>
        <v>0</v>
      </c>
      <c r="BL43" s="175" t="n">
        <f aca="false">SUM(BL44:BL46)</f>
        <v>100000</v>
      </c>
      <c r="BM43" s="175" t="n">
        <f aca="false">SUM(BM44:BM46)</f>
        <v>0</v>
      </c>
      <c r="BN43" s="175" t="n">
        <f aca="false">SUM(BN44:BN46)</f>
        <v>0</v>
      </c>
      <c r="BO43" s="175" t="n">
        <f aca="false">SUM(BO44:BO46)</f>
        <v>0</v>
      </c>
    </row>
    <row r="44" customFormat="false" ht="15" hidden="false" customHeight="false" outlineLevel="1" collapsed="false">
      <c r="A44" s="166" t="s">
        <v>2155</v>
      </c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51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51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51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51"/>
      <c r="AZ44" s="176"/>
      <c r="BA44" s="176"/>
      <c r="BB44" s="176"/>
      <c r="BC44" s="176"/>
      <c r="BD44" s="176"/>
      <c r="BE44" s="176"/>
      <c r="BF44" s="176"/>
      <c r="BG44" s="176"/>
      <c r="BH44" s="176"/>
      <c r="BI44" s="176"/>
      <c r="BJ44" s="176"/>
      <c r="BK44" s="152"/>
      <c r="BL44" s="152"/>
      <c r="BM44" s="152"/>
      <c r="BN44" s="152"/>
      <c r="BO44" s="152"/>
    </row>
    <row r="45" customFormat="false" ht="15" hidden="false" customHeight="false" outlineLevel="1" collapsed="false">
      <c r="A45" s="114" t="n">
        <v>2000</v>
      </c>
      <c r="B45" s="135" t="s">
        <v>2156</v>
      </c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51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51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51"/>
      <c r="AN45" s="176"/>
      <c r="AO45" s="176"/>
      <c r="AP45" s="176"/>
      <c r="AQ45" s="176"/>
      <c r="AR45" s="176"/>
      <c r="AS45" s="176"/>
      <c r="AT45" s="176"/>
      <c r="AU45" s="176"/>
      <c r="AV45" s="176"/>
      <c r="AW45" s="176"/>
      <c r="AX45" s="176"/>
      <c r="AY45" s="151"/>
      <c r="AZ45" s="176"/>
      <c r="BA45" s="176"/>
      <c r="BB45" s="176"/>
      <c r="BC45" s="176"/>
      <c r="BD45" s="176"/>
      <c r="BE45" s="176"/>
      <c r="BF45" s="176"/>
      <c r="BG45" s="176"/>
      <c r="BH45" s="176"/>
      <c r="BI45" s="176"/>
      <c r="BJ45" s="176"/>
      <c r="BK45" s="152" t="n">
        <f aca="false">SUM(C45:N45)</f>
        <v>0</v>
      </c>
      <c r="BL45" s="152" t="n">
        <f aca="false">SUM(O45:Z45)</f>
        <v>0</v>
      </c>
      <c r="BM45" s="152" t="n">
        <f aca="false">SUM(AA45:AL45)</f>
        <v>0</v>
      </c>
      <c r="BN45" s="152" t="n">
        <f aca="false">SUM(AM45:AX45)</f>
        <v>0</v>
      </c>
      <c r="BO45" s="152" t="n">
        <f aca="false">SUM(AY45:BJ45)</f>
        <v>0</v>
      </c>
    </row>
    <row r="46" customFormat="false" ht="15" hidden="false" customHeight="false" outlineLevel="1" collapsed="false">
      <c r="A46" s="114" t="n">
        <v>2100</v>
      </c>
      <c r="B46" s="135" t="s">
        <v>2157</v>
      </c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51" t="n">
        <v>100000</v>
      </c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51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51"/>
      <c r="AN46" s="176"/>
      <c r="AO46" s="176"/>
      <c r="AP46" s="176"/>
      <c r="AQ46" s="176"/>
      <c r="AR46" s="176"/>
      <c r="AS46" s="176"/>
      <c r="AT46" s="176"/>
      <c r="AU46" s="176"/>
      <c r="AV46" s="176"/>
      <c r="AW46" s="176"/>
      <c r="AX46" s="176"/>
      <c r="AY46" s="151"/>
      <c r="AZ46" s="176"/>
      <c r="BA46" s="176"/>
      <c r="BB46" s="176"/>
      <c r="BC46" s="176"/>
      <c r="BD46" s="176"/>
      <c r="BE46" s="176"/>
      <c r="BF46" s="176"/>
      <c r="BG46" s="176"/>
      <c r="BH46" s="176"/>
      <c r="BI46" s="176"/>
      <c r="BJ46" s="176"/>
      <c r="BK46" s="152" t="n">
        <f aca="false">SUM(C46:N46)</f>
        <v>0</v>
      </c>
      <c r="BL46" s="152" t="n">
        <f aca="false">SUM(O46:Z46)</f>
        <v>100000</v>
      </c>
      <c r="BM46" s="152" t="n">
        <f aca="false">SUM(AA46:AL46)</f>
        <v>0</v>
      </c>
      <c r="BN46" s="152" t="n">
        <f aca="false">SUM(AM46:AX46)</f>
        <v>0</v>
      </c>
      <c r="BO46" s="152" t="n">
        <f aca="false">SUM(AY46:BJ46)</f>
        <v>0</v>
      </c>
    </row>
    <row r="47" customFormat="false" ht="15" hidden="false" customHeight="false" outlineLevel="1" collapsed="false">
      <c r="A47" s="164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51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51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51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  <c r="AY47" s="151"/>
      <c r="AZ47" s="176"/>
      <c r="BA47" s="176"/>
      <c r="BB47" s="176"/>
      <c r="BC47" s="176"/>
      <c r="BD47" s="176"/>
      <c r="BE47" s="176"/>
      <c r="BF47" s="176"/>
      <c r="BG47" s="176"/>
      <c r="BH47" s="176"/>
      <c r="BI47" s="176"/>
      <c r="BJ47" s="176"/>
      <c r="BK47" s="152"/>
      <c r="BL47" s="152"/>
      <c r="BM47" s="152"/>
      <c r="BN47" s="152"/>
      <c r="BO47" s="152"/>
    </row>
    <row r="48" s="9" customFormat="true" ht="15" hidden="false" customHeight="false" outlineLevel="0" collapsed="false">
      <c r="A48" s="143" t="s">
        <v>2158</v>
      </c>
      <c r="B48" s="143"/>
      <c r="C48" s="145" t="n">
        <f aca="false">SUM(C49:C50)</f>
        <v>20000</v>
      </c>
      <c r="D48" s="145" t="n">
        <f aca="false">SUM(D49:D50)</f>
        <v>0</v>
      </c>
      <c r="E48" s="145" t="n">
        <f aca="false">SUM(E49:E50)</f>
        <v>0</v>
      </c>
      <c r="F48" s="145" t="n">
        <f aca="false">SUM(F49:F50)</f>
        <v>0</v>
      </c>
      <c r="G48" s="145" t="n">
        <f aca="false">SUM(G49:G50)</f>
        <v>0</v>
      </c>
      <c r="H48" s="145" t="n">
        <f aca="false">SUM(H49:H50)</f>
        <v>0</v>
      </c>
      <c r="I48" s="145" t="n">
        <f aca="false">SUM(I49:I50)</f>
        <v>0</v>
      </c>
      <c r="J48" s="145" t="n">
        <f aca="false">SUM(J49:J50)</f>
        <v>0</v>
      </c>
      <c r="K48" s="145" t="n">
        <f aca="false">SUM(K49:K50)</f>
        <v>0</v>
      </c>
      <c r="L48" s="145" t="n">
        <f aca="false">SUM(L49:L50)</f>
        <v>0</v>
      </c>
      <c r="M48" s="145" t="n">
        <f aca="false">SUM(M49:M50)</f>
        <v>0</v>
      </c>
      <c r="N48" s="145" t="n">
        <f aca="false">SUM(N49:N50)</f>
        <v>0</v>
      </c>
      <c r="O48" s="174" t="n">
        <f aca="false">SUM(O49:O50)</f>
        <v>0</v>
      </c>
      <c r="P48" s="145" t="n">
        <f aca="false">SUM(P49:P50)</f>
        <v>0</v>
      </c>
      <c r="Q48" s="145" t="n">
        <f aca="false">SUM(Q49:Q50)</f>
        <v>0</v>
      </c>
      <c r="R48" s="145" t="n">
        <f aca="false">SUM(R49:R50)</f>
        <v>0</v>
      </c>
      <c r="S48" s="145" t="n">
        <f aca="false">SUM(S49:S50)</f>
        <v>0</v>
      </c>
      <c r="T48" s="145" t="n">
        <f aca="false">SUM(T49:T50)</f>
        <v>0</v>
      </c>
      <c r="U48" s="145" t="n">
        <f aca="false">SUM(U49:U50)</f>
        <v>0</v>
      </c>
      <c r="V48" s="145" t="n">
        <f aca="false">SUM(V49:V50)</f>
        <v>0</v>
      </c>
      <c r="W48" s="145" t="n">
        <f aca="false">SUM(W49:W50)</f>
        <v>0</v>
      </c>
      <c r="X48" s="145" t="n">
        <f aca="false">SUM(X49:X50)</f>
        <v>0</v>
      </c>
      <c r="Y48" s="145" t="n">
        <f aca="false">SUM(Y49:Y50)</f>
        <v>0</v>
      </c>
      <c r="Z48" s="145" t="n">
        <f aca="false">SUM(Z49:Z50)</f>
        <v>0</v>
      </c>
      <c r="AA48" s="174" t="n">
        <f aca="false">SUM(AA49:AA50)</f>
        <v>0</v>
      </c>
      <c r="AB48" s="145" t="n">
        <f aca="false">SUM(AB49:AB50)</f>
        <v>0</v>
      </c>
      <c r="AC48" s="145" t="n">
        <f aca="false">SUM(AC49:AC50)</f>
        <v>0</v>
      </c>
      <c r="AD48" s="145" t="n">
        <f aca="false">SUM(AD49:AD50)</f>
        <v>0</v>
      </c>
      <c r="AE48" s="145" t="n">
        <f aca="false">SUM(AE49:AE50)</f>
        <v>0</v>
      </c>
      <c r="AF48" s="145" t="n">
        <f aca="false">SUM(AF49:AF50)</f>
        <v>0</v>
      </c>
      <c r="AG48" s="145" t="n">
        <f aca="false">SUM(AG49:AG50)</f>
        <v>0</v>
      </c>
      <c r="AH48" s="145" t="n">
        <f aca="false">SUM(AH49:AH50)</f>
        <v>0</v>
      </c>
      <c r="AI48" s="145" t="n">
        <f aca="false">SUM(AI49:AI50)</f>
        <v>0</v>
      </c>
      <c r="AJ48" s="145" t="n">
        <f aca="false">SUM(AJ49:AJ50)</f>
        <v>0</v>
      </c>
      <c r="AK48" s="145" t="n">
        <f aca="false">SUM(AK49:AK50)</f>
        <v>0</v>
      </c>
      <c r="AL48" s="145" t="n">
        <f aca="false">SUM(AL49:AL50)</f>
        <v>0</v>
      </c>
      <c r="AM48" s="174" t="n">
        <f aca="false">SUM(AM49:AM50)</f>
        <v>0</v>
      </c>
      <c r="AN48" s="145" t="n">
        <f aca="false">SUM(AN49:AN50)</f>
        <v>0</v>
      </c>
      <c r="AO48" s="145" t="n">
        <f aca="false">SUM(AO49:AO50)</f>
        <v>0</v>
      </c>
      <c r="AP48" s="145" t="n">
        <f aca="false">SUM(AP49:AP50)</f>
        <v>0</v>
      </c>
      <c r="AQ48" s="145" t="n">
        <f aca="false">SUM(AQ49:AQ50)</f>
        <v>0</v>
      </c>
      <c r="AR48" s="145" t="n">
        <f aca="false">SUM(AR49:AR50)</f>
        <v>0</v>
      </c>
      <c r="AS48" s="145" t="n">
        <f aca="false">SUM(AS49:AS50)</f>
        <v>0</v>
      </c>
      <c r="AT48" s="145" t="n">
        <f aca="false">SUM(AT49:AT50)</f>
        <v>0</v>
      </c>
      <c r="AU48" s="145" t="n">
        <f aca="false">SUM(AU49:AU50)</f>
        <v>0</v>
      </c>
      <c r="AV48" s="145" t="n">
        <f aca="false">SUM(AV49:AV50)</f>
        <v>0</v>
      </c>
      <c r="AW48" s="145" t="n">
        <f aca="false">SUM(AW49:AW50)</f>
        <v>0</v>
      </c>
      <c r="AX48" s="145" t="n">
        <f aca="false">SUM(AX49:AX50)</f>
        <v>0</v>
      </c>
      <c r="AY48" s="174" t="n">
        <f aca="false">SUM(AY49:AY50)</f>
        <v>0</v>
      </c>
      <c r="AZ48" s="145" t="n">
        <f aca="false">SUM(AZ49:AZ50)</f>
        <v>0</v>
      </c>
      <c r="BA48" s="145" t="n">
        <f aca="false">SUM(BA49:BA50)</f>
        <v>0</v>
      </c>
      <c r="BB48" s="145" t="n">
        <f aca="false">SUM(BB49:BB50)</f>
        <v>0</v>
      </c>
      <c r="BC48" s="145" t="n">
        <f aca="false">SUM(BC49:BC50)</f>
        <v>0</v>
      </c>
      <c r="BD48" s="145" t="n">
        <f aca="false">SUM(BD49:BD50)</f>
        <v>0</v>
      </c>
      <c r="BE48" s="145" t="n">
        <f aca="false">SUM(BE49:BE50)</f>
        <v>0</v>
      </c>
      <c r="BF48" s="145" t="n">
        <f aca="false">SUM(BF49:BF50)</f>
        <v>0</v>
      </c>
      <c r="BG48" s="145" t="n">
        <f aca="false">SUM(BG49:BG50)</f>
        <v>0</v>
      </c>
      <c r="BH48" s="145" t="n">
        <f aca="false">SUM(BH49:BH50)</f>
        <v>0</v>
      </c>
      <c r="BI48" s="145" t="n">
        <f aca="false">SUM(BI49:BI50)</f>
        <v>0</v>
      </c>
      <c r="BJ48" s="145" t="n">
        <f aca="false">SUM(BJ49:BJ50)</f>
        <v>0</v>
      </c>
      <c r="BK48" s="175" t="n">
        <f aca="false">SUM(BK49:BK50)</f>
        <v>20000</v>
      </c>
      <c r="BL48" s="175" t="n">
        <f aca="false">SUM(BL49:BL50)</f>
        <v>0</v>
      </c>
      <c r="BM48" s="175" t="n">
        <f aca="false">SUM(BM49:BM50)</f>
        <v>0</v>
      </c>
      <c r="BN48" s="175" t="n">
        <f aca="false">SUM(BN49:BN50)</f>
        <v>0</v>
      </c>
      <c r="BO48" s="175" t="n">
        <f aca="false">SUM(BO49:BO50)</f>
        <v>0</v>
      </c>
    </row>
    <row r="49" customFormat="false" ht="15" hidden="false" customHeight="false" outlineLevel="1" collapsed="false">
      <c r="A49" s="166" t="s">
        <v>2159</v>
      </c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8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8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8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8"/>
      <c r="AZ49" s="177"/>
      <c r="BA49" s="177"/>
      <c r="BB49" s="177"/>
      <c r="BC49" s="177"/>
      <c r="BD49" s="177"/>
      <c r="BE49" s="177"/>
      <c r="BF49" s="177"/>
      <c r="BG49" s="177"/>
      <c r="BH49" s="177"/>
      <c r="BI49" s="177"/>
      <c r="BJ49" s="177"/>
      <c r="BK49" s="179"/>
      <c r="BL49" s="179"/>
      <c r="BM49" s="179"/>
      <c r="BN49" s="179"/>
      <c r="BO49" s="179"/>
    </row>
    <row r="50" customFormat="false" ht="15" hidden="false" customHeight="false" outlineLevel="1" collapsed="false">
      <c r="A50" s="180" t="n">
        <v>2800</v>
      </c>
      <c r="B50" s="135" t="s">
        <v>2160</v>
      </c>
      <c r="C50" s="129" t="n">
        <v>20000</v>
      </c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81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81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81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81"/>
      <c r="AZ50" s="129"/>
      <c r="BA50" s="129"/>
      <c r="BB50" s="129"/>
      <c r="BC50" s="129"/>
      <c r="BD50" s="129"/>
      <c r="BE50" s="129"/>
      <c r="BF50" s="129"/>
      <c r="BG50" s="129"/>
      <c r="BH50" s="129"/>
      <c r="BI50" s="129"/>
      <c r="BJ50" s="129"/>
      <c r="BK50" s="179" t="n">
        <f aca="false">SUM(C50:N50)</f>
        <v>20000</v>
      </c>
      <c r="BL50" s="179" t="n">
        <f aca="false">SUM(O50:Z50)</f>
        <v>0</v>
      </c>
      <c r="BM50" s="179" t="n">
        <f aca="false">SUM(AA50:AL50)</f>
        <v>0</v>
      </c>
      <c r="BN50" s="179" t="n">
        <f aca="false">SUM(AM50:AX50)</f>
        <v>0</v>
      </c>
      <c r="BO50" s="179" t="n">
        <f aca="false">SUM(AY50:BJ50)</f>
        <v>0</v>
      </c>
    </row>
    <row r="51" customFormat="false" ht="15" hidden="false" customHeight="false" outlineLevel="1" collapsed="false">
      <c r="A51" s="166" t="s">
        <v>2161</v>
      </c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81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81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81"/>
      <c r="AN51" s="129"/>
      <c r="AO51" s="129"/>
      <c r="AP51" s="129"/>
      <c r="AQ51" s="129"/>
      <c r="AR51" s="129"/>
      <c r="AS51" s="129"/>
      <c r="AT51" s="129"/>
      <c r="AU51" s="129"/>
      <c r="AV51" s="129"/>
      <c r="AW51" s="129"/>
      <c r="AX51" s="129"/>
      <c r="AY51" s="181"/>
      <c r="AZ51" s="129"/>
      <c r="BA51" s="129"/>
      <c r="BB51" s="129"/>
      <c r="BC51" s="129"/>
      <c r="BD51" s="129"/>
      <c r="BE51" s="129"/>
      <c r="BF51" s="129"/>
      <c r="BG51" s="129"/>
      <c r="BH51" s="129"/>
      <c r="BI51" s="129"/>
      <c r="BJ51" s="129"/>
      <c r="BK51" s="179"/>
      <c r="BL51" s="179"/>
      <c r="BM51" s="179"/>
      <c r="BN51" s="179"/>
      <c r="BO51" s="179"/>
    </row>
    <row r="52" customFormat="false" ht="15" hidden="false" customHeight="false" outlineLevel="1" collapsed="false">
      <c r="A52" s="180" t="n">
        <v>2900</v>
      </c>
      <c r="B52" s="135" t="s">
        <v>2162</v>
      </c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81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81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81"/>
      <c r="AN52" s="129"/>
      <c r="AO52" s="129"/>
      <c r="AP52" s="129"/>
      <c r="AQ52" s="129"/>
      <c r="AR52" s="129"/>
      <c r="AS52" s="129"/>
      <c r="AT52" s="129"/>
      <c r="AU52" s="129"/>
      <c r="AV52" s="129"/>
      <c r="AW52" s="129"/>
      <c r="AX52" s="129"/>
      <c r="AY52" s="181"/>
      <c r="AZ52" s="129"/>
      <c r="BA52" s="129"/>
      <c r="BB52" s="129"/>
      <c r="BC52" s="129"/>
      <c r="BD52" s="129"/>
      <c r="BE52" s="129"/>
      <c r="BF52" s="129"/>
      <c r="BG52" s="129"/>
      <c r="BH52" s="129"/>
      <c r="BI52" s="129"/>
      <c r="BJ52" s="129"/>
      <c r="BK52" s="179" t="n">
        <f aca="false">SUM(C52:N52)</f>
        <v>0</v>
      </c>
      <c r="BL52" s="179" t="n">
        <f aca="false">SUM(O52:Z52)</f>
        <v>0</v>
      </c>
      <c r="BM52" s="179" t="n">
        <f aca="false">SUM(AA52:AL52)</f>
        <v>0</v>
      </c>
      <c r="BN52" s="179" t="n">
        <f aca="false">SUM(AM52:AX52)</f>
        <v>0</v>
      </c>
      <c r="BO52" s="179" t="n">
        <f aca="false">SUM(AY52:BJ52)</f>
        <v>0</v>
      </c>
    </row>
    <row r="53" customFormat="false" ht="15" hidden="false" customHeight="false" outlineLevel="1" collapsed="false">
      <c r="A53" s="180" t="n">
        <v>2950</v>
      </c>
      <c r="B53" s="135" t="s">
        <v>2163</v>
      </c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81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81"/>
      <c r="AB53" s="129"/>
      <c r="AC53" s="129"/>
      <c r="AD53" s="129"/>
      <c r="AE53" s="129"/>
      <c r="AF53" s="129"/>
      <c r="AG53" s="129"/>
      <c r="AH53" s="129"/>
      <c r="AI53" s="129"/>
      <c r="AJ53" s="129"/>
      <c r="AK53" s="129"/>
      <c r="AL53" s="129"/>
      <c r="AM53" s="181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81"/>
      <c r="AZ53" s="129"/>
      <c r="BA53" s="129"/>
      <c r="BB53" s="129"/>
      <c r="BC53" s="129"/>
      <c r="BD53" s="129"/>
      <c r="BE53" s="129"/>
      <c r="BF53" s="129"/>
      <c r="BG53" s="129"/>
      <c r="BH53" s="129"/>
      <c r="BI53" s="129"/>
      <c r="BJ53" s="129"/>
      <c r="BK53" s="179" t="n">
        <f aca="false">SUM(C53:N53)</f>
        <v>0</v>
      </c>
      <c r="BL53" s="179" t="n">
        <f aca="false">SUM(O53:Z53)</f>
        <v>0</v>
      </c>
      <c r="BM53" s="179" t="n">
        <f aca="false">SUM(AA53:AL53)</f>
        <v>0</v>
      </c>
      <c r="BN53" s="179" t="n">
        <f aca="false">SUM(AM53:AX53)</f>
        <v>0</v>
      </c>
      <c r="BO53" s="179" t="n">
        <f aca="false">SUM(AY53:BJ53)</f>
        <v>0</v>
      </c>
    </row>
    <row r="54" customFormat="false" ht="15" hidden="false" customHeight="false" outlineLevel="1" collapsed="false">
      <c r="A54" s="180" t="n">
        <v>2960</v>
      </c>
      <c r="B54" s="135" t="s">
        <v>2164</v>
      </c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81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81"/>
      <c r="AB54" s="129"/>
      <c r="AC54" s="129"/>
      <c r="AD54" s="129"/>
      <c r="AE54" s="129"/>
      <c r="AF54" s="129"/>
      <c r="AG54" s="129"/>
      <c r="AH54" s="129"/>
      <c r="AI54" s="129"/>
      <c r="AJ54" s="129"/>
      <c r="AK54" s="129"/>
      <c r="AL54" s="129"/>
      <c r="AM54" s="181"/>
      <c r="AN54" s="129"/>
      <c r="AO54" s="129"/>
      <c r="AP54" s="129"/>
      <c r="AQ54" s="129"/>
      <c r="AR54" s="129"/>
      <c r="AS54" s="129"/>
      <c r="AT54" s="129"/>
      <c r="AU54" s="129"/>
      <c r="AV54" s="129"/>
      <c r="AW54" s="129"/>
      <c r="AX54" s="129"/>
      <c r="AY54" s="181"/>
      <c r="AZ54" s="129"/>
      <c r="BA54" s="129"/>
      <c r="BB54" s="129"/>
      <c r="BC54" s="129"/>
      <c r="BD54" s="129"/>
      <c r="BE54" s="129"/>
      <c r="BF54" s="129"/>
      <c r="BG54" s="129"/>
      <c r="BH54" s="129"/>
      <c r="BI54" s="129"/>
      <c r="BJ54" s="129"/>
      <c r="BK54" s="179" t="n">
        <f aca="false">SUM(C54:N54)</f>
        <v>0</v>
      </c>
      <c r="BL54" s="179" t="n">
        <f aca="false">SUM(O54:Z54)</f>
        <v>0</v>
      </c>
      <c r="BM54" s="179" t="n">
        <f aca="false">SUM(AA54:AL54)</f>
        <v>0</v>
      </c>
      <c r="BN54" s="179" t="n">
        <f aca="false">SUM(AM54:AX54)</f>
        <v>0</v>
      </c>
      <c r="BO54" s="179" t="n">
        <f aca="false">SUM(AY54:BJ54)</f>
        <v>0</v>
      </c>
    </row>
    <row r="55" customFormat="false" ht="15" hidden="false" customHeight="false" outlineLevel="1" collapsed="false">
      <c r="A55" s="180" t="n">
        <v>2970</v>
      </c>
      <c r="B55" s="135" t="s">
        <v>2165</v>
      </c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82" t="n">
        <f aca="false">N56</f>
        <v>3765.32519999997</v>
      </c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82" t="n">
        <f aca="false">O55+Z56</f>
        <v>22420.7413499999</v>
      </c>
      <c r="AB55" s="129"/>
      <c r="AC55" s="129"/>
      <c r="AD55" s="129"/>
      <c r="AE55" s="129"/>
      <c r="AF55" s="129"/>
      <c r="AG55" s="129"/>
      <c r="AH55" s="129"/>
      <c r="AI55" s="129"/>
      <c r="AJ55" s="129"/>
      <c r="AK55" s="129"/>
      <c r="AL55" s="129"/>
      <c r="AM55" s="182" t="n">
        <f aca="false">AA55+AL56</f>
        <v>22420.7413499999</v>
      </c>
      <c r="AN55" s="129"/>
      <c r="AO55" s="129"/>
      <c r="AP55" s="129"/>
      <c r="AQ55" s="129"/>
      <c r="AR55" s="129"/>
      <c r="AS55" s="129"/>
      <c r="AT55" s="129"/>
      <c r="AU55" s="129"/>
      <c r="AV55" s="129"/>
      <c r="AW55" s="129"/>
      <c r="AX55" s="129"/>
      <c r="AY55" s="182" t="n">
        <f aca="false">AM55+AX56</f>
        <v>22420.7413499999</v>
      </c>
      <c r="AZ55" s="129"/>
      <c r="BA55" s="129"/>
      <c r="BB55" s="129"/>
      <c r="BC55" s="129"/>
      <c r="BD55" s="129"/>
      <c r="BE55" s="129"/>
      <c r="BF55" s="129"/>
      <c r="BG55" s="129"/>
      <c r="BH55" s="129"/>
      <c r="BI55" s="129"/>
      <c r="BJ55" s="129"/>
      <c r="BK55" s="179" t="n">
        <f aca="false">SUM(C55:N55)</f>
        <v>0</v>
      </c>
      <c r="BL55" s="179" t="n">
        <f aca="false">SUM(O55:Z55)</f>
        <v>3765.32519999997</v>
      </c>
      <c r="BM55" s="179" t="n">
        <f aca="false">SUM(AA55:AL55)</f>
        <v>22420.7413499999</v>
      </c>
      <c r="BN55" s="179" t="n">
        <f aca="false">SUM(AM55:AX55)</f>
        <v>22420.7413499999</v>
      </c>
      <c r="BO55" s="179" t="n">
        <f aca="false">SUM(AY55:BJ55)</f>
        <v>22420.7413499999</v>
      </c>
    </row>
    <row r="56" customFormat="false" ht="15" hidden="false" customHeight="false" outlineLevel="1" collapsed="false">
      <c r="A56" s="180" t="n">
        <v>2979</v>
      </c>
      <c r="B56" s="135" t="s">
        <v>2166</v>
      </c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 t="n">
        <f aca="false">'Resultats 5ans'!B28</f>
        <v>3765.32519999997</v>
      </c>
      <c r="O56" s="181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83" t="n">
        <f aca="false">'Resultats 5ans'!F28</f>
        <v>18655.4161499999</v>
      </c>
      <c r="AA56" s="181"/>
      <c r="AB56" s="129"/>
      <c r="AC56" s="129"/>
      <c r="AD56" s="129"/>
      <c r="AE56" s="129"/>
      <c r="AF56" s="129"/>
      <c r="AG56" s="129"/>
      <c r="AH56" s="129"/>
      <c r="AI56" s="129"/>
      <c r="AJ56" s="129"/>
      <c r="AK56" s="129"/>
      <c r="AL56" s="129"/>
      <c r="AM56" s="181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129"/>
      <c r="AY56" s="181"/>
      <c r="AZ56" s="129"/>
      <c r="BA56" s="129"/>
      <c r="BB56" s="129"/>
      <c r="BC56" s="129"/>
      <c r="BD56" s="129"/>
      <c r="BE56" s="129"/>
      <c r="BF56" s="129"/>
      <c r="BG56" s="129"/>
      <c r="BH56" s="129"/>
      <c r="BI56" s="129"/>
      <c r="BJ56" s="129"/>
      <c r="BK56" s="179" t="n">
        <f aca="false">SUM(C56:N56)</f>
        <v>3765.32519999997</v>
      </c>
      <c r="BL56" s="179" t="n">
        <f aca="false">SUM(O56:Z56)</f>
        <v>18655.4161499999</v>
      </c>
      <c r="BM56" s="179" t="n">
        <f aca="false">SUM(AA56:AL56)</f>
        <v>0</v>
      </c>
      <c r="BN56" s="179" t="n">
        <f aca="false">SUM(AM56:AX56)</f>
        <v>0</v>
      </c>
      <c r="BO56" s="179" t="n">
        <f aca="false">SUM(AY56:BJ56)</f>
        <v>0</v>
      </c>
    </row>
    <row r="57" customFormat="false" ht="15" hidden="false" customHeight="false" outlineLevel="1" collapsed="false">
      <c r="A57" s="114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81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81"/>
      <c r="AB57" s="129"/>
      <c r="AC57" s="129"/>
      <c r="AD57" s="129"/>
      <c r="AE57" s="129"/>
      <c r="AF57" s="129"/>
      <c r="AG57" s="129"/>
      <c r="AH57" s="129"/>
      <c r="AI57" s="129"/>
      <c r="AJ57" s="129"/>
      <c r="AK57" s="129"/>
      <c r="AL57" s="129"/>
      <c r="AM57" s="181"/>
      <c r="AN57" s="129"/>
      <c r="AO57" s="129"/>
      <c r="AP57" s="129"/>
      <c r="AQ57" s="129"/>
      <c r="AR57" s="129"/>
      <c r="AS57" s="129"/>
      <c r="AT57" s="129"/>
      <c r="AU57" s="129"/>
      <c r="AV57" s="129"/>
      <c r="AW57" s="129"/>
      <c r="AX57" s="129"/>
      <c r="AY57" s="181"/>
      <c r="AZ57" s="129"/>
      <c r="BA57" s="129"/>
      <c r="BB57" s="129"/>
      <c r="BC57" s="129"/>
      <c r="BD57" s="129"/>
      <c r="BE57" s="129"/>
      <c r="BF57" s="129"/>
      <c r="BG57" s="129"/>
      <c r="BH57" s="129"/>
      <c r="BI57" s="129"/>
      <c r="BJ57" s="129"/>
      <c r="BK57" s="179"/>
      <c r="BL57" s="179"/>
      <c r="BM57" s="179"/>
      <c r="BN57" s="179"/>
      <c r="BO57" s="179"/>
    </row>
    <row r="58" customFormat="false" ht="15" hidden="false" customHeight="false" outlineLevel="1" collapsed="false">
      <c r="A58" s="61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81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81"/>
      <c r="AB58" s="129"/>
      <c r="AC58" s="129"/>
      <c r="AD58" s="129"/>
      <c r="AE58" s="129"/>
      <c r="AF58" s="129"/>
      <c r="AG58" s="129"/>
      <c r="AH58" s="129"/>
      <c r="AI58" s="129"/>
      <c r="AJ58" s="129"/>
      <c r="AK58" s="129"/>
      <c r="AL58" s="129"/>
      <c r="AM58" s="181"/>
      <c r="AN58" s="129"/>
      <c r="AO58" s="129"/>
      <c r="AP58" s="129"/>
      <c r="AQ58" s="129"/>
      <c r="AR58" s="129"/>
      <c r="AS58" s="129"/>
      <c r="AT58" s="129"/>
      <c r="AU58" s="129"/>
      <c r="AV58" s="129"/>
      <c r="AW58" s="129"/>
      <c r="AX58" s="129"/>
      <c r="AY58" s="181"/>
      <c r="AZ58" s="129"/>
      <c r="BA58" s="129"/>
      <c r="BB58" s="129"/>
      <c r="BC58" s="129"/>
      <c r="BD58" s="129"/>
      <c r="BE58" s="129"/>
      <c r="BF58" s="129"/>
      <c r="BG58" s="129"/>
      <c r="BH58" s="129"/>
      <c r="BI58" s="129"/>
      <c r="BJ58" s="129"/>
      <c r="BK58" s="179"/>
      <c r="BL58" s="179"/>
      <c r="BM58" s="179"/>
      <c r="BN58" s="179"/>
      <c r="BO58" s="179"/>
    </row>
    <row r="59" customFormat="false" ht="15" hidden="false" customHeight="false" outlineLevel="0" collapsed="false">
      <c r="A59" s="157" t="s">
        <v>2167</v>
      </c>
      <c r="B59" s="144"/>
      <c r="C59" s="145" t="n">
        <f aca="false">C48+C43</f>
        <v>20000</v>
      </c>
      <c r="D59" s="145" t="n">
        <f aca="false">D48+D43</f>
        <v>0</v>
      </c>
      <c r="E59" s="145" t="n">
        <f aca="false">E48+E43</f>
        <v>0</v>
      </c>
      <c r="F59" s="145" t="n">
        <f aca="false">F48+F43</f>
        <v>0</v>
      </c>
      <c r="G59" s="145" t="n">
        <f aca="false">G48+G43</f>
        <v>0</v>
      </c>
      <c r="H59" s="145" t="n">
        <f aca="false">H48+H43</f>
        <v>0</v>
      </c>
      <c r="I59" s="145" t="n">
        <f aca="false">I48+I43</f>
        <v>0</v>
      </c>
      <c r="J59" s="145" t="n">
        <f aca="false">J48+J43</f>
        <v>0</v>
      </c>
      <c r="K59" s="145" t="n">
        <f aca="false">K48+K43</f>
        <v>0</v>
      </c>
      <c r="L59" s="145" t="n">
        <f aca="false">L48+L43</f>
        <v>0</v>
      </c>
      <c r="M59" s="145" t="n">
        <f aca="false">M48+M43</f>
        <v>0</v>
      </c>
      <c r="N59" s="145" t="n">
        <f aca="false">N48+N43</f>
        <v>0</v>
      </c>
      <c r="O59" s="174" t="n">
        <f aca="false">O48+O43</f>
        <v>100000</v>
      </c>
      <c r="P59" s="145" t="n">
        <f aca="false">P48+P43</f>
        <v>0</v>
      </c>
      <c r="Q59" s="145" t="n">
        <f aca="false">Q48+Q43</f>
        <v>0</v>
      </c>
      <c r="R59" s="145" t="n">
        <f aca="false">R48+R43</f>
        <v>0</v>
      </c>
      <c r="S59" s="145" t="n">
        <f aca="false">S48+S43</f>
        <v>0</v>
      </c>
      <c r="T59" s="145" t="n">
        <f aca="false">T48+T43</f>
        <v>0</v>
      </c>
      <c r="U59" s="145" t="n">
        <f aca="false">U48+U43</f>
        <v>0</v>
      </c>
      <c r="V59" s="145" t="n">
        <f aca="false">V48+V43</f>
        <v>0</v>
      </c>
      <c r="W59" s="145" t="n">
        <f aca="false">W48+W43</f>
        <v>0</v>
      </c>
      <c r="X59" s="145" t="n">
        <f aca="false">X48+X43</f>
        <v>0</v>
      </c>
      <c r="Y59" s="145" t="n">
        <f aca="false">Y48+Y43</f>
        <v>0</v>
      </c>
      <c r="Z59" s="145" t="n">
        <f aca="false">Z48+Z43</f>
        <v>0</v>
      </c>
      <c r="AA59" s="174" t="n">
        <f aca="false">AA48+AA43</f>
        <v>0</v>
      </c>
      <c r="AB59" s="145" t="n">
        <f aca="false">AB48+AB43</f>
        <v>0</v>
      </c>
      <c r="AC59" s="145" t="n">
        <f aca="false">AC48+AC43</f>
        <v>0</v>
      </c>
      <c r="AD59" s="145" t="n">
        <f aca="false">AD48+AD43</f>
        <v>0</v>
      </c>
      <c r="AE59" s="145" t="n">
        <f aca="false">AE48+AE43</f>
        <v>0</v>
      </c>
      <c r="AF59" s="145" t="n">
        <f aca="false">AF48+AF43</f>
        <v>0</v>
      </c>
      <c r="AG59" s="145" t="n">
        <f aca="false">AG48+AG43</f>
        <v>0</v>
      </c>
      <c r="AH59" s="145" t="n">
        <f aca="false">AH48+AH43</f>
        <v>0</v>
      </c>
      <c r="AI59" s="145" t="n">
        <f aca="false">AI48+AI43</f>
        <v>0</v>
      </c>
      <c r="AJ59" s="145" t="n">
        <f aca="false">AJ48+AJ43</f>
        <v>0</v>
      </c>
      <c r="AK59" s="145" t="n">
        <f aca="false">AK48+AK43</f>
        <v>0</v>
      </c>
      <c r="AL59" s="145" t="n">
        <f aca="false">AL48+AL43</f>
        <v>0</v>
      </c>
      <c r="AM59" s="174" t="n">
        <f aca="false">AM48+AM43</f>
        <v>0</v>
      </c>
      <c r="AN59" s="145" t="n">
        <f aca="false">AN48+AN43</f>
        <v>0</v>
      </c>
      <c r="AO59" s="145" t="n">
        <f aca="false">AO48+AO43</f>
        <v>0</v>
      </c>
      <c r="AP59" s="145" t="n">
        <f aca="false">AP48+AP43</f>
        <v>0</v>
      </c>
      <c r="AQ59" s="145" t="n">
        <f aca="false">AQ48+AQ43</f>
        <v>0</v>
      </c>
      <c r="AR59" s="145" t="n">
        <f aca="false">AR48+AR43</f>
        <v>0</v>
      </c>
      <c r="AS59" s="145" t="n">
        <f aca="false">AS48+AS43</f>
        <v>0</v>
      </c>
      <c r="AT59" s="145" t="n">
        <f aca="false">AT48+AT43</f>
        <v>0</v>
      </c>
      <c r="AU59" s="145" t="n">
        <f aca="false">AU48+AU43</f>
        <v>0</v>
      </c>
      <c r="AV59" s="145" t="n">
        <f aca="false">AV48+AV43</f>
        <v>0</v>
      </c>
      <c r="AW59" s="145" t="n">
        <f aca="false">AW48+AW43</f>
        <v>0</v>
      </c>
      <c r="AX59" s="145" t="n">
        <f aca="false">AX48+AX43</f>
        <v>0</v>
      </c>
      <c r="AY59" s="174" t="n">
        <f aca="false">AY48+AY43</f>
        <v>0</v>
      </c>
      <c r="AZ59" s="145" t="n">
        <f aca="false">AZ48+AZ43</f>
        <v>0</v>
      </c>
      <c r="BA59" s="145" t="n">
        <f aca="false">BA48+BA43</f>
        <v>0</v>
      </c>
      <c r="BB59" s="145" t="n">
        <f aca="false">BB48+BB43</f>
        <v>0</v>
      </c>
      <c r="BC59" s="145" t="n">
        <f aca="false">BC48+BC43</f>
        <v>0</v>
      </c>
      <c r="BD59" s="145" t="n">
        <f aca="false">BD48+BD43</f>
        <v>0</v>
      </c>
      <c r="BE59" s="145" t="n">
        <f aca="false">BE48+BE43</f>
        <v>0</v>
      </c>
      <c r="BF59" s="145" t="n">
        <f aca="false">BF48+BF43</f>
        <v>0</v>
      </c>
      <c r="BG59" s="145" t="n">
        <f aca="false">BG48+BG43</f>
        <v>0</v>
      </c>
      <c r="BH59" s="145" t="n">
        <f aca="false">BH48+BH43</f>
        <v>0</v>
      </c>
      <c r="BI59" s="145" t="n">
        <f aca="false">BI48+BI43</f>
        <v>0</v>
      </c>
      <c r="BJ59" s="145" t="n">
        <f aca="false">BJ48+BJ43</f>
        <v>0</v>
      </c>
      <c r="BK59" s="175" t="n">
        <f aca="false">SUM(BK48,BK43)</f>
        <v>20000</v>
      </c>
      <c r="BL59" s="175" t="n">
        <f aca="false">SUM(BL48,BL43)</f>
        <v>100000</v>
      </c>
      <c r="BM59" s="175" t="n">
        <f aca="false">SUM(BM48,BM43)</f>
        <v>0</v>
      </c>
      <c r="BN59" s="175" t="n">
        <f aca="false">SUM(BN48,BN43)</f>
        <v>0</v>
      </c>
      <c r="BO59" s="175" t="n">
        <f aca="false">SUM(BO48,BO43)</f>
        <v>0</v>
      </c>
    </row>
    <row r="60" customFormat="false" ht="15" hidden="false" customHeight="false" outlineLevel="0" collapsed="false"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151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151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151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151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</row>
    <row r="61" customFormat="false" ht="21" hidden="false" customHeight="false" outlineLevel="0" collapsed="false">
      <c r="A61" s="6" t="s">
        <v>2168</v>
      </c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151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151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151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151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</row>
    <row r="62" customFormat="false" ht="15" hidden="false" customHeight="false" outlineLevel="0" collapsed="false"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151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151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151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151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</row>
    <row r="63" customFormat="false" ht="15" hidden="false" customHeight="false" outlineLevel="0" collapsed="false">
      <c r="A63" s="184" t="s">
        <v>2169</v>
      </c>
      <c r="B63" s="185"/>
      <c r="C63" s="186"/>
      <c r="D63" s="186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7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  <c r="AA63" s="187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7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7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88"/>
      <c r="BL63" s="188"/>
      <c r="BM63" s="188"/>
      <c r="BN63" s="188"/>
      <c r="BO63" s="188"/>
    </row>
    <row r="64" customFormat="false" ht="15" hidden="false" customHeight="false" outlineLevel="0" collapsed="false">
      <c r="A64" s="189" t="s">
        <v>2170</v>
      </c>
      <c r="B64" s="190"/>
      <c r="C64" s="191" t="n">
        <f aca="false">C65</f>
        <v>7236</v>
      </c>
      <c r="D64" s="191" t="n">
        <f aca="false">D65</f>
        <v>7237</v>
      </c>
      <c r="E64" s="191" t="n">
        <f aca="false">E65</f>
        <v>7238</v>
      </c>
      <c r="F64" s="191" t="n">
        <f aca="false">F65</f>
        <v>7239</v>
      </c>
      <c r="G64" s="191" t="n">
        <f aca="false">G65</f>
        <v>7240</v>
      </c>
      <c r="H64" s="191" t="n">
        <f aca="false">H65</f>
        <v>7241</v>
      </c>
      <c r="I64" s="191" t="n">
        <f aca="false">I65</f>
        <v>7242</v>
      </c>
      <c r="J64" s="191" t="n">
        <f aca="false">J65</f>
        <v>7243</v>
      </c>
      <c r="K64" s="191" t="n">
        <f aca="false">K65</f>
        <v>7244</v>
      </c>
      <c r="L64" s="191" t="n">
        <f aca="false">L65</f>
        <v>7245</v>
      </c>
      <c r="M64" s="191" t="n">
        <f aca="false">M65</f>
        <v>7246</v>
      </c>
      <c r="N64" s="191" t="n">
        <f aca="false">N65</f>
        <v>7247</v>
      </c>
      <c r="O64" s="191" t="n">
        <f aca="false">O65</f>
        <v>14494</v>
      </c>
      <c r="P64" s="191" t="n">
        <f aca="false">P65</f>
        <v>14494</v>
      </c>
      <c r="Q64" s="191" t="n">
        <f aca="false">Q65</f>
        <v>14494</v>
      </c>
      <c r="R64" s="191" t="n">
        <f aca="false">R65</f>
        <v>14494</v>
      </c>
      <c r="S64" s="191" t="n">
        <f aca="false">S65</f>
        <v>14494</v>
      </c>
      <c r="T64" s="191" t="n">
        <f aca="false">T65</f>
        <v>14494</v>
      </c>
      <c r="U64" s="191" t="n">
        <f aca="false">U65</f>
        <v>14494</v>
      </c>
      <c r="V64" s="191" t="n">
        <f aca="false">V65</f>
        <v>14494</v>
      </c>
      <c r="W64" s="191" t="n">
        <f aca="false">W65</f>
        <v>14494</v>
      </c>
      <c r="X64" s="191" t="n">
        <f aca="false">X65</f>
        <v>14494</v>
      </c>
      <c r="Y64" s="191" t="n">
        <f aca="false">Y65</f>
        <v>14494</v>
      </c>
      <c r="Z64" s="191" t="n">
        <f aca="false">Z65</f>
        <v>14494</v>
      </c>
      <c r="AA64" s="191" t="n">
        <f aca="false">AA65</f>
        <v>28988</v>
      </c>
      <c r="AB64" s="191" t="n">
        <f aca="false">AB65</f>
        <v>28988</v>
      </c>
      <c r="AC64" s="191" t="n">
        <f aca="false">AC65</f>
        <v>28988</v>
      </c>
      <c r="AD64" s="191" t="n">
        <f aca="false">AD65</f>
        <v>28988</v>
      </c>
      <c r="AE64" s="191" t="n">
        <f aca="false">AE65</f>
        <v>28988</v>
      </c>
      <c r="AF64" s="191" t="n">
        <f aca="false">AF65</f>
        <v>28988</v>
      </c>
      <c r="AG64" s="191" t="n">
        <f aca="false">AG65</f>
        <v>28988</v>
      </c>
      <c r="AH64" s="191" t="n">
        <f aca="false">AH65</f>
        <v>28988</v>
      </c>
      <c r="AI64" s="191" t="n">
        <f aca="false">AI65</f>
        <v>28988</v>
      </c>
      <c r="AJ64" s="191" t="n">
        <f aca="false">AJ65</f>
        <v>28988</v>
      </c>
      <c r="AK64" s="191" t="n">
        <f aca="false">AK65</f>
        <v>28988</v>
      </c>
      <c r="AL64" s="191" t="n">
        <f aca="false">AL65</f>
        <v>28988</v>
      </c>
      <c r="AM64" s="191" t="n">
        <f aca="false">AM65</f>
        <v>57976</v>
      </c>
      <c r="AN64" s="191" t="n">
        <f aca="false">AN65</f>
        <v>57976</v>
      </c>
      <c r="AO64" s="191" t="n">
        <f aca="false">AO65</f>
        <v>57976</v>
      </c>
      <c r="AP64" s="191" t="n">
        <f aca="false">AP65</f>
        <v>57976</v>
      </c>
      <c r="AQ64" s="191" t="n">
        <f aca="false">AQ65</f>
        <v>57976</v>
      </c>
      <c r="AR64" s="191" t="n">
        <f aca="false">AR65</f>
        <v>57976</v>
      </c>
      <c r="AS64" s="191" t="n">
        <f aca="false">AS65</f>
        <v>57976</v>
      </c>
      <c r="AT64" s="191" t="n">
        <f aca="false">AT65</f>
        <v>57976</v>
      </c>
      <c r="AU64" s="191" t="n">
        <f aca="false">AU65</f>
        <v>57976</v>
      </c>
      <c r="AV64" s="191" t="n">
        <f aca="false">AV65</f>
        <v>57976</v>
      </c>
      <c r="AW64" s="191" t="n">
        <f aca="false">AW65</f>
        <v>57976</v>
      </c>
      <c r="AX64" s="191" t="n">
        <f aca="false">AX65</f>
        <v>57976</v>
      </c>
      <c r="AY64" s="191" t="n">
        <f aca="false">AY65</f>
        <v>115952</v>
      </c>
      <c r="AZ64" s="191" t="n">
        <f aca="false">AZ65</f>
        <v>115952</v>
      </c>
      <c r="BA64" s="191" t="n">
        <f aca="false">BA65</f>
        <v>115952</v>
      </c>
      <c r="BB64" s="191" t="n">
        <f aca="false">BB65</f>
        <v>115952</v>
      </c>
      <c r="BC64" s="191" t="n">
        <f aca="false">BC65</f>
        <v>115952</v>
      </c>
      <c r="BD64" s="191" t="n">
        <f aca="false">BD65</f>
        <v>115952</v>
      </c>
      <c r="BE64" s="191" t="n">
        <f aca="false">BE65</f>
        <v>115952</v>
      </c>
      <c r="BF64" s="191" t="n">
        <f aca="false">BF65</f>
        <v>115952</v>
      </c>
      <c r="BG64" s="191" t="n">
        <f aca="false">BG65</f>
        <v>115952</v>
      </c>
      <c r="BH64" s="191" t="n">
        <f aca="false">BH65</f>
        <v>115952</v>
      </c>
      <c r="BI64" s="191" t="n">
        <f aca="false">BI65</f>
        <v>115952</v>
      </c>
      <c r="BJ64" s="191" t="n">
        <f aca="false">BJ65</f>
        <v>115952</v>
      </c>
      <c r="BK64" s="192" t="n">
        <f aca="false">BK65</f>
        <v>86898</v>
      </c>
      <c r="BL64" s="192" t="n">
        <f aca="false">BL65</f>
        <v>173928</v>
      </c>
      <c r="BM64" s="192" t="n">
        <f aca="false">BM65</f>
        <v>347856</v>
      </c>
      <c r="BN64" s="192" t="n">
        <f aca="false">BN65</f>
        <v>695712</v>
      </c>
      <c r="BO64" s="193" t="n">
        <f aca="false">BO65</f>
        <v>1391424</v>
      </c>
      <c r="BP64" s="194"/>
      <c r="BQ64" s="194"/>
    </row>
    <row r="65" s="9" customFormat="true" ht="13.8" hidden="false" customHeight="false" outlineLevel="0" collapsed="false">
      <c r="A65" s="195" t="n">
        <v>3400</v>
      </c>
      <c r="B65" s="122" t="s">
        <v>850</v>
      </c>
      <c r="C65" s="149" t="n">
        <f aca="false">SUM(C66:C68)</f>
        <v>7236</v>
      </c>
      <c r="D65" s="149" t="n">
        <f aca="false">SUM(D66:D68)</f>
        <v>7237</v>
      </c>
      <c r="E65" s="149" t="n">
        <f aca="false">SUM(E66:E68)</f>
        <v>7238</v>
      </c>
      <c r="F65" s="149" t="n">
        <f aca="false">SUM(F66:F68)</f>
        <v>7239</v>
      </c>
      <c r="G65" s="149" t="n">
        <f aca="false">SUM(G66:G68)</f>
        <v>7240</v>
      </c>
      <c r="H65" s="149" t="n">
        <f aca="false">SUM(H66:H68)</f>
        <v>7241</v>
      </c>
      <c r="I65" s="149" t="n">
        <f aca="false">SUM(I66:I68)</f>
        <v>7242</v>
      </c>
      <c r="J65" s="149" t="n">
        <f aca="false">SUM(J66:J68)</f>
        <v>7243</v>
      </c>
      <c r="K65" s="149" t="n">
        <f aca="false">SUM(K66:K68)</f>
        <v>7244</v>
      </c>
      <c r="L65" s="149" t="n">
        <f aca="false">SUM(L66:L68)</f>
        <v>7245</v>
      </c>
      <c r="M65" s="149" t="n">
        <f aca="false">SUM(M66:M68)</f>
        <v>7246</v>
      </c>
      <c r="N65" s="149" t="n">
        <f aca="false">SUM(N66:N68)</f>
        <v>7247</v>
      </c>
      <c r="O65" s="149" t="n">
        <f aca="false">SUM(O66:O68)</f>
        <v>14494</v>
      </c>
      <c r="P65" s="149" t="n">
        <f aca="false">SUM(P66:P68)</f>
        <v>14494</v>
      </c>
      <c r="Q65" s="149" t="n">
        <f aca="false">SUM(Q66:Q68)</f>
        <v>14494</v>
      </c>
      <c r="R65" s="149" t="n">
        <f aca="false">SUM(R66:R68)</f>
        <v>14494</v>
      </c>
      <c r="S65" s="149" t="n">
        <f aca="false">SUM(S66:S68)</f>
        <v>14494</v>
      </c>
      <c r="T65" s="149" t="n">
        <f aca="false">SUM(T66:T68)</f>
        <v>14494</v>
      </c>
      <c r="U65" s="149" t="n">
        <f aca="false">SUM(U66:U68)</f>
        <v>14494</v>
      </c>
      <c r="V65" s="149" t="n">
        <f aca="false">SUM(V66:V68)</f>
        <v>14494</v>
      </c>
      <c r="W65" s="149" t="n">
        <f aca="false">SUM(W66:W68)</f>
        <v>14494</v>
      </c>
      <c r="X65" s="149" t="n">
        <f aca="false">SUM(X66:X68)</f>
        <v>14494</v>
      </c>
      <c r="Y65" s="149" t="n">
        <f aca="false">SUM(Y66:Y68)</f>
        <v>14494</v>
      </c>
      <c r="Z65" s="149" t="n">
        <f aca="false">SUM(Z66:Z68)</f>
        <v>14494</v>
      </c>
      <c r="AA65" s="149" t="n">
        <f aca="false">SUM(AA66:AA68)</f>
        <v>28988</v>
      </c>
      <c r="AB65" s="149" t="n">
        <f aca="false">SUM(AB66:AB68)</f>
        <v>28988</v>
      </c>
      <c r="AC65" s="149" t="n">
        <f aca="false">SUM(AC66:AC68)</f>
        <v>28988</v>
      </c>
      <c r="AD65" s="149" t="n">
        <f aca="false">SUM(AD66:AD68)</f>
        <v>28988</v>
      </c>
      <c r="AE65" s="149" t="n">
        <f aca="false">SUM(AE66:AE68)</f>
        <v>28988</v>
      </c>
      <c r="AF65" s="149" t="n">
        <f aca="false">SUM(AF66:AF68)</f>
        <v>28988</v>
      </c>
      <c r="AG65" s="149" t="n">
        <f aca="false">SUM(AG66:AG68)</f>
        <v>28988</v>
      </c>
      <c r="AH65" s="149" t="n">
        <f aca="false">SUM(AH66:AH68)</f>
        <v>28988</v>
      </c>
      <c r="AI65" s="149" t="n">
        <f aca="false">SUM(AI66:AI68)</f>
        <v>28988</v>
      </c>
      <c r="AJ65" s="149" t="n">
        <f aca="false">SUM(AJ66:AJ68)</f>
        <v>28988</v>
      </c>
      <c r="AK65" s="149" t="n">
        <f aca="false">SUM(AK66:AK68)</f>
        <v>28988</v>
      </c>
      <c r="AL65" s="149" t="n">
        <f aca="false">SUM(AL66:AL68)</f>
        <v>28988</v>
      </c>
      <c r="AM65" s="149" t="n">
        <f aca="false">SUM(AM66:AM68)</f>
        <v>57976</v>
      </c>
      <c r="AN65" s="149" t="n">
        <f aca="false">SUM(AN66:AN68)</f>
        <v>57976</v>
      </c>
      <c r="AO65" s="149" t="n">
        <f aca="false">SUM(AO66:AO68)</f>
        <v>57976</v>
      </c>
      <c r="AP65" s="149" t="n">
        <f aca="false">SUM(AP66:AP68)</f>
        <v>57976</v>
      </c>
      <c r="AQ65" s="149" t="n">
        <f aca="false">SUM(AQ66:AQ68)</f>
        <v>57976</v>
      </c>
      <c r="AR65" s="149" t="n">
        <f aca="false">SUM(AR66:AR68)</f>
        <v>57976</v>
      </c>
      <c r="AS65" s="149" t="n">
        <f aca="false">SUM(AS66:AS68)</f>
        <v>57976</v>
      </c>
      <c r="AT65" s="149" t="n">
        <f aca="false">SUM(AT66:AT68)</f>
        <v>57976</v>
      </c>
      <c r="AU65" s="149" t="n">
        <f aca="false">SUM(AU66:AU68)</f>
        <v>57976</v>
      </c>
      <c r="AV65" s="149" t="n">
        <f aca="false">SUM(AV66:AV68)</f>
        <v>57976</v>
      </c>
      <c r="AW65" s="149" t="n">
        <f aca="false">SUM(AW66:AW68)</f>
        <v>57976</v>
      </c>
      <c r="AX65" s="149" t="n">
        <f aca="false">SUM(AX66:AX68)</f>
        <v>57976</v>
      </c>
      <c r="AY65" s="149" t="n">
        <f aca="false">SUM(AY66:AY68)</f>
        <v>115952</v>
      </c>
      <c r="AZ65" s="149" t="n">
        <f aca="false">SUM(AZ66:AZ68)</f>
        <v>115952</v>
      </c>
      <c r="BA65" s="149" t="n">
        <f aca="false">SUM(BA66:BA68)</f>
        <v>115952</v>
      </c>
      <c r="BB65" s="149" t="n">
        <f aca="false">SUM(BB66:BB68)</f>
        <v>115952</v>
      </c>
      <c r="BC65" s="149" t="n">
        <f aca="false">SUM(BC66:BC68)</f>
        <v>115952</v>
      </c>
      <c r="BD65" s="149" t="n">
        <f aca="false">SUM(BD66:BD68)</f>
        <v>115952</v>
      </c>
      <c r="BE65" s="149" t="n">
        <f aca="false">SUM(BE66:BE68)</f>
        <v>115952</v>
      </c>
      <c r="BF65" s="149" t="n">
        <f aca="false">SUM(BF66:BF68)</f>
        <v>115952</v>
      </c>
      <c r="BG65" s="149" t="n">
        <f aca="false">SUM(BG66:BG68)</f>
        <v>115952</v>
      </c>
      <c r="BH65" s="149" t="n">
        <f aca="false">SUM(BH66:BH68)</f>
        <v>115952</v>
      </c>
      <c r="BI65" s="149" t="n">
        <f aca="false">SUM(BI66:BI68)</f>
        <v>115952</v>
      </c>
      <c r="BJ65" s="149" t="n">
        <f aca="false">SUM(BJ66:BJ68)</f>
        <v>115952</v>
      </c>
      <c r="BK65" s="196" t="n">
        <f aca="false">SUM(BK66:BK68)</f>
        <v>86898</v>
      </c>
      <c r="BL65" s="196" t="n">
        <f aca="false">SUM(BL66:BL68)</f>
        <v>173928</v>
      </c>
      <c r="BM65" s="196" t="n">
        <f aca="false">SUM(BM66:BM68)</f>
        <v>347856</v>
      </c>
      <c r="BN65" s="196" t="n">
        <f aca="false">SUM(BN66:BN68)</f>
        <v>695712</v>
      </c>
      <c r="BO65" s="196" t="n">
        <f aca="false">SUM(BO66:BO68)</f>
        <v>1391424</v>
      </c>
    </row>
    <row r="66" customFormat="false" ht="13.8" hidden="false" customHeight="false" outlineLevel="1" collapsed="false">
      <c r="A66" s="114"/>
      <c r="B66" s="14" t="s">
        <v>2171</v>
      </c>
      <c r="C66" s="197" t="n">
        <v>0</v>
      </c>
      <c r="D66" s="197" t="n">
        <v>0</v>
      </c>
      <c r="E66" s="197" t="n">
        <v>0</v>
      </c>
      <c r="F66" s="197" t="n">
        <v>0</v>
      </c>
      <c r="G66" s="197" t="n">
        <v>0</v>
      </c>
      <c r="H66" s="197" t="n">
        <v>0</v>
      </c>
      <c r="I66" s="197" t="n">
        <v>0</v>
      </c>
      <c r="J66" s="197" t="n">
        <v>0</v>
      </c>
      <c r="K66" s="197" t="n">
        <v>0</v>
      </c>
      <c r="L66" s="197" t="n">
        <v>0</v>
      </c>
      <c r="M66" s="197" t="n">
        <v>0</v>
      </c>
      <c r="N66" s="198" t="n">
        <v>0</v>
      </c>
      <c r="O66" s="197" t="n">
        <v>0</v>
      </c>
      <c r="P66" s="197" t="n">
        <v>0</v>
      </c>
      <c r="Q66" s="197" t="n">
        <v>0</v>
      </c>
      <c r="R66" s="197" t="n">
        <v>0</v>
      </c>
      <c r="S66" s="197" t="n">
        <v>0</v>
      </c>
      <c r="T66" s="197" t="n">
        <v>0</v>
      </c>
      <c r="U66" s="197" t="n">
        <v>0</v>
      </c>
      <c r="V66" s="197" t="n">
        <v>0</v>
      </c>
      <c r="W66" s="197" t="n">
        <v>0</v>
      </c>
      <c r="X66" s="197" t="n">
        <v>0</v>
      </c>
      <c r="Y66" s="197" t="n">
        <v>0</v>
      </c>
      <c r="Z66" s="198" t="n">
        <v>0</v>
      </c>
      <c r="AA66" s="197" t="n">
        <v>0</v>
      </c>
      <c r="AB66" s="197" t="n">
        <v>0</v>
      </c>
      <c r="AC66" s="197" t="n">
        <v>0</v>
      </c>
      <c r="AD66" s="197" t="n">
        <v>0</v>
      </c>
      <c r="AE66" s="197" t="n">
        <v>0</v>
      </c>
      <c r="AF66" s="197" t="n">
        <v>0</v>
      </c>
      <c r="AG66" s="197" t="n">
        <v>0</v>
      </c>
      <c r="AH66" s="197" t="n">
        <v>0</v>
      </c>
      <c r="AI66" s="197" t="n">
        <v>0</v>
      </c>
      <c r="AJ66" s="197" t="n">
        <v>0</v>
      </c>
      <c r="AK66" s="197" t="n">
        <v>0</v>
      </c>
      <c r="AL66" s="198" t="n">
        <v>0</v>
      </c>
      <c r="AM66" s="197" t="n">
        <v>0</v>
      </c>
      <c r="AN66" s="197" t="n">
        <v>0</v>
      </c>
      <c r="AO66" s="197" t="n">
        <v>0</v>
      </c>
      <c r="AP66" s="197" t="n">
        <v>0</v>
      </c>
      <c r="AQ66" s="197" t="n">
        <v>0</v>
      </c>
      <c r="AR66" s="197" t="n">
        <v>0</v>
      </c>
      <c r="AS66" s="197" t="n">
        <v>0</v>
      </c>
      <c r="AT66" s="197" t="n">
        <v>0</v>
      </c>
      <c r="AU66" s="197" t="n">
        <v>0</v>
      </c>
      <c r="AV66" s="197" t="n">
        <v>0</v>
      </c>
      <c r="AW66" s="197" t="n">
        <v>0</v>
      </c>
      <c r="AX66" s="198" t="n">
        <v>0</v>
      </c>
      <c r="AY66" s="197" t="n">
        <v>0</v>
      </c>
      <c r="AZ66" s="197" t="n">
        <v>0</v>
      </c>
      <c r="BA66" s="197" t="n">
        <v>0</v>
      </c>
      <c r="BB66" s="197" t="n">
        <v>0</v>
      </c>
      <c r="BC66" s="197" t="n">
        <v>0</v>
      </c>
      <c r="BD66" s="197" t="n">
        <v>0</v>
      </c>
      <c r="BE66" s="197" t="n">
        <v>0</v>
      </c>
      <c r="BF66" s="197" t="n">
        <v>0</v>
      </c>
      <c r="BG66" s="197" t="n">
        <v>0</v>
      </c>
      <c r="BH66" s="197" t="n">
        <v>0</v>
      </c>
      <c r="BI66" s="197" t="n">
        <v>0</v>
      </c>
      <c r="BJ66" s="197" t="n">
        <v>0</v>
      </c>
      <c r="BK66" s="179" t="n">
        <f aca="false">SUM(C66:N66)</f>
        <v>0</v>
      </c>
      <c r="BL66" s="179" t="n">
        <f aca="false">SUM(O66:Z66)</f>
        <v>0</v>
      </c>
      <c r="BM66" s="179" t="n">
        <f aca="false">SUM(AA66:AL66)</f>
        <v>0</v>
      </c>
      <c r="BN66" s="179" t="n">
        <f aca="false">SUM(AM66:AX66)</f>
        <v>0</v>
      </c>
      <c r="BO66" s="179" t="n">
        <f aca="false">SUM(AY66:BJ66)</f>
        <v>0</v>
      </c>
      <c r="BP66" s="194"/>
    </row>
    <row r="67" customFormat="false" ht="13.8" hidden="false" customHeight="false" outlineLevel="1" collapsed="false">
      <c r="A67" s="114"/>
      <c r="B67" s="14" t="s">
        <v>2172</v>
      </c>
      <c r="C67" s="197" t="n">
        <v>7236</v>
      </c>
      <c r="D67" s="197" t="n">
        <v>7237</v>
      </c>
      <c r="E67" s="197" t="n">
        <v>7238</v>
      </c>
      <c r="F67" s="197" t="n">
        <v>7239</v>
      </c>
      <c r="G67" s="197" t="n">
        <v>7240</v>
      </c>
      <c r="H67" s="197" t="n">
        <v>7241</v>
      </c>
      <c r="I67" s="197" t="n">
        <v>7242</v>
      </c>
      <c r="J67" s="197" t="n">
        <v>7243</v>
      </c>
      <c r="K67" s="197" t="n">
        <v>7244</v>
      </c>
      <c r="L67" s="197" t="n">
        <v>7245</v>
      </c>
      <c r="M67" s="197" t="n">
        <v>7246</v>
      </c>
      <c r="N67" s="197" t="n">
        <v>7247</v>
      </c>
      <c r="O67" s="197" t="n">
        <f aca="false">$N$67*2</f>
        <v>14494</v>
      </c>
      <c r="P67" s="197" t="n">
        <f aca="false">$N$67*2</f>
        <v>14494</v>
      </c>
      <c r="Q67" s="197" t="n">
        <f aca="false">$N$67*2</f>
        <v>14494</v>
      </c>
      <c r="R67" s="197" t="n">
        <f aca="false">$N$67*2</f>
        <v>14494</v>
      </c>
      <c r="S67" s="197" t="n">
        <f aca="false">$N$67*2</f>
        <v>14494</v>
      </c>
      <c r="T67" s="197" t="n">
        <f aca="false">$N$67*2</f>
        <v>14494</v>
      </c>
      <c r="U67" s="197" t="n">
        <f aca="false">$N$67*2</f>
        <v>14494</v>
      </c>
      <c r="V67" s="197" t="n">
        <f aca="false">$N$67*2</f>
        <v>14494</v>
      </c>
      <c r="W67" s="197" t="n">
        <f aca="false">$N$67*2</f>
        <v>14494</v>
      </c>
      <c r="X67" s="197" t="n">
        <f aca="false">$N$67*2</f>
        <v>14494</v>
      </c>
      <c r="Y67" s="197" t="n">
        <f aca="false">$N$67*2</f>
        <v>14494</v>
      </c>
      <c r="Z67" s="197" t="n">
        <f aca="false">$N$67*2</f>
        <v>14494</v>
      </c>
      <c r="AA67" s="197" t="n">
        <f aca="false">$Z$67*2</f>
        <v>28988</v>
      </c>
      <c r="AB67" s="197" t="n">
        <f aca="false">$Z$67*2</f>
        <v>28988</v>
      </c>
      <c r="AC67" s="197" t="n">
        <f aca="false">$Z$67*2</f>
        <v>28988</v>
      </c>
      <c r="AD67" s="197" t="n">
        <f aca="false">$Z$67*2</f>
        <v>28988</v>
      </c>
      <c r="AE67" s="197" t="n">
        <f aca="false">$Z$67*2</f>
        <v>28988</v>
      </c>
      <c r="AF67" s="197" t="n">
        <f aca="false">$Z$67*2</f>
        <v>28988</v>
      </c>
      <c r="AG67" s="197" t="n">
        <f aca="false">$Z$67*2</f>
        <v>28988</v>
      </c>
      <c r="AH67" s="197" t="n">
        <f aca="false">$Z$67*2</f>
        <v>28988</v>
      </c>
      <c r="AI67" s="197" t="n">
        <f aca="false">$Z$67*2</f>
        <v>28988</v>
      </c>
      <c r="AJ67" s="197" t="n">
        <f aca="false">$Z$67*2</f>
        <v>28988</v>
      </c>
      <c r="AK67" s="197" t="n">
        <f aca="false">$Z$67*2</f>
        <v>28988</v>
      </c>
      <c r="AL67" s="197" t="n">
        <f aca="false">$Z$67*2</f>
        <v>28988</v>
      </c>
      <c r="AM67" s="197" t="n">
        <f aca="false">$AL$67*2</f>
        <v>57976</v>
      </c>
      <c r="AN67" s="197" t="n">
        <f aca="false">$AL$67*2</f>
        <v>57976</v>
      </c>
      <c r="AO67" s="197" t="n">
        <f aca="false">$AL$67*2</f>
        <v>57976</v>
      </c>
      <c r="AP67" s="197" t="n">
        <f aca="false">$AL$67*2</f>
        <v>57976</v>
      </c>
      <c r="AQ67" s="197" t="n">
        <f aca="false">$AL$67*2</f>
        <v>57976</v>
      </c>
      <c r="AR67" s="197" t="n">
        <f aca="false">$AL$67*2</f>
        <v>57976</v>
      </c>
      <c r="AS67" s="197" t="n">
        <f aca="false">$AL$67*2</f>
        <v>57976</v>
      </c>
      <c r="AT67" s="197" t="n">
        <f aca="false">$AL$67*2</f>
        <v>57976</v>
      </c>
      <c r="AU67" s="197" t="n">
        <f aca="false">$AL$67*2</f>
        <v>57976</v>
      </c>
      <c r="AV67" s="197" t="n">
        <f aca="false">$AL$67*2</f>
        <v>57976</v>
      </c>
      <c r="AW67" s="197" t="n">
        <f aca="false">$AL$67*2</f>
        <v>57976</v>
      </c>
      <c r="AX67" s="197" t="n">
        <f aca="false">$AL$67*2</f>
        <v>57976</v>
      </c>
      <c r="AY67" s="197" t="n">
        <f aca="false">$AX$67*2</f>
        <v>115952</v>
      </c>
      <c r="AZ67" s="197" t="n">
        <f aca="false">$AX$67*2</f>
        <v>115952</v>
      </c>
      <c r="BA67" s="197" t="n">
        <f aca="false">$AX$67*2</f>
        <v>115952</v>
      </c>
      <c r="BB67" s="197" t="n">
        <f aca="false">$AX$67*2</f>
        <v>115952</v>
      </c>
      <c r="BC67" s="197" t="n">
        <f aca="false">$AX$67*2</f>
        <v>115952</v>
      </c>
      <c r="BD67" s="197" t="n">
        <f aca="false">$AX$67*2</f>
        <v>115952</v>
      </c>
      <c r="BE67" s="197" t="n">
        <f aca="false">$AX$67*2</f>
        <v>115952</v>
      </c>
      <c r="BF67" s="197" t="n">
        <f aca="false">$AX$67*2</f>
        <v>115952</v>
      </c>
      <c r="BG67" s="197" t="n">
        <f aca="false">$AX$67*2</f>
        <v>115952</v>
      </c>
      <c r="BH67" s="197" t="n">
        <f aca="false">$AX$67*2</f>
        <v>115952</v>
      </c>
      <c r="BI67" s="197" t="n">
        <f aca="false">$AX$67*2</f>
        <v>115952</v>
      </c>
      <c r="BJ67" s="197" t="n">
        <f aca="false">$AX$67*2</f>
        <v>115952</v>
      </c>
      <c r="BK67" s="199" t="n">
        <f aca="false">SUM(C67:N67)</f>
        <v>86898</v>
      </c>
      <c r="BL67" s="199" t="n">
        <f aca="false">SUM(O67:Z67)</f>
        <v>173928</v>
      </c>
      <c r="BM67" s="199" t="n">
        <f aca="false">SUM(AA67:AL67)</f>
        <v>347856</v>
      </c>
      <c r="BN67" s="199" t="n">
        <f aca="false">SUM(AM67:AX67)</f>
        <v>695712</v>
      </c>
      <c r="BO67" s="199" t="n">
        <f aca="false">SUM(AY67:BJ67)</f>
        <v>1391424</v>
      </c>
      <c r="BP67" s="194"/>
    </row>
    <row r="68" customFormat="false" ht="15" hidden="false" customHeight="false" outlineLevel="1" collapsed="false">
      <c r="A68" s="114"/>
      <c r="B68" s="14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8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8"/>
      <c r="AA68" s="197"/>
      <c r="AB68" s="197"/>
      <c r="AC68" s="197"/>
      <c r="AD68" s="197"/>
      <c r="AE68" s="197"/>
      <c r="AF68" s="197"/>
      <c r="AG68" s="197"/>
      <c r="AH68" s="197"/>
      <c r="AI68" s="197"/>
      <c r="AJ68" s="197"/>
      <c r="AK68" s="197"/>
      <c r="AL68" s="198"/>
      <c r="AM68" s="197"/>
      <c r="AN68" s="197"/>
      <c r="AO68" s="197"/>
      <c r="AP68" s="197"/>
      <c r="AQ68" s="197"/>
      <c r="AR68" s="197"/>
      <c r="AS68" s="197"/>
      <c r="AT68" s="197"/>
      <c r="AU68" s="197"/>
      <c r="AV68" s="197"/>
      <c r="AW68" s="197"/>
      <c r="AX68" s="198"/>
      <c r="AY68" s="197"/>
      <c r="AZ68" s="197"/>
      <c r="BA68" s="197"/>
      <c r="BB68" s="197"/>
      <c r="BC68" s="197"/>
      <c r="BD68" s="197"/>
      <c r="BE68" s="197"/>
      <c r="BF68" s="197"/>
      <c r="BG68" s="197"/>
      <c r="BH68" s="197"/>
      <c r="BI68" s="197"/>
      <c r="BJ68" s="197"/>
      <c r="BK68" s="152"/>
      <c r="BL68" s="152"/>
      <c r="BM68" s="152"/>
      <c r="BN68" s="152"/>
      <c r="BO68" s="152"/>
    </row>
    <row r="69" customFormat="false" ht="13.8" hidden="false" customHeight="false" outlineLevel="0" collapsed="false">
      <c r="A69" s="200" t="s">
        <v>2173</v>
      </c>
      <c r="B69" s="201"/>
      <c r="C69" s="202" t="n">
        <f aca="false">C64</f>
        <v>7236</v>
      </c>
      <c r="D69" s="202" t="n">
        <f aca="false">D64</f>
        <v>7237</v>
      </c>
      <c r="E69" s="202" t="n">
        <f aca="false">E64</f>
        <v>7238</v>
      </c>
      <c r="F69" s="202" t="n">
        <f aca="false">F64</f>
        <v>7239</v>
      </c>
      <c r="G69" s="202" t="n">
        <f aca="false">G64</f>
        <v>7240</v>
      </c>
      <c r="H69" s="202" t="n">
        <f aca="false">H64</f>
        <v>7241</v>
      </c>
      <c r="I69" s="202" t="n">
        <f aca="false">I64</f>
        <v>7242</v>
      </c>
      <c r="J69" s="202" t="n">
        <f aca="false">J64</f>
        <v>7243</v>
      </c>
      <c r="K69" s="202" t="n">
        <f aca="false">K64</f>
        <v>7244</v>
      </c>
      <c r="L69" s="202" t="n">
        <f aca="false">L64</f>
        <v>7245</v>
      </c>
      <c r="M69" s="202" t="n">
        <f aca="false">M64</f>
        <v>7246</v>
      </c>
      <c r="N69" s="202" t="n">
        <f aca="false">N64</f>
        <v>7247</v>
      </c>
      <c r="O69" s="202" t="n">
        <f aca="false">O64</f>
        <v>14494</v>
      </c>
      <c r="P69" s="202" t="n">
        <f aca="false">P64</f>
        <v>14494</v>
      </c>
      <c r="Q69" s="202" t="n">
        <f aca="false">Q64</f>
        <v>14494</v>
      </c>
      <c r="R69" s="202" t="n">
        <f aca="false">R64</f>
        <v>14494</v>
      </c>
      <c r="S69" s="202" t="n">
        <f aca="false">S64</f>
        <v>14494</v>
      </c>
      <c r="T69" s="202" t="n">
        <f aca="false">T64</f>
        <v>14494</v>
      </c>
      <c r="U69" s="202" t="n">
        <f aca="false">U64</f>
        <v>14494</v>
      </c>
      <c r="V69" s="202" t="n">
        <f aca="false">V64</f>
        <v>14494</v>
      </c>
      <c r="W69" s="202" t="n">
        <f aca="false">W64</f>
        <v>14494</v>
      </c>
      <c r="X69" s="202" t="n">
        <f aca="false">X64</f>
        <v>14494</v>
      </c>
      <c r="Y69" s="202" t="n">
        <f aca="false">Y64</f>
        <v>14494</v>
      </c>
      <c r="Z69" s="202" t="n">
        <f aca="false">Z64</f>
        <v>14494</v>
      </c>
      <c r="AA69" s="202" t="n">
        <f aca="false">AA64</f>
        <v>28988</v>
      </c>
      <c r="AB69" s="202" t="n">
        <f aca="false">AB64</f>
        <v>28988</v>
      </c>
      <c r="AC69" s="202" t="n">
        <f aca="false">AC64</f>
        <v>28988</v>
      </c>
      <c r="AD69" s="202" t="n">
        <f aca="false">AD64</f>
        <v>28988</v>
      </c>
      <c r="AE69" s="202" t="n">
        <f aca="false">AE64</f>
        <v>28988</v>
      </c>
      <c r="AF69" s="202" t="n">
        <f aca="false">AF64</f>
        <v>28988</v>
      </c>
      <c r="AG69" s="202" t="n">
        <f aca="false">AG64</f>
        <v>28988</v>
      </c>
      <c r="AH69" s="202" t="n">
        <f aca="false">AH64</f>
        <v>28988</v>
      </c>
      <c r="AI69" s="202" t="n">
        <f aca="false">AI64</f>
        <v>28988</v>
      </c>
      <c r="AJ69" s="202" t="n">
        <f aca="false">AJ64</f>
        <v>28988</v>
      </c>
      <c r="AK69" s="202" t="n">
        <f aca="false">AK64</f>
        <v>28988</v>
      </c>
      <c r="AL69" s="202" t="n">
        <f aca="false">AL64</f>
        <v>28988</v>
      </c>
      <c r="AM69" s="202" t="n">
        <f aca="false">AM64</f>
        <v>57976</v>
      </c>
      <c r="AN69" s="202" t="n">
        <f aca="false">AN64</f>
        <v>57976</v>
      </c>
      <c r="AO69" s="202" t="n">
        <f aca="false">AO64</f>
        <v>57976</v>
      </c>
      <c r="AP69" s="202" t="n">
        <f aca="false">AP64</f>
        <v>57976</v>
      </c>
      <c r="AQ69" s="202" t="n">
        <f aca="false">AQ64</f>
        <v>57976</v>
      </c>
      <c r="AR69" s="202" t="n">
        <f aca="false">AR64</f>
        <v>57976</v>
      </c>
      <c r="AS69" s="202" t="n">
        <f aca="false">AS64</f>
        <v>57976</v>
      </c>
      <c r="AT69" s="202" t="n">
        <f aca="false">AT64</f>
        <v>57976</v>
      </c>
      <c r="AU69" s="202" t="n">
        <f aca="false">AU64</f>
        <v>57976</v>
      </c>
      <c r="AV69" s="202" t="n">
        <f aca="false">AV64</f>
        <v>57976</v>
      </c>
      <c r="AW69" s="202" t="n">
        <f aca="false">AW64</f>
        <v>57976</v>
      </c>
      <c r="AX69" s="202" t="n">
        <f aca="false">AX64</f>
        <v>57976</v>
      </c>
      <c r="AY69" s="202" t="n">
        <f aca="false">AY64</f>
        <v>115952</v>
      </c>
      <c r="AZ69" s="202" t="n">
        <f aca="false">AZ64</f>
        <v>115952</v>
      </c>
      <c r="BA69" s="202" t="n">
        <f aca="false">BA64</f>
        <v>115952</v>
      </c>
      <c r="BB69" s="202" t="n">
        <f aca="false">BB64</f>
        <v>115952</v>
      </c>
      <c r="BC69" s="202" t="n">
        <f aca="false">BC64</f>
        <v>115952</v>
      </c>
      <c r="BD69" s="202" t="n">
        <f aca="false">BD64</f>
        <v>115952</v>
      </c>
      <c r="BE69" s="202" t="n">
        <f aca="false">BE64</f>
        <v>115952</v>
      </c>
      <c r="BF69" s="202" t="n">
        <f aca="false">BF64</f>
        <v>115952</v>
      </c>
      <c r="BG69" s="202" t="n">
        <f aca="false">BG64</f>
        <v>115952</v>
      </c>
      <c r="BH69" s="202" t="n">
        <f aca="false">BH64</f>
        <v>115952</v>
      </c>
      <c r="BI69" s="202" t="n">
        <f aca="false">BI64</f>
        <v>115952</v>
      </c>
      <c r="BJ69" s="202" t="n">
        <f aca="false">BJ64</f>
        <v>115952</v>
      </c>
      <c r="BK69" s="203" t="n">
        <f aca="false">SUM(BK65)</f>
        <v>86898</v>
      </c>
      <c r="BL69" s="203" t="n">
        <f aca="false">SUM(BL65)</f>
        <v>173928</v>
      </c>
      <c r="BM69" s="203" t="n">
        <f aca="false">SUM(BM65)</f>
        <v>347856</v>
      </c>
      <c r="BN69" s="203" t="n">
        <f aca="false">SUM(BN65)</f>
        <v>695712</v>
      </c>
      <c r="BO69" s="203" t="n">
        <f aca="false">SUM(BO65)</f>
        <v>1391424</v>
      </c>
    </row>
    <row r="70" customFormat="false" ht="15" hidden="false" customHeight="false" outlineLevel="0" collapsed="false">
      <c r="A70" s="9"/>
      <c r="B70" s="9"/>
      <c r="C70" s="20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205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205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205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205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</row>
    <row r="71" customFormat="false" ht="15" hidden="false" customHeight="false" outlineLevel="0" collapsed="false">
      <c r="A71" s="206" t="s">
        <v>2174</v>
      </c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  <c r="M71" s="208"/>
      <c r="N71" s="208"/>
      <c r="O71" s="209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  <c r="AA71" s="209"/>
      <c r="AB71" s="208"/>
      <c r="AC71" s="208"/>
      <c r="AD71" s="208"/>
      <c r="AE71" s="208"/>
      <c r="AF71" s="208"/>
      <c r="AG71" s="208"/>
      <c r="AH71" s="208"/>
      <c r="AI71" s="208"/>
      <c r="AJ71" s="208"/>
      <c r="AK71" s="208"/>
      <c r="AL71" s="208"/>
      <c r="AM71" s="209"/>
      <c r="AN71" s="208"/>
      <c r="AO71" s="208"/>
      <c r="AP71" s="208"/>
      <c r="AQ71" s="208"/>
      <c r="AR71" s="208"/>
      <c r="AS71" s="208"/>
      <c r="AT71" s="208"/>
      <c r="AU71" s="208"/>
      <c r="AV71" s="208"/>
      <c r="AW71" s="208"/>
      <c r="AX71" s="208"/>
      <c r="AY71" s="209"/>
      <c r="AZ71" s="208"/>
      <c r="BA71" s="208"/>
      <c r="BB71" s="208"/>
      <c r="BC71" s="208"/>
      <c r="BD71" s="208"/>
      <c r="BE71" s="208"/>
      <c r="BF71" s="208"/>
      <c r="BG71" s="208"/>
      <c r="BH71" s="208"/>
      <c r="BI71" s="208"/>
      <c r="BJ71" s="208"/>
      <c r="BK71" s="159"/>
      <c r="BL71" s="159"/>
      <c r="BM71" s="159"/>
      <c r="BN71" s="159"/>
      <c r="BO71" s="159"/>
    </row>
    <row r="72" s="9" customFormat="true" ht="15" hidden="false" customHeight="false" outlineLevel="0" collapsed="false">
      <c r="A72" s="210" t="s">
        <v>2175</v>
      </c>
      <c r="B72" s="211"/>
      <c r="C72" s="212" t="n">
        <f aca="false">SUM(C73:C74)</f>
        <v>562.8</v>
      </c>
      <c r="D72" s="212" t="n">
        <f aca="false">SUM(D73:D74)</f>
        <v>562.8</v>
      </c>
      <c r="E72" s="212" t="n">
        <f aca="false">SUM(E73:E74)</f>
        <v>562.8</v>
      </c>
      <c r="F72" s="212" t="n">
        <f aca="false">SUM(F73:F74)</f>
        <v>562.8</v>
      </c>
      <c r="G72" s="212" t="n">
        <f aca="false">SUM(G73:G74)</f>
        <v>562.8</v>
      </c>
      <c r="H72" s="212" t="n">
        <f aca="false">SUM(H73:H74)</f>
        <v>562.8</v>
      </c>
      <c r="I72" s="212" t="n">
        <f aca="false">SUM(I73:I74)</f>
        <v>562.8</v>
      </c>
      <c r="J72" s="212" t="n">
        <f aca="false">SUM(J73:J74)</f>
        <v>562.8</v>
      </c>
      <c r="K72" s="212" t="n">
        <f aca="false">SUM(K73:K74)</f>
        <v>562.8</v>
      </c>
      <c r="L72" s="212" t="n">
        <f aca="false">SUM(L73:L74)</f>
        <v>562.8</v>
      </c>
      <c r="M72" s="212" t="n">
        <f aca="false">SUM(M73:M74)</f>
        <v>562.8</v>
      </c>
      <c r="N72" s="212" t="n">
        <f aca="false">SUM(N73:N74)</f>
        <v>562.8</v>
      </c>
      <c r="O72" s="212" t="n">
        <f aca="false">SUM(O73:O74)</f>
        <v>1125.6</v>
      </c>
      <c r="P72" s="212" t="n">
        <f aca="false">SUM(P73:P74)</f>
        <v>1125.6</v>
      </c>
      <c r="Q72" s="212" t="n">
        <f aca="false">SUM(Q73:Q74)</f>
        <v>1125.6</v>
      </c>
      <c r="R72" s="212" t="n">
        <f aca="false">SUM(R73:R74)</f>
        <v>1125.6</v>
      </c>
      <c r="S72" s="212" t="n">
        <f aca="false">SUM(S73:S74)</f>
        <v>1125.6</v>
      </c>
      <c r="T72" s="212" t="n">
        <f aca="false">SUM(T73:T74)</f>
        <v>1125.6</v>
      </c>
      <c r="U72" s="212" t="n">
        <f aca="false">SUM(U73:U74)</f>
        <v>1125.6</v>
      </c>
      <c r="V72" s="212" t="n">
        <f aca="false">SUM(V73:V74)</f>
        <v>1125.6</v>
      </c>
      <c r="W72" s="212" t="n">
        <f aca="false">SUM(W73:W74)</f>
        <v>1125.6</v>
      </c>
      <c r="X72" s="212" t="n">
        <f aca="false">SUM(X73:X74)</f>
        <v>1125.6</v>
      </c>
      <c r="Y72" s="212" t="n">
        <f aca="false">SUM(Y73:Y74)</f>
        <v>1125.6</v>
      </c>
      <c r="Z72" s="212" t="n">
        <f aca="false">SUM(Z73:Z74)</f>
        <v>1125.6</v>
      </c>
      <c r="AA72" s="212" t="n">
        <f aca="false">SUM(AA73:AA74)</f>
        <v>2251.2</v>
      </c>
      <c r="AB72" s="212" t="n">
        <f aca="false">SUM(AB73:AB74)</f>
        <v>2251.2</v>
      </c>
      <c r="AC72" s="212" t="n">
        <f aca="false">SUM(AC73:AC74)</f>
        <v>2251.2</v>
      </c>
      <c r="AD72" s="212" t="n">
        <f aca="false">SUM(AD73:AD74)</f>
        <v>2251.2</v>
      </c>
      <c r="AE72" s="212" t="n">
        <f aca="false">SUM(AE73:AE74)</f>
        <v>2251.2</v>
      </c>
      <c r="AF72" s="212" t="n">
        <f aca="false">SUM(AF73:AF74)</f>
        <v>2251.2</v>
      </c>
      <c r="AG72" s="212" t="n">
        <f aca="false">SUM(AG73:AG74)</f>
        <v>2251.2</v>
      </c>
      <c r="AH72" s="212" t="n">
        <f aca="false">SUM(AH73:AH74)</f>
        <v>2251.2</v>
      </c>
      <c r="AI72" s="212" t="n">
        <f aca="false">SUM(AI73:AI74)</f>
        <v>2251.2</v>
      </c>
      <c r="AJ72" s="212" t="n">
        <f aca="false">SUM(AJ73:AJ74)</f>
        <v>2251.2</v>
      </c>
      <c r="AK72" s="212" t="n">
        <f aca="false">SUM(AK73:AK74)</f>
        <v>2251.2</v>
      </c>
      <c r="AL72" s="212" t="n">
        <f aca="false">SUM(AL73:AL74)</f>
        <v>2251.2</v>
      </c>
      <c r="AM72" s="212" t="n">
        <f aca="false">SUM(AM73:AM74)</f>
        <v>4502.4</v>
      </c>
      <c r="AN72" s="212" t="n">
        <f aca="false">SUM(AN73:AN74)</f>
        <v>4502.4</v>
      </c>
      <c r="AO72" s="212" t="n">
        <f aca="false">SUM(AO73:AO74)</f>
        <v>4502.4</v>
      </c>
      <c r="AP72" s="212" t="n">
        <f aca="false">SUM(AP73:AP74)</f>
        <v>4502.4</v>
      </c>
      <c r="AQ72" s="212" t="n">
        <f aca="false">SUM(AQ73:AQ74)</f>
        <v>4502.4</v>
      </c>
      <c r="AR72" s="212" t="n">
        <f aca="false">SUM(AR73:AR74)</f>
        <v>4502.4</v>
      </c>
      <c r="AS72" s="212" t="n">
        <f aca="false">SUM(AS73:AS74)</f>
        <v>4502.4</v>
      </c>
      <c r="AT72" s="212" t="n">
        <f aca="false">SUM(AT73:AT74)</f>
        <v>4502.4</v>
      </c>
      <c r="AU72" s="212" t="n">
        <f aca="false">SUM(AU73:AU74)</f>
        <v>4502.4</v>
      </c>
      <c r="AV72" s="212" t="n">
        <f aca="false">SUM(AV73:AV74)</f>
        <v>4502.4</v>
      </c>
      <c r="AW72" s="212" t="n">
        <f aca="false">SUM(AW73:AW74)</f>
        <v>4502.4</v>
      </c>
      <c r="AX72" s="212" t="n">
        <f aca="false">SUM(AX73:AX74)</f>
        <v>4502.4</v>
      </c>
      <c r="AY72" s="212" t="n">
        <f aca="false">SUM(AY73:AY74)</f>
        <v>9004.8</v>
      </c>
      <c r="AZ72" s="212" t="n">
        <f aca="false">SUM(AZ73:AZ74)</f>
        <v>9004.8</v>
      </c>
      <c r="BA72" s="212" t="n">
        <f aca="false">SUM(BA73:BA74)</f>
        <v>9004.8</v>
      </c>
      <c r="BB72" s="212" t="n">
        <f aca="false">SUM(BB73:BB74)</f>
        <v>9004.8</v>
      </c>
      <c r="BC72" s="212" t="n">
        <f aca="false">SUM(BC73:BC74)</f>
        <v>9004.8</v>
      </c>
      <c r="BD72" s="212" t="n">
        <f aca="false">SUM(BD73:BD74)</f>
        <v>9004.8</v>
      </c>
      <c r="BE72" s="212" t="n">
        <f aca="false">SUM(BE73:BE74)</f>
        <v>9004.8</v>
      </c>
      <c r="BF72" s="212" t="n">
        <f aca="false">SUM(BF73:BF74)</f>
        <v>9004.8</v>
      </c>
      <c r="BG72" s="212" t="n">
        <f aca="false">SUM(BG73:BG74)</f>
        <v>9004.8</v>
      </c>
      <c r="BH72" s="212" t="n">
        <f aca="false">SUM(BH73:BH74)</f>
        <v>9004.8</v>
      </c>
      <c r="BI72" s="212" t="n">
        <f aca="false">SUM(BI73:BI74)</f>
        <v>9004.8</v>
      </c>
      <c r="BJ72" s="212" t="n">
        <f aca="false">SUM(BJ73:BJ74)</f>
        <v>9004.8</v>
      </c>
      <c r="BK72" s="213" t="n">
        <f aca="false">SUM(C72:N72)</f>
        <v>6753.6</v>
      </c>
      <c r="BL72" s="213" t="n">
        <f aca="false">SUM(O72:Z72)</f>
        <v>13507.2</v>
      </c>
      <c r="BM72" s="213" t="n">
        <f aca="false">SUM(AA72:AL72)</f>
        <v>27014.4</v>
      </c>
      <c r="BN72" s="213" t="n">
        <f aca="false">SUM(AM72:AX72)</f>
        <v>54028.8</v>
      </c>
      <c r="BO72" s="213" t="n">
        <f aca="false">SUM(AY72:BJ72)</f>
        <v>108057.6</v>
      </c>
    </row>
    <row r="73" customFormat="false" ht="13.8" hidden="false" customHeight="false" outlineLevel="1" collapsed="false">
      <c r="A73" s="114" t="n">
        <v>4200</v>
      </c>
      <c r="B73" s="135" t="s">
        <v>2176</v>
      </c>
      <c r="C73" s="129" t="n">
        <v>562.8</v>
      </c>
      <c r="D73" s="129" t="n">
        <v>562.8</v>
      </c>
      <c r="E73" s="129" t="n">
        <v>562.8</v>
      </c>
      <c r="F73" s="129" t="n">
        <v>562.8</v>
      </c>
      <c r="G73" s="129" t="n">
        <v>562.8</v>
      </c>
      <c r="H73" s="129" t="n">
        <v>562.8</v>
      </c>
      <c r="I73" s="129" t="n">
        <v>562.8</v>
      </c>
      <c r="J73" s="129" t="n">
        <v>562.8</v>
      </c>
      <c r="K73" s="129" t="n">
        <v>562.8</v>
      </c>
      <c r="L73" s="129" t="n">
        <v>562.8</v>
      </c>
      <c r="M73" s="129" t="n">
        <v>562.8</v>
      </c>
      <c r="N73" s="129" t="n">
        <v>562.8</v>
      </c>
      <c r="O73" s="129" t="n">
        <f aca="false">$N$73*2</f>
        <v>1125.6</v>
      </c>
      <c r="P73" s="129" t="n">
        <f aca="false">$N$73*2</f>
        <v>1125.6</v>
      </c>
      <c r="Q73" s="129" t="n">
        <f aca="false">$N$73*2</f>
        <v>1125.6</v>
      </c>
      <c r="R73" s="129" t="n">
        <f aca="false">$N$73*2</f>
        <v>1125.6</v>
      </c>
      <c r="S73" s="129" t="n">
        <f aca="false">$N$73*2</f>
        <v>1125.6</v>
      </c>
      <c r="T73" s="129" t="n">
        <f aca="false">$N$73*2</f>
        <v>1125.6</v>
      </c>
      <c r="U73" s="129" t="n">
        <f aca="false">$N$73*2</f>
        <v>1125.6</v>
      </c>
      <c r="V73" s="129" t="n">
        <f aca="false">$N$73*2</f>
        <v>1125.6</v>
      </c>
      <c r="W73" s="129" t="n">
        <f aca="false">$N$73*2</f>
        <v>1125.6</v>
      </c>
      <c r="X73" s="129" t="n">
        <f aca="false">$N$73*2</f>
        <v>1125.6</v>
      </c>
      <c r="Y73" s="129" t="n">
        <f aca="false">$N$73*2</f>
        <v>1125.6</v>
      </c>
      <c r="Z73" s="129" t="n">
        <f aca="false">$N$73*2</f>
        <v>1125.6</v>
      </c>
      <c r="AA73" s="129" t="n">
        <f aca="false">$Z$73*2</f>
        <v>2251.2</v>
      </c>
      <c r="AB73" s="129" t="n">
        <f aca="false">$Z$73*2</f>
        <v>2251.2</v>
      </c>
      <c r="AC73" s="129" t="n">
        <f aca="false">$Z$73*2</f>
        <v>2251.2</v>
      </c>
      <c r="AD73" s="129" t="n">
        <f aca="false">$Z$73*2</f>
        <v>2251.2</v>
      </c>
      <c r="AE73" s="129" t="n">
        <f aca="false">$Z$73*2</f>
        <v>2251.2</v>
      </c>
      <c r="AF73" s="129" t="n">
        <f aca="false">$Z$73*2</f>
        <v>2251.2</v>
      </c>
      <c r="AG73" s="129" t="n">
        <f aca="false">$Z$73*2</f>
        <v>2251.2</v>
      </c>
      <c r="AH73" s="129" t="n">
        <f aca="false">$Z$73*2</f>
        <v>2251.2</v>
      </c>
      <c r="AI73" s="129" t="n">
        <f aca="false">$Z$73*2</f>
        <v>2251.2</v>
      </c>
      <c r="AJ73" s="129" t="n">
        <f aca="false">$Z$73*2</f>
        <v>2251.2</v>
      </c>
      <c r="AK73" s="129" t="n">
        <f aca="false">$Z$73*2</f>
        <v>2251.2</v>
      </c>
      <c r="AL73" s="129" t="n">
        <f aca="false">$Z$73*2</f>
        <v>2251.2</v>
      </c>
      <c r="AM73" s="129" t="n">
        <f aca="false">$AL$73*2</f>
        <v>4502.4</v>
      </c>
      <c r="AN73" s="129" t="n">
        <f aca="false">$AL$73*2</f>
        <v>4502.4</v>
      </c>
      <c r="AO73" s="129" t="n">
        <f aca="false">$AL$73*2</f>
        <v>4502.4</v>
      </c>
      <c r="AP73" s="129" t="n">
        <f aca="false">$AL$73*2</f>
        <v>4502.4</v>
      </c>
      <c r="AQ73" s="129" t="n">
        <f aca="false">$AL$73*2</f>
        <v>4502.4</v>
      </c>
      <c r="AR73" s="129" t="n">
        <f aca="false">$AL$73*2</f>
        <v>4502.4</v>
      </c>
      <c r="AS73" s="129" t="n">
        <f aca="false">$AL$73*2</f>
        <v>4502.4</v>
      </c>
      <c r="AT73" s="129" t="n">
        <f aca="false">$AL$73*2</f>
        <v>4502.4</v>
      </c>
      <c r="AU73" s="129" t="n">
        <f aca="false">$AL$73*2</f>
        <v>4502.4</v>
      </c>
      <c r="AV73" s="129" t="n">
        <f aca="false">$AL$73*2</f>
        <v>4502.4</v>
      </c>
      <c r="AW73" s="129" t="n">
        <f aca="false">$AL$73*2</f>
        <v>4502.4</v>
      </c>
      <c r="AX73" s="129" t="n">
        <f aca="false">$AL$73*2</f>
        <v>4502.4</v>
      </c>
      <c r="AY73" s="129" t="n">
        <f aca="false">$AX$73*2</f>
        <v>9004.8</v>
      </c>
      <c r="AZ73" s="129" t="n">
        <f aca="false">$AX$73*2</f>
        <v>9004.8</v>
      </c>
      <c r="BA73" s="129" t="n">
        <f aca="false">$AX$73*2</f>
        <v>9004.8</v>
      </c>
      <c r="BB73" s="129" t="n">
        <f aca="false">$AX$73*2</f>
        <v>9004.8</v>
      </c>
      <c r="BC73" s="129" t="n">
        <f aca="false">$AX$73*2</f>
        <v>9004.8</v>
      </c>
      <c r="BD73" s="129" t="n">
        <f aca="false">$AX$73*2</f>
        <v>9004.8</v>
      </c>
      <c r="BE73" s="129" t="n">
        <f aca="false">$AX$73*2</f>
        <v>9004.8</v>
      </c>
      <c r="BF73" s="129" t="n">
        <f aca="false">$AX$73*2</f>
        <v>9004.8</v>
      </c>
      <c r="BG73" s="129" t="n">
        <f aca="false">$AX$73*2</f>
        <v>9004.8</v>
      </c>
      <c r="BH73" s="129" t="n">
        <f aca="false">$AX$73*2</f>
        <v>9004.8</v>
      </c>
      <c r="BI73" s="129" t="n">
        <f aca="false">$AX$73*2</f>
        <v>9004.8</v>
      </c>
      <c r="BJ73" s="129" t="n">
        <f aca="false">$AX$73*2</f>
        <v>9004.8</v>
      </c>
      <c r="BK73" s="199" t="n">
        <f aca="false">SUM(C73:N73)</f>
        <v>6753.6</v>
      </c>
      <c r="BL73" s="199" t="n">
        <f aca="false">SUM(O73:Z73)</f>
        <v>13507.2</v>
      </c>
      <c r="BM73" s="199" t="n">
        <f aca="false">SUM(AA73:AL73)</f>
        <v>27014.4</v>
      </c>
      <c r="BN73" s="199" t="n">
        <f aca="false">SUM(AM73:AX73)</f>
        <v>54028.8</v>
      </c>
      <c r="BO73" s="199" t="n">
        <f aca="false">SUM(AY73:BJ73)</f>
        <v>108057.6</v>
      </c>
    </row>
    <row r="74" customFormat="false" ht="15" hidden="false" customHeight="false" outlineLevel="1" collapsed="false">
      <c r="A74" s="114" t="n">
        <v>4004</v>
      </c>
      <c r="B74" s="135" t="s">
        <v>2177</v>
      </c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  <c r="AA74" s="129"/>
      <c r="AB74" s="129"/>
      <c r="AC74" s="129"/>
      <c r="AD74" s="129"/>
      <c r="AE74" s="129"/>
      <c r="AF74" s="129"/>
      <c r="AG74" s="129"/>
      <c r="AH74" s="129"/>
      <c r="AI74" s="129"/>
      <c r="AJ74" s="129"/>
      <c r="AK74" s="129"/>
      <c r="AL74" s="129"/>
      <c r="AM74" s="129"/>
      <c r="AN74" s="129"/>
      <c r="AO74" s="129"/>
      <c r="AP74" s="129"/>
      <c r="AQ74" s="129"/>
      <c r="AR74" s="129"/>
      <c r="AS74" s="129"/>
      <c r="AT74" s="129"/>
      <c r="AU74" s="129"/>
      <c r="AV74" s="129"/>
      <c r="AW74" s="129"/>
      <c r="AX74" s="129"/>
      <c r="AY74" s="129"/>
      <c r="AZ74" s="129"/>
      <c r="BA74" s="129"/>
      <c r="BB74" s="129"/>
      <c r="BC74" s="129"/>
      <c r="BD74" s="129"/>
      <c r="BE74" s="129"/>
      <c r="BF74" s="129"/>
      <c r="BG74" s="129"/>
      <c r="BH74" s="129"/>
      <c r="BI74" s="129"/>
      <c r="BJ74" s="129"/>
      <c r="BK74" s="199" t="n">
        <f aca="false">SUM(C74:N74)</f>
        <v>0</v>
      </c>
      <c r="BL74" s="199" t="n">
        <f aca="false">SUM(O74:Z74)</f>
        <v>0</v>
      </c>
      <c r="BM74" s="199" t="n">
        <f aca="false">SUM(AA74:AL74)</f>
        <v>0</v>
      </c>
      <c r="BN74" s="199" t="n">
        <f aca="false">SUM(AM74:AX74)</f>
        <v>0</v>
      </c>
      <c r="BO74" s="199" t="n">
        <f aca="false">SUM(AY74:BJ74)</f>
        <v>0</v>
      </c>
    </row>
    <row r="75" s="9" customFormat="true" ht="15" hidden="false" customHeight="false" outlineLevel="0" collapsed="false">
      <c r="A75" s="210" t="s">
        <v>2178</v>
      </c>
      <c r="B75" s="211"/>
      <c r="C75" s="214" t="n">
        <f aca="false">SUM(C77:C78)</f>
        <v>5747.73333333333</v>
      </c>
      <c r="D75" s="214" t="n">
        <f aca="false">SUM(D77:D78)</f>
        <v>5747.73333333333</v>
      </c>
      <c r="E75" s="214" t="n">
        <f aca="false">SUM(E77:E78)</f>
        <v>5747.73333333333</v>
      </c>
      <c r="F75" s="214" t="n">
        <f aca="false">SUM(F77:F78)</f>
        <v>5747.73333333333</v>
      </c>
      <c r="G75" s="214" t="n">
        <f aca="false">SUM(G77:G78)</f>
        <v>5747.73333333333</v>
      </c>
      <c r="H75" s="214" t="n">
        <f aca="false">SUM(H77:H78)</f>
        <v>5747.73333333333</v>
      </c>
      <c r="I75" s="214" t="n">
        <f aca="false">SUM(I77:I78)</f>
        <v>5747.73333333333</v>
      </c>
      <c r="J75" s="214" t="n">
        <f aca="false">SUM(J77:J78)</f>
        <v>5747.73333333333</v>
      </c>
      <c r="K75" s="214" t="n">
        <f aca="false">SUM(K77:K78)</f>
        <v>5747.73333333333</v>
      </c>
      <c r="L75" s="214" t="n">
        <f aca="false">SUM(L77:L78)</f>
        <v>5747.73333333333</v>
      </c>
      <c r="M75" s="214" t="n">
        <f aca="false">SUM(M77:M78)</f>
        <v>5747.73333333333</v>
      </c>
      <c r="N75" s="214" t="n">
        <f aca="false">SUM(N77:N78)</f>
        <v>5747.73333333333</v>
      </c>
      <c r="O75" s="215" t="n">
        <f aca="false">SUM(O77:O78)</f>
        <v>11096.2708333333</v>
      </c>
      <c r="P75" s="214" t="n">
        <f aca="false">SUM(P77:P78)</f>
        <v>11096.2708333333</v>
      </c>
      <c r="Q75" s="214" t="n">
        <f aca="false">SUM(Q77:Q78)</f>
        <v>11096.2708333333</v>
      </c>
      <c r="R75" s="214" t="n">
        <f aca="false">SUM(R77:R78)</f>
        <v>11096.2708333333</v>
      </c>
      <c r="S75" s="214" t="n">
        <f aca="false">SUM(S77:S78)</f>
        <v>11096.2708333333</v>
      </c>
      <c r="T75" s="214" t="n">
        <f aca="false">SUM(T77:T78)</f>
        <v>11096.2708333333</v>
      </c>
      <c r="U75" s="214" t="n">
        <f aca="false">SUM(U77:U78)</f>
        <v>11096.2708333333</v>
      </c>
      <c r="V75" s="214" t="n">
        <f aca="false">SUM(V77:V78)</f>
        <v>11096.2708333333</v>
      </c>
      <c r="W75" s="214" t="n">
        <f aca="false">SUM(W77:W78)</f>
        <v>11096.2708333333</v>
      </c>
      <c r="X75" s="214" t="n">
        <f aca="false">SUM(X77:X78)</f>
        <v>11096.2708333333</v>
      </c>
      <c r="Y75" s="214" t="n">
        <f aca="false">SUM(Y77:Y78)</f>
        <v>11096.2708333333</v>
      </c>
      <c r="Z75" s="214" t="n">
        <f aca="false">SUM(Z77:Z78)</f>
        <v>11096.2708333333</v>
      </c>
      <c r="AA75" s="215" t="n">
        <f aca="false">SUM(AA77:AA78)</f>
        <v>28938.5</v>
      </c>
      <c r="AB75" s="214" t="n">
        <f aca="false">SUM(AB77:AB78)</f>
        <v>28938.5</v>
      </c>
      <c r="AC75" s="214" t="n">
        <f aca="false">SUM(AC77:AC78)</f>
        <v>28938.5</v>
      </c>
      <c r="AD75" s="214" t="n">
        <f aca="false">SUM(AD77:AD78)</f>
        <v>28938.5</v>
      </c>
      <c r="AE75" s="214" t="n">
        <f aca="false">SUM(AE77:AE78)</f>
        <v>28938.5</v>
      </c>
      <c r="AF75" s="214" t="n">
        <f aca="false">SUM(AF77:AF78)</f>
        <v>28938.5</v>
      </c>
      <c r="AG75" s="214" t="n">
        <f aca="false">SUM(AG77:AG78)</f>
        <v>28938.5</v>
      </c>
      <c r="AH75" s="214" t="n">
        <f aca="false">SUM(AH77:AH78)</f>
        <v>28938.5</v>
      </c>
      <c r="AI75" s="214" t="n">
        <f aca="false">SUM(AI77:AI78)</f>
        <v>28938.5</v>
      </c>
      <c r="AJ75" s="214" t="n">
        <f aca="false">SUM(AJ77:AJ78)</f>
        <v>28938.5</v>
      </c>
      <c r="AK75" s="214" t="n">
        <f aca="false">SUM(AK77:AK78)</f>
        <v>28938.5</v>
      </c>
      <c r="AL75" s="214" t="n">
        <f aca="false">SUM(AL77:AL78)</f>
        <v>28938.5</v>
      </c>
      <c r="AM75" s="215" t="n">
        <f aca="false">SUM(AM77:AM78)</f>
        <v>46002.2</v>
      </c>
      <c r="AN75" s="214" t="n">
        <f aca="false">SUM(AN77:AN78)</f>
        <v>46002.2</v>
      </c>
      <c r="AO75" s="214" t="n">
        <f aca="false">SUM(AO77:AO78)</f>
        <v>46002.2</v>
      </c>
      <c r="AP75" s="214" t="n">
        <f aca="false">SUM(AP77:AP78)</f>
        <v>46002.2</v>
      </c>
      <c r="AQ75" s="214" t="n">
        <f aca="false">SUM(AQ77:AQ78)</f>
        <v>46002.2</v>
      </c>
      <c r="AR75" s="214" t="n">
        <f aca="false">SUM(AR77:AR78)</f>
        <v>46002.2</v>
      </c>
      <c r="AS75" s="214" t="n">
        <f aca="false">SUM(AS77:AS78)</f>
        <v>46002.2</v>
      </c>
      <c r="AT75" s="214" t="n">
        <f aca="false">SUM(AT77:AT78)</f>
        <v>46002.2</v>
      </c>
      <c r="AU75" s="214" t="n">
        <f aca="false">SUM(AU77:AU78)</f>
        <v>46002.2</v>
      </c>
      <c r="AV75" s="214" t="n">
        <f aca="false">SUM(AV77:AV78)</f>
        <v>46002.2</v>
      </c>
      <c r="AW75" s="214" t="n">
        <f aca="false">SUM(AW77:AW78)</f>
        <v>46002.2</v>
      </c>
      <c r="AX75" s="214" t="n">
        <f aca="false">SUM(AX77:AX78)</f>
        <v>46002.2</v>
      </c>
      <c r="AY75" s="215" t="n">
        <f aca="false">SUM(AY77:AY78)</f>
        <v>46002.2</v>
      </c>
      <c r="AZ75" s="214" t="n">
        <f aca="false">SUM(AZ77:AZ78)</f>
        <v>46002.2</v>
      </c>
      <c r="BA75" s="214" t="n">
        <f aca="false">SUM(BA77:BA78)</f>
        <v>46002.2</v>
      </c>
      <c r="BB75" s="214" t="n">
        <f aca="false">SUM(BB77:BB78)</f>
        <v>46002.2</v>
      </c>
      <c r="BC75" s="214" t="n">
        <f aca="false">SUM(BC77:BC78)</f>
        <v>46002.2</v>
      </c>
      <c r="BD75" s="214" t="n">
        <f aca="false">SUM(BD77:BD78)</f>
        <v>46002.2</v>
      </c>
      <c r="BE75" s="214" t="n">
        <f aca="false">SUM(BE77:BE78)</f>
        <v>46002.2</v>
      </c>
      <c r="BF75" s="214" t="n">
        <f aca="false">SUM(BF77:BF78)</f>
        <v>46002.2</v>
      </c>
      <c r="BG75" s="214" t="n">
        <f aca="false">SUM(BG77:BG78)</f>
        <v>46002.2</v>
      </c>
      <c r="BH75" s="214" t="n">
        <f aca="false">SUM(BH77:BH78)</f>
        <v>46002.2</v>
      </c>
      <c r="BI75" s="214" t="n">
        <f aca="false">SUM(BI77:BI78)</f>
        <v>46002.2</v>
      </c>
      <c r="BJ75" s="214" t="n">
        <f aca="false">SUM(BJ77:BJ78)</f>
        <v>46002.2</v>
      </c>
      <c r="BK75" s="213" t="n">
        <f aca="false">SUM(C75:N75)</f>
        <v>68972.8</v>
      </c>
      <c r="BL75" s="213" t="n">
        <f aca="false">SUM(O75:Z75)</f>
        <v>133155.25</v>
      </c>
      <c r="BM75" s="213" t="n">
        <f aca="false">SUM(AA75:AL75)</f>
        <v>347262</v>
      </c>
      <c r="BN75" s="213" t="n">
        <f aca="false">SUM(AM75:AX75)</f>
        <v>552026.4</v>
      </c>
      <c r="BO75" s="213" t="n">
        <f aca="false">SUM(AY75:BJ75)</f>
        <v>552026.4</v>
      </c>
    </row>
    <row r="76" customFormat="false" ht="15" hidden="false" customHeight="false" outlineLevel="1" collapsed="false">
      <c r="A76" s="216" t="s">
        <v>2179</v>
      </c>
      <c r="B76" s="148"/>
      <c r="C76" s="217" t="n">
        <v>1</v>
      </c>
      <c r="D76" s="217" t="n">
        <v>1</v>
      </c>
      <c r="E76" s="217" t="n">
        <v>1</v>
      </c>
      <c r="F76" s="217" t="n">
        <v>1</v>
      </c>
      <c r="G76" s="217" t="n">
        <v>1</v>
      </c>
      <c r="H76" s="217" t="n">
        <v>1</v>
      </c>
      <c r="I76" s="217" t="n">
        <v>1</v>
      </c>
      <c r="J76" s="217" t="n">
        <v>1</v>
      </c>
      <c r="K76" s="217" t="n">
        <v>1</v>
      </c>
      <c r="L76" s="217" t="n">
        <v>1</v>
      </c>
      <c r="M76" s="217" t="n">
        <v>1</v>
      </c>
      <c r="N76" s="217" t="n">
        <v>1</v>
      </c>
      <c r="O76" s="218" t="n">
        <v>1</v>
      </c>
      <c r="P76" s="217" t="n">
        <v>1</v>
      </c>
      <c r="Q76" s="217" t="n">
        <v>1</v>
      </c>
      <c r="R76" s="217" t="n">
        <v>1</v>
      </c>
      <c r="S76" s="217" t="n">
        <v>1</v>
      </c>
      <c r="T76" s="217" t="n">
        <v>1</v>
      </c>
      <c r="U76" s="217" t="n">
        <v>1</v>
      </c>
      <c r="V76" s="217" t="n">
        <v>1</v>
      </c>
      <c r="W76" s="217" t="n">
        <v>1</v>
      </c>
      <c r="X76" s="217" t="n">
        <v>1</v>
      </c>
      <c r="Y76" s="217" t="n">
        <v>1</v>
      </c>
      <c r="Z76" s="217" t="n">
        <v>1</v>
      </c>
      <c r="AA76" s="218" t="n">
        <v>1</v>
      </c>
      <c r="AB76" s="217" t="n">
        <v>1</v>
      </c>
      <c r="AC76" s="217" t="n">
        <v>1</v>
      </c>
      <c r="AD76" s="217" t="n">
        <v>1</v>
      </c>
      <c r="AE76" s="217" t="n">
        <v>1</v>
      </c>
      <c r="AF76" s="217" t="n">
        <v>1</v>
      </c>
      <c r="AG76" s="217" t="n">
        <v>1</v>
      </c>
      <c r="AH76" s="217" t="n">
        <v>1</v>
      </c>
      <c r="AI76" s="217" t="n">
        <v>1</v>
      </c>
      <c r="AJ76" s="217" t="n">
        <v>1</v>
      </c>
      <c r="AK76" s="217" t="n">
        <v>1</v>
      </c>
      <c r="AL76" s="217" t="n">
        <v>1</v>
      </c>
      <c r="AM76" s="218" t="n">
        <v>1</v>
      </c>
      <c r="AN76" s="217" t="n">
        <v>1</v>
      </c>
      <c r="AO76" s="217" t="n">
        <v>1</v>
      </c>
      <c r="AP76" s="217" t="n">
        <v>1</v>
      </c>
      <c r="AQ76" s="217" t="n">
        <v>1</v>
      </c>
      <c r="AR76" s="217" t="n">
        <v>1</v>
      </c>
      <c r="AS76" s="217" t="n">
        <v>1</v>
      </c>
      <c r="AT76" s="217" t="n">
        <v>1</v>
      </c>
      <c r="AU76" s="217" t="n">
        <v>1</v>
      </c>
      <c r="AV76" s="217" t="n">
        <v>1</v>
      </c>
      <c r="AW76" s="217" t="n">
        <v>1</v>
      </c>
      <c r="AX76" s="217" t="n">
        <v>1</v>
      </c>
      <c r="AY76" s="218" t="n">
        <v>1</v>
      </c>
      <c r="AZ76" s="217" t="n">
        <v>1</v>
      </c>
      <c r="BA76" s="217" t="n">
        <v>1</v>
      </c>
      <c r="BB76" s="217" t="n">
        <v>1</v>
      </c>
      <c r="BC76" s="217" t="n">
        <v>1</v>
      </c>
      <c r="BD76" s="217" t="n">
        <v>1</v>
      </c>
      <c r="BE76" s="217" t="n">
        <v>1</v>
      </c>
      <c r="BF76" s="217" t="n">
        <v>1</v>
      </c>
      <c r="BG76" s="217" t="n">
        <v>1</v>
      </c>
      <c r="BH76" s="217" t="n">
        <v>1</v>
      </c>
      <c r="BI76" s="217" t="n">
        <v>1</v>
      </c>
      <c r="BJ76" s="217" t="n">
        <v>1</v>
      </c>
      <c r="BK76" s="219"/>
      <c r="BL76" s="219"/>
      <c r="BM76" s="219"/>
      <c r="BN76" s="219"/>
      <c r="BO76" s="219"/>
    </row>
    <row r="77" customFormat="false" ht="15" hidden="false" customHeight="false" outlineLevel="1" collapsed="false">
      <c r="A77" s="114" t="n">
        <v>5200</v>
      </c>
      <c r="B77" s="135" t="s">
        <v>1144</v>
      </c>
      <c r="C77" s="129" t="n">
        <f aca="false">IF(C$76=0,0,Salaires!$L$18*C76)</f>
        <v>4918.93333333333</v>
      </c>
      <c r="D77" s="129" t="n">
        <f aca="false">IF(D$76=0,0,Salaires!$L$18*D76)</f>
        <v>4918.93333333333</v>
      </c>
      <c r="E77" s="129" t="n">
        <f aca="false">IF(E$76=0,0,Salaires!$L$18*E76)</f>
        <v>4918.93333333333</v>
      </c>
      <c r="F77" s="129" t="n">
        <f aca="false">IF(F$76=0,0,Salaires!$L$18*F76)</f>
        <v>4918.93333333333</v>
      </c>
      <c r="G77" s="129" t="n">
        <f aca="false">IF(G$76=0,0,Salaires!$L$18*G76)</f>
        <v>4918.93333333333</v>
      </c>
      <c r="H77" s="129" t="n">
        <f aca="false">IF(H$76=0,0,Salaires!$L$18*H76)</f>
        <v>4918.93333333333</v>
      </c>
      <c r="I77" s="129" t="n">
        <f aca="false">IF(I$76=0,0,Salaires!$L$18*I76)</f>
        <v>4918.93333333333</v>
      </c>
      <c r="J77" s="129" t="n">
        <f aca="false">IF(J$76=0,0,Salaires!$L$18*J76)</f>
        <v>4918.93333333333</v>
      </c>
      <c r="K77" s="129" t="n">
        <f aca="false">IF(K$76=0,0,Salaires!$L$18*K76)</f>
        <v>4918.93333333333</v>
      </c>
      <c r="L77" s="129" t="n">
        <f aca="false">IF(L$76=0,0,Salaires!$L$18*L76)</f>
        <v>4918.93333333333</v>
      </c>
      <c r="M77" s="129" t="n">
        <f aca="false">IF(M$76=0,0,Salaires!$L$18*M76)</f>
        <v>4918.93333333333</v>
      </c>
      <c r="N77" s="129" t="n">
        <f aca="false">IF(N$76=0,0,Salaires!$L$18*N76)</f>
        <v>4918.93333333333</v>
      </c>
      <c r="O77" s="181" t="n">
        <f aca="false">IF(O$76=0,0,Salaires!$L$37*O76)</f>
        <v>8903.72916666667</v>
      </c>
      <c r="P77" s="129" t="n">
        <f aca="false">IF(P$76=0,0,Salaires!$L$37*P76)</f>
        <v>8903.72916666667</v>
      </c>
      <c r="Q77" s="129" t="n">
        <f aca="false">IF(Q$76=0,0,Salaires!$L$37*Q76)</f>
        <v>8903.72916666667</v>
      </c>
      <c r="R77" s="129" t="n">
        <f aca="false">IF(R$76=0,0,Salaires!$L$37*R76)</f>
        <v>8903.72916666667</v>
      </c>
      <c r="S77" s="129" t="n">
        <f aca="false">IF(S$76=0,0,Salaires!$L$37*S76)</f>
        <v>8903.72916666667</v>
      </c>
      <c r="T77" s="129" t="n">
        <f aca="false">IF(T$76=0,0,Salaires!$L$37*T76)</f>
        <v>8903.72916666667</v>
      </c>
      <c r="U77" s="129" t="n">
        <f aca="false">IF(U$76=0,0,Salaires!$L$37*U76)</f>
        <v>8903.72916666667</v>
      </c>
      <c r="V77" s="129" t="n">
        <f aca="false">IF(V$76=0,0,Salaires!$L$37*V76)</f>
        <v>8903.72916666667</v>
      </c>
      <c r="W77" s="129" t="n">
        <f aca="false">IF(W$76=0,0,Salaires!$L$37*W76)</f>
        <v>8903.72916666667</v>
      </c>
      <c r="X77" s="129" t="n">
        <f aca="false">IF(X$76=0,0,Salaires!$L$37*X76)</f>
        <v>8903.72916666667</v>
      </c>
      <c r="Y77" s="129" t="n">
        <f aca="false">IF(Y$76=0,0,Salaires!$L$37*Y76)</f>
        <v>8903.72916666667</v>
      </c>
      <c r="Z77" s="129" t="n">
        <f aca="false">IF(Z$76=0,0,Salaires!$L$37*Z76)</f>
        <v>8903.72916666667</v>
      </c>
      <c r="AA77" s="181" t="n">
        <f aca="false">IF(AA$76=0,0,Salaires!$L$56*AA76)</f>
        <v>21061.5</v>
      </c>
      <c r="AB77" s="129" t="n">
        <f aca="false">IF(AB$76=0,0,Salaires!$L$56*AB76)</f>
        <v>21061.5</v>
      </c>
      <c r="AC77" s="129" t="n">
        <f aca="false">IF(AC$76=0,0,Salaires!$L$56*AC76)</f>
        <v>21061.5</v>
      </c>
      <c r="AD77" s="129" t="n">
        <f aca="false">IF(AD$76=0,0,Salaires!$L$56*AD76)</f>
        <v>21061.5</v>
      </c>
      <c r="AE77" s="129" t="n">
        <f aca="false">IF(AE$76=0,0,Salaires!$L$56*AE76)</f>
        <v>21061.5</v>
      </c>
      <c r="AF77" s="129" t="n">
        <f aca="false">IF(AF$76=0,0,Salaires!$L$56*AF76)</f>
        <v>21061.5</v>
      </c>
      <c r="AG77" s="129" t="n">
        <f aca="false">IF(AG$76=0,0,Salaires!$L$56*AG76)</f>
        <v>21061.5</v>
      </c>
      <c r="AH77" s="129" t="n">
        <f aca="false">IF(AH$76=0,0,Salaires!$L$56*AH76)</f>
        <v>21061.5</v>
      </c>
      <c r="AI77" s="129" t="n">
        <f aca="false">IF(AI$76=0,0,Salaires!$L$56*AI76)</f>
        <v>21061.5</v>
      </c>
      <c r="AJ77" s="129" t="n">
        <f aca="false">IF(AJ$76=0,0,Salaires!$L$56*AJ76)</f>
        <v>21061.5</v>
      </c>
      <c r="AK77" s="129" t="n">
        <f aca="false">IF(AK$76=0,0,Salaires!$L$56*AK76)</f>
        <v>21061.5</v>
      </c>
      <c r="AL77" s="129" t="n">
        <f aca="false">IF(AL$76=0,0,Salaires!$L$56*AL76)</f>
        <v>21061.5</v>
      </c>
      <c r="AM77" s="181" t="n">
        <f aca="false">IF(AM$76=0,0,Salaires!$L$75*AM76)</f>
        <v>33997.8</v>
      </c>
      <c r="AN77" s="129" t="n">
        <f aca="false">IF(AN$76=0,0,Salaires!$L$75*AN76)</f>
        <v>33997.8</v>
      </c>
      <c r="AO77" s="129" t="n">
        <f aca="false">IF(AO$76=0,0,Salaires!$L$75*AO76)</f>
        <v>33997.8</v>
      </c>
      <c r="AP77" s="129" t="n">
        <f aca="false">IF(AP$76=0,0,Salaires!$L$75*AP76)</f>
        <v>33997.8</v>
      </c>
      <c r="AQ77" s="129" t="n">
        <f aca="false">IF(AQ$76=0,0,Salaires!$L$75*AQ76)</f>
        <v>33997.8</v>
      </c>
      <c r="AR77" s="129" t="n">
        <f aca="false">IF(AR$76=0,0,Salaires!$L$75*AR76)</f>
        <v>33997.8</v>
      </c>
      <c r="AS77" s="129" t="n">
        <f aca="false">IF(AS$76=0,0,Salaires!$L$75*AS76)</f>
        <v>33997.8</v>
      </c>
      <c r="AT77" s="129" t="n">
        <f aca="false">IF(AT$76=0,0,Salaires!$L$75*AT76)</f>
        <v>33997.8</v>
      </c>
      <c r="AU77" s="129" t="n">
        <f aca="false">IF(AU$76=0,0,Salaires!$L$75*AU76)</f>
        <v>33997.8</v>
      </c>
      <c r="AV77" s="129" t="n">
        <f aca="false">IF(AV$76=0,0,Salaires!$L$75*AV76)</f>
        <v>33997.8</v>
      </c>
      <c r="AW77" s="129" t="n">
        <f aca="false">IF(AW$76=0,0,Salaires!$L$75*AW76)</f>
        <v>33997.8</v>
      </c>
      <c r="AX77" s="129" t="n">
        <f aca="false">IF(AX$76=0,0,Salaires!$L$75*AX76)</f>
        <v>33997.8</v>
      </c>
      <c r="AY77" s="181" t="n">
        <f aca="false">IF(AY$76=0,0,Salaires!$L$94*AY76)</f>
        <v>33997.8</v>
      </c>
      <c r="AZ77" s="129" t="n">
        <f aca="false">IF(AZ$76=0,0,Salaires!$L$94*AZ76)</f>
        <v>33997.8</v>
      </c>
      <c r="BA77" s="129" t="n">
        <f aca="false">IF(BA$76=0,0,Salaires!$L$94*BA76)</f>
        <v>33997.8</v>
      </c>
      <c r="BB77" s="129" t="n">
        <f aca="false">IF(BB$76=0,0,Salaires!$L$94*BB76)</f>
        <v>33997.8</v>
      </c>
      <c r="BC77" s="129" t="n">
        <f aca="false">IF(BC$76=0,0,Salaires!$L$94*BC76)</f>
        <v>33997.8</v>
      </c>
      <c r="BD77" s="129" t="n">
        <f aca="false">IF(BD$76=0,0,Salaires!$L$94*BD76)</f>
        <v>33997.8</v>
      </c>
      <c r="BE77" s="129" t="n">
        <f aca="false">IF(BE$76=0,0,Salaires!$L$94*BE76)</f>
        <v>33997.8</v>
      </c>
      <c r="BF77" s="129" t="n">
        <f aca="false">IF(BF$76=0,0,Salaires!$L$94*BF76)</f>
        <v>33997.8</v>
      </c>
      <c r="BG77" s="129" t="n">
        <f aca="false">IF(BG$76=0,0,Salaires!$L$94*BG76)</f>
        <v>33997.8</v>
      </c>
      <c r="BH77" s="129" t="n">
        <f aca="false">IF(BH$76=0,0,Salaires!$L$94*BH76)</f>
        <v>33997.8</v>
      </c>
      <c r="BI77" s="129" t="n">
        <f aca="false">IF(BI$76=0,0,Salaires!$L$94*BI76)</f>
        <v>33997.8</v>
      </c>
      <c r="BJ77" s="129" t="n">
        <f aca="false">IF(BJ$76=0,0,Salaires!$L$94*BJ76)</f>
        <v>33997.8</v>
      </c>
      <c r="BK77" s="199" t="n">
        <f aca="false">SUM(C77:N77)</f>
        <v>59027.2</v>
      </c>
      <c r="BL77" s="199" t="n">
        <f aca="false">SUM(O77:Z77)</f>
        <v>106844.75</v>
      </c>
      <c r="BM77" s="199" t="n">
        <f aca="false">SUM(AA77:AL77)</f>
        <v>252738</v>
      </c>
      <c r="BN77" s="199" t="n">
        <f aca="false">SUM(AM77:AX77)</f>
        <v>407973.6</v>
      </c>
      <c r="BO77" s="199" t="n">
        <f aca="false">SUM(AY77:BJ77)</f>
        <v>407973.6</v>
      </c>
    </row>
    <row r="78" customFormat="false" ht="15" hidden="false" customHeight="false" outlineLevel="1" collapsed="false">
      <c r="A78" s="114" t="n">
        <v>5270</v>
      </c>
      <c r="B78" s="135" t="s">
        <v>2180</v>
      </c>
      <c r="C78" s="129" t="n">
        <f aca="false">IF(C$76=0,0,Salaires!$L$17*C76)</f>
        <v>828.8</v>
      </c>
      <c r="D78" s="129" t="n">
        <f aca="false">IF(D$76=0,0,Salaires!$L$17*D76)</f>
        <v>828.8</v>
      </c>
      <c r="E78" s="129" t="n">
        <f aca="false">IF(E$76=0,0,Salaires!$L$17*E76)</f>
        <v>828.8</v>
      </c>
      <c r="F78" s="129" t="n">
        <f aca="false">IF(F$76=0,0,Salaires!$L$17*F76)</f>
        <v>828.8</v>
      </c>
      <c r="G78" s="129" t="n">
        <f aca="false">IF(G$76=0,0,Salaires!$L$17*G76)</f>
        <v>828.8</v>
      </c>
      <c r="H78" s="129" t="n">
        <f aca="false">IF(H$76=0,0,Salaires!$L$17*H76)</f>
        <v>828.8</v>
      </c>
      <c r="I78" s="129" t="n">
        <f aca="false">IF(I$76=0,0,Salaires!$L$17*I76)</f>
        <v>828.8</v>
      </c>
      <c r="J78" s="129" t="n">
        <f aca="false">IF(J$76=0,0,Salaires!$L$17*J76)</f>
        <v>828.8</v>
      </c>
      <c r="K78" s="129" t="n">
        <f aca="false">IF(K$76=0,0,Salaires!$L$17*K76)</f>
        <v>828.8</v>
      </c>
      <c r="L78" s="129" t="n">
        <f aca="false">IF(L$76=0,0,Salaires!$L$17*L76)</f>
        <v>828.8</v>
      </c>
      <c r="M78" s="129" t="n">
        <f aca="false">IF(M$76=0,0,Salaires!$L$17*M76)</f>
        <v>828.8</v>
      </c>
      <c r="N78" s="129" t="n">
        <f aca="false">IF(N$76=0,0,Salaires!$L$17*N76)</f>
        <v>828.8</v>
      </c>
      <c r="O78" s="181" t="n">
        <f aca="false">IF(O$76=0,0,Salaires!$L$36*O76)</f>
        <v>2192.54166666667</v>
      </c>
      <c r="P78" s="129" t="n">
        <f aca="false">IF(P$76=0,0,Salaires!$L$36*P76)</f>
        <v>2192.54166666667</v>
      </c>
      <c r="Q78" s="129" t="n">
        <f aca="false">IF(Q$76=0,0,Salaires!$L$36*Q76)</f>
        <v>2192.54166666667</v>
      </c>
      <c r="R78" s="129" t="n">
        <f aca="false">IF(R$76=0,0,Salaires!$L$36*R76)</f>
        <v>2192.54166666667</v>
      </c>
      <c r="S78" s="129" t="n">
        <f aca="false">IF(S$76=0,0,Salaires!$L$36*S76)</f>
        <v>2192.54166666667</v>
      </c>
      <c r="T78" s="129" t="n">
        <f aca="false">IF(T$76=0,0,Salaires!$L$36*T76)</f>
        <v>2192.54166666667</v>
      </c>
      <c r="U78" s="129" t="n">
        <f aca="false">IF(U$76=0,0,Salaires!$L$36*U76)</f>
        <v>2192.54166666667</v>
      </c>
      <c r="V78" s="129" t="n">
        <f aca="false">IF(V$76=0,0,Salaires!$L$36*V76)</f>
        <v>2192.54166666667</v>
      </c>
      <c r="W78" s="129" t="n">
        <f aca="false">IF(W$76=0,0,Salaires!$L$36*W76)</f>
        <v>2192.54166666667</v>
      </c>
      <c r="X78" s="129" t="n">
        <f aca="false">IF(X$76=0,0,Salaires!$L$36*X76)</f>
        <v>2192.54166666667</v>
      </c>
      <c r="Y78" s="129" t="n">
        <f aca="false">IF(Y$76=0,0,Salaires!$L$36*Y76)</f>
        <v>2192.54166666667</v>
      </c>
      <c r="Z78" s="129" t="n">
        <f aca="false">IF(Z$76=0,0,Salaires!$L$36*Z76)</f>
        <v>2192.54166666667</v>
      </c>
      <c r="AA78" s="181" t="n">
        <f aca="false">IF(AA$76=0,0,Salaires!$L$55*AA76)</f>
        <v>7877</v>
      </c>
      <c r="AB78" s="129" t="n">
        <f aca="false">IF(AB$76=0,0,Salaires!$L$55*AB76)</f>
        <v>7877</v>
      </c>
      <c r="AC78" s="129" t="n">
        <f aca="false">IF(AC$76=0,0,Salaires!$L$55*AC76)</f>
        <v>7877</v>
      </c>
      <c r="AD78" s="129" t="n">
        <f aca="false">IF(AD$76=0,0,Salaires!$L$55*AD76)</f>
        <v>7877</v>
      </c>
      <c r="AE78" s="129" t="n">
        <f aca="false">IF(AE$76=0,0,Salaires!$L$55*AE76)</f>
        <v>7877</v>
      </c>
      <c r="AF78" s="129" t="n">
        <f aca="false">IF(AF$76=0,0,Salaires!$L$55*AF76)</f>
        <v>7877</v>
      </c>
      <c r="AG78" s="129" t="n">
        <f aca="false">IF(AG$76=0,0,Salaires!$L$55*AG76)</f>
        <v>7877</v>
      </c>
      <c r="AH78" s="129" t="n">
        <f aca="false">IF(AH$76=0,0,Salaires!$L$55*AH76)</f>
        <v>7877</v>
      </c>
      <c r="AI78" s="129" t="n">
        <f aca="false">IF(AI$76=0,0,Salaires!$L$55*AI76)</f>
        <v>7877</v>
      </c>
      <c r="AJ78" s="129" t="n">
        <f aca="false">IF(AJ$76=0,0,Salaires!$L$55*AJ76)</f>
        <v>7877</v>
      </c>
      <c r="AK78" s="129" t="n">
        <f aca="false">IF(AK$76=0,0,Salaires!$L$55*AK76)</f>
        <v>7877</v>
      </c>
      <c r="AL78" s="129" t="n">
        <f aca="false">IF(AL$76=0,0,Salaires!$L$55*AL76)</f>
        <v>7877</v>
      </c>
      <c r="AM78" s="181" t="n">
        <f aca="false">IF(AM$76=0,0,Salaires!$L$74*AM76)</f>
        <v>12004.4</v>
      </c>
      <c r="AN78" s="129" t="n">
        <f aca="false">IF(AN$76=0,0,Salaires!$L$74*AN76)</f>
        <v>12004.4</v>
      </c>
      <c r="AO78" s="129" t="n">
        <f aca="false">IF(AO$76=0,0,Salaires!$L$74*AO76)</f>
        <v>12004.4</v>
      </c>
      <c r="AP78" s="129" t="n">
        <f aca="false">IF(AP$76=0,0,Salaires!$L$74*AP76)</f>
        <v>12004.4</v>
      </c>
      <c r="AQ78" s="129" t="n">
        <f aca="false">IF(AQ$76=0,0,Salaires!$L$74*AQ76)</f>
        <v>12004.4</v>
      </c>
      <c r="AR78" s="129" t="n">
        <f aca="false">IF(AR$76=0,0,Salaires!$L$74*AR76)</f>
        <v>12004.4</v>
      </c>
      <c r="AS78" s="129" t="n">
        <f aca="false">IF(AS$76=0,0,Salaires!$L$74*AS76)</f>
        <v>12004.4</v>
      </c>
      <c r="AT78" s="129" t="n">
        <f aca="false">IF(AT$76=0,0,Salaires!$L$74*AT76)</f>
        <v>12004.4</v>
      </c>
      <c r="AU78" s="129" t="n">
        <f aca="false">IF(AU$76=0,0,Salaires!$L$74*AU76)</f>
        <v>12004.4</v>
      </c>
      <c r="AV78" s="129" t="n">
        <f aca="false">IF(AV$76=0,0,Salaires!$L$74*AV76)</f>
        <v>12004.4</v>
      </c>
      <c r="AW78" s="129" t="n">
        <f aca="false">IF(AW$76=0,0,Salaires!$L$74*AW76)</f>
        <v>12004.4</v>
      </c>
      <c r="AX78" s="129" t="n">
        <f aca="false">IF(AX$76=0,0,Salaires!$L$74*AX76)</f>
        <v>12004.4</v>
      </c>
      <c r="AY78" s="181" t="n">
        <f aca="false">IF(AY$76=0,0,Salaires!$L$93*AY76)</f>
        <v>12004.4</v>
      </c>
      <c r="AZ78" s="129" t="n">
        <f aca="false">IF(AZ$76=0,0,Salaires!$L$93*AZ76)</f>
        <v>12004.4</v>
      </c>
      <c r="BA78" s="129" t="n">
        <f aca="false">IF(BA$76=0,0,Salaires!$L$93*BA76)</f>
        <v>12004.4</v>
      </c>
      <c r="BB78" s="129" t="n">
        <f aca="false">IF(BB$76=0,0,Salaires!$L$93*BB76)</f>
        <v>12004.4</v>
      </c>
      <c r="BC78" s="129" t="n">
        <f aca="false">IF(BC$76=0,0,Salaires!$L$93*BC76)</f>
        <v>12004.4</v>
      </c>
      <c r="BD78" s="129" t="n">
        <f aca="false">IF(BD$76=0,0,Salaires!$L$93*BD76)</f>
        <v>12004.4</v>
      </c>
      <c r="BE78" s="129" t="n">
        <f aca="false">IF(BE$76=0,0,Salaires!$L$93*BE76)</f>
        <v>12004.4</v>
      </c>
      <c r="BF78" s="129" t="n">
        <f aca="false">IF(BF$76=0,0,Salaires!$L$93*BF76)</f>
        <v>12004.4</v>
      </c>
      <c r="BG78" s="129" t="n">
        <f aca="false">IF(BG$76=0,0,Salaires!$L$93*BG76)</f>
        <v>12004.4</v>
      </c>
      <c r="BH78" s="129" t="n">
        <f aca="false">IF(BH$76=0,0,Salaires!$L$93*BH76)</f>
        <v>12004.4</v>
      </c>
      <c r="BI78" s="129" t="n">
        <f aca="false">IF(BI$76=0,0,Salaires!$L$93*BI76)</f>
        <v>12004.4</v>
      </c>
      <c r="BJ78" s="129" t="n">
        <f aca="false">IF(BJ$76=0,0,Salaires!$L$93*BJ76)</f>
        <v>12004.4</v>
      </c>
      <c r="BK78" s="199" t="n">
        <f aca="false">SUM(C78:N78)</f>
        <v>9945.6</v>
      </c>
      <c r="BL78" s="199" t="n">
        <f aca="false">SUM(O78:Z78)</f>
        <v>26310.5</v>
      </c>
      <c r="BM78" s="199" t="n">
        <f aca="false">SUM(AA78:AL78)</f>
        <v>94524</v>
      </c>
      <c r="BN78" s="199" t="n">
        <f aca="false">SUM(AM78:AX78)</f>
        <v>144052.8</v>
      </c>
      <c r="BO78" s="199" t="n">
        <f aca="false">SUM(AY78:BJ78)</f>
        <v>144052.8</v>
      </c>
    </row>
    <row r="79" s="9" customFormat="true" ht="15" hidden="false" customHeight="false" outlineLevel="0" collapsed="false">
      <c r="A79" s="210" t="s">
        <v>2181</v>
      </c>
      <c r="B79" s="211"/>
      <c r="C79" s="220" t="n">
        <f aca="false">SUM(C80:C84)</f>
        <v>0</v>
      </c>
      <c r="D79" s="220" t="n">
        <f aca="false">SUM(D80:D84)</f>
        <v>0</v>
      </c>
      <c r="E79" s="220" t="n">
        <f aca="false">SUM(E80:E84)</f>
        <v>0</v>
      </c>
      <c r="F79" s="220" t="n">
        <f aca="false">SUM(F80:F84)</f>
        <v>0</v>
      </c>
      <c r="G79" s="220" t="n">
        <f aca="false">SUM(G80:G84)</f>
        <v>0</v>
      </c>
      <c r="H79" s="220" t="n">
        <f aca="false">SUM(H80:H84)</f>
        <v>0</v>
      </c>
      <c r="I79" s="220" t="n">
        <f aca="false">SUM(I80:I84)</f>
        <v>0</v>
      </c>
      <c r="J79" s="220" t="n">
        <f aca="false">SUM(J80:J84)</f>
        <v>0</v>
      </c>
      <c r="K79" s="220" t="n">
        <f aca="false">SUM(K80:K84)</f>
        <v>0</v>
      </c>
      <c r="L79" s="220" t="n">
        <f aca="false">SUM(L80:L84)</f>
        <v>0</v>
      </c>
      <c r="M79" s="220" t="n">
        <f aca="false">SUM(M80:M84)</f>
        <v>0</v>
      </c>
      <c r="N79" s="220" t="n">
        <f aca="false">SUM(N80:N84)</f>
        <v>0</v>
      </c>
      <c r="O79" s="221" t="n">
        <f aca="false">SUM(O80:O84)</f>
        <v>0</v>
      </c>
      <c r="P79" s="220" t="n">
        <f aca="false">SUM(P80:P84)</f>
        <v>0</v>
      </c>
      <c r="Q79" s="220" t="n">
        <f aca="false">SUM(Q80:Q84)</f>
        <v>0</v>
      </c>
      <c r="R79" s="220" t="n">
        <f aca="false">SUM(R80:R84)</f>
        <v>0</v>
      </c>
      <c r="S79" s="220" t="n">
        <f aca="false">SUM(S80:S84)</f>
        <v>0</v>
      </c>
      <c r="T79" s="220" t="n">
        <f aca="false">SUM(T80:T84)</f>
        <v>0</v>
      </c>
      <c r="U79" s="220" t="n">
        <f aca="false">SUM(U80:U84)</f>
        <v>0</v>
      </c>
      <c r="V79" s="220" t="n">
        <f aca="false">SUM(V80:V84)</f>
        <v>0</v>
      </c>
      <c r="W79" s="220" t="n">
        <f aca="false">SUM(W80:W84)</f>
        <v>0</v>
      </c>
      <c r="X79" s="220" t="n">
        <f aca="false">SUM(X80:X84)</f>
        <v>0</v>
      </c>
      <c r="Y79" s="220" t="n">
        <f aca="false">SUM(Y80:Y84)</f>
        <v>0</v>
      </c>
      <c r="Z79" s="220" t="n">
        <f aca="false">SUM(Z80:Z84)</f>
        <v>0</v>
      </c>
      <c r="AA79" s="221" t="n">
        <f aca="false">SUM(AA80:AA84)</f>
        <v>0</v>
      </c>
      <c r="AB79" s="220" t="n">
        <f aca="false">SUM(AB80:AB84)</f>
        <v>0</v>
      </c>
      <c r="AC79" s="220" t="n">
        <f aca="false">SUM(AC80:AC84)</f>
        <v>0</v>
      </c>
      <c r="AD79" s="220" t="n">
        <f aca="false">SUM(AD80:AD84)</f>
        <v>0</v>
      </c>
      <c r="AE79" s="220" t="n">
        <f aca="false">SUM(AE80:AE84)</f>
        <v>0</v>
      </c>
      <c r="AF79" s="220" t="n">
        <f aca="false">SUM(AF80:AF84)</f>
        <v>0</v>
      </c>
      <c r="AG79" s="220" t="n">
        <f aca="false">SUM(AG80:AG84)</f>
        <v>0</v>
      </c>
      <c r="AH79" s="220" t="n">
        <f aca="false">SUM(AH80:AH84)</f>
        <v>0</v>
      </c>
      <c r="AI79" s="220" t="n">
        <f aca="false">SUM(AI80:AI84)</f>
        <v>0</v>
      </c>
      <c r="AJ79" s="220" t="n">
        <f aca="false">SUM(AJ80:AJ84)</f>
        <v>0</v>
      </c>
      <c r="AK79" s="220" t="n">
        <f aca="false">SUM(AK80:AK84)</f>
        <v>0</v>
      </c>
      <c r="AL79" s="220" t="n">
        <f aca="false">SUM(AL80:AL84)</f>
        <v>0</v>
      </c>
      <c r="AM79" s="221" t="n">
        <f aca="false">SUM(AM80:AM84)</f>
        <v>0</v>
      </c>
      <c r="AN79" s="220" t="n">
        <f aca="false">SUM(AN80:AN84)</f>
        <v>0</v>
      </c>
      <c r="AO79" s="220" t="n">
        <f aca="false">SUM(AO80:AO84)</f>
        <v>0</v>
      </c>
      <c r="AP79" s="220" t="n">
        <f aca="false">SUM(AP80:AP84)</f>
        <v>0</v>
      </c>
      <c r="AQ79" s="220" t="n">
        <f aca="false">SUM(AQ80:AQ84)</f>
        <v>0</v>
      </c>
      <c r="AR79" s="220" t="n">
        <f aca="false">SUM(AR80:AR84)</f>
        <v>0</v>
      </c>
      <c r="AS79" s="220" t="n">
        <f aca="false">SUM(AS80:AS84)</f>
        <v>0</v>
      </c>
      <c r="AT79" s="220" t="n">
        <f aca="false">SUM(AT80:AT84)</f>
        <v>0</v>
      </c>
      <c r="AU79" s="220" t="n">
        <f aca="false">SUM(AU80:AU84)</f>
        <v>0</v>
      </c>
      <c r="AV79" s="220" t="n">
        <f aca="false">SUM(AV80:AV84)</f>
        <v>0</v>
      </c>
      <c r="AW79" s="220" t="n">
        <f aca="false">SUM(AW80:AW84)</f>
        <v>0</v>
      </c>
      <c r="AX79" s="220" t="n">
        <f aca="false">SUM(AX80:AX84)</f>
        <v>0</v>
      </c>
      <c r="AY79" s="221" t="n">
        <f aca="false">SUM(AY80:AY84)</f>
        <v>0</v>
      </c>
      <c r="AZ79" s="220" t="n">
        <f aca="false">SUM(AZ80:AZ84)</f>
        <v>0</v>
      </c>
      <c r="BA79" s="220" t="n">
        <f aca="false">SUM(BA80:BA84)</f>
        <v>0</v>
      </c>
      <c r="BB79" s="220" t="n">
        <f aca="false">SUM(BB80:BB84)</f>
        <v>0</v>
      </c>
      <c r="BC79" s="220" t="n">
        <f aca="false">SUM(BC80:BC84)</f>
        <v>0</v>
      </c>
      <c r="BD79" s="220" t="n">
        <f aca="false">SUM(BD80:BD84)</f>
        <v>0</v>
      </c>
      <c r="BE79" s="220" t="n">
        <f aca="false">SUM(BE80:BE84)</f>
        <v>0</v>
      </c>
      <c r="BF79" s="220" t="n">
        <f aca="false">SUM(BF80:BF84)</f>
        <v>0</v>
      </c>
      <c r="BG79" s="220" t="n">
        <f aca="false">SUM(BG80:BG84)</f>
        <v>0</v>
      </c>
      <c r="BH79" s="220" t="n">
        <f aca="false">SUM(BH80:BH84)</f>
        <v>0</v>
      </c>
      <c r="BI79" s="220" t="n">
        <f aca="false">SUM(BI80:BI84)</f>
        <v>0</v>
      </c>
      <c r="BJ79" s="220" t="n">
        <f aca="false">SUM(BJ80:BJ84)</f>
        <v>0</v>
      </c>
      <c r="BK79" s="213" t="n">
        <f aca="false">SUM(C79:N79)</f>
        <v>0</v>
      </c>
      <c r="BL79" s="213" t="n">
        <f aca="false">SUM(O79:Z79)</f>
        <v>0</v>
      </c>
      <c r="BM79" s="213" t="n">
        <f aca="false">SUM(AA79:AL79)</f>
        <v>0</v>
      </c>
      <c r="BN79" s="213" t="n">
        <f aca="false">SUM(AM79:AX79)</f>
        <v>0</v>
      </c>
      <c r="BO79" s="213" t="n">
        <f aca="false">SUM(AY79:BJ79)</f>
        <v>0</v>
      </c>
    </row>
    <row r="80" customFormat="false" ht="15" hidden="false" customHeight="false" outlineLevel="1" collapsed="false">
      <c r="A80" s="114" t="s">
        <v>1195</v>
      </c>
      <c r="B80" s="163" t="s">
        <v>1196</v>
      </c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81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  <c r="AA80" s="181"/>
      <c r="AB80" s="129"/>
      <c r="AC80" s="129"/>
      <c r="AD80" s="129"/>
      <c r="AE80" s="129"/>
      <c r="AF80" s="129"/>
      <c r="AG80" s="129"/>
      <c r="AH80" s="129"/>
      <c r="AI80" s="129"/>
      <c r="AJ80" s="129"/>
      <c r="AK80" s="129"/>
      <c r="AL80" s="129"/>
      <c r="AM80" s="181"/>
      <c r="AN80" s="129"/>
      <c r="AO80" s="129"/>
      <c r="AP80" s="129"/>
      <c r="AQ80" s="129"/>
      <c r="AR80" s="129"/>
      <c r="AS80" s="129"/>
      <c r="AT80" s="129"/>
      <c r="AU80" s="129"/>
      <c r="AV80" s="129"/>
      <c r="AW80" s="129"/>
      <c r="AX80" s="129"/>
      <c r="AY80" s="181"/>
      <c r="AZ80" s="129"/>
      <c r="BA80" s="129"/>
      <c r="BB80" s="129"/>
      <c r="BC80" s="129"/>
      <c r="BD80" s="129"/>
      <c r="BE80" s="129"/>
      <c r="BF80" s="129"/>
      <c r="BG80" s="129"/>
      <c r="BH80" s="129"/>
      <c r="BI80" s="129"/>
      <c r="BJ80" s="129"/>
      <c r="BK80" s="199" t="n">
        <f aca="false">SUM(C80:N80)</f>
        <v>0</v>
      </c>
      <c r="BL80" s="199" t="n">
        <f aca="false">SUM(O80:Z80)</f>
        <v>0</v>
      </c>
      <c r="BM80" s="199" t="n">
        <f aca="false">SUM(AA80:AL80)</f>
        <v>0</v>
      </c>
      <c r="BN80" s="199" t="n">
        <f aca="false">SUM(AM80:AX80)</f>
        <v>0</v>
      </c>
      <c r="BO80" s="199" t="n">
        <f aca="false">SUM(AY80:BJ80)</f>
        <v>0</v>
      </c>
    </row>
    <row r="81" customFormat="false" ht="15" hidden="false" customHeight="false" outlineLevel="1" collapsed="false">
      <c r="A81" s="114" t="s">
        <v>1218</v>
      </c>
      <c r="B81" s="163" t="s">
        <v>1219</v>
      </c>
      <c r="C81" s="129"/>
      <c r="D81" s="129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81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  <c r="AA81" s="181"/>
      <c r="AB81" s="129"/>
      <c r="AC81" s="129"/>
      <c r="AD81" s="129"/>
      <c r="AE81" s="129"/>
      <c r="AF81" s="129"/>
      <c r="AG81" s="129"/>
      <c r="AH81" s="129"/>
      <c r="AI81" s="129"/>
      <c r="AJ81" s="129"/>
      <c r="AK81" s="129"/>
      <c r="AL81" s="129"/>
      <c r="AM81" s="181"/>
      <c r="AN81" s="129"/>
      <c r="AO81" s="129"/>
      <c r="AP81" s="129"/>
      <c r="AQ81" s="129"/>
      <c r="AR81" s="129"/>
      <c r="AS81" s="129"/>
      <c r="AT81" s="129"/>
      <c r="AU81" s="129"/>
      <c r="AV81" s="129"/>
      <c r="AW81" s="129"/>
      <c r="AX81" s="129"/>
      <c r="AY81" s="181"/>
      <c r="AZ81" s="129"/>
      <c r="BA81" s="129"/>
      <c r="BB81" s="129"/>
      <c r="BC81" s="129"/>
      <c r="BD81" s="129"/>
      <c r="BE81" s="129"/>
      <c r="BF81" s="129"/>
      <c r="BG81" s="129"/>
      <c r="BH81" s="129"/>
      <c r="BI81" s="129"/>
      <c r="BJ81" s="129"/>
      <c r="BK81" s="199" t="n">
        <f aca="false">SUM(C81:N81)</f>
        <v>0</v>
      </c>
      <c r="BL81" s="199" t="n">
        <f aca="false">SUM(O81:Z81)</f>
        <v>0</v>
      </c>
      <c r="BM81" s="199" t="n">
        <f aca="false">SUM(AA81:AL81)</f>
        <v>0</v>
      </c>
      <c r="BN81" s="199" t="n">
        <f aca="false">SUM(AM81:AX81)</f>
        <v>0</v>
      </c>
      <c r="BO81" s="199" t="n">
        <f aca="false">SUM(AY81:BJ81)</f>
        <v>0</v>
      </c>
    </row>
    <row r="82" customFormat="false" ht="15" hidden="false" customHeight="false" outlineLevel="1" collapsed="false">
      <c r="A82" s="114" t="s">
        <v>1220</v>
      </c>
      <c r="B82" s="163" t="s">
        <v>1221</v>
      </c>
      <c r="C82" s="129"/>
      <c r="D82" s="129"/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81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  <c r="AA82" s="181"/>
      <c r="AB82" s="129"/>
      <c r="AC82" s="129"/>
      <c r="AD82" s="129"/>
      <c r="AE82" s="129"/>
      <c r="AF82" s="129"/>
      <c r="AG82" s="129"/>
      <c r="AH82" s="129"/>
      <c r="AI82" s="129"/>
      <c r="AJ82" s="129"/>
      <c r="AK82" s="129"/>
      <c r="AL82" s="129"/>
      <c r="AM82" s="181"/>
      <c r="AN82" s="129"/>
      <c r="AO82" s="129"/>
      <c r="AP82" s="129"/>
      <c r="AQ82" s="129"/>
      <c r="AR82" s="129"/>
      <c r="AS82" s="129"/>
      <c r="AT82" s="129"/>
      <c r="AU82" s="129"/>
      <c r="AV82" s="129"/>
      <c r="AW82" s="129"/>
      <c r="AX82" s="129"/>
      <c r="AY82" s="181"/>
      <c r="AZ82" s="129"/>
      <c r="BA82" s="129"/>
      <c r="BB82" s="129"/>
      <c r="BC82" s="129"/>
      <c r="BD82" s="129"/>
      <c r="BE82" s="129"/>
      <c r="BF82" s="129"/>
      <c r="BG82" s="129"/>
      <c r="BH82" s="129"/>
      <c r="BI82" s="129"/>
      <c r="BJ82" s="129"/>
      <c r="BK82" s="199" t="n">
        <f aca="false">SUM(C82:N82)</f>
        <v>0</v>
      </c>
      <c r="BL82" s="199" t="n">
        <f aca="false">SUM(O82:Z82)</f>
        <v>0</v>
      </c>
      <c r="BM82" s="199" t="n">
        <f aca="false">SUM(AA82:AL82)</f>
        <v>0</v>
      </c>
      <c r="BN82" s="199" t="n">
        <f aca="false">SUM(AM82:AX82)</f>
        <v>0</v>
      </c>
      <c r="BO82" s="199" t="n">
        <f aca="false">SUM(AY82:BJ82)</f>
        <v>0</v>
      </c>
    </row>
    <row r="83" customFormat="false" ht="15" hidden="false" customHeight="false" outlineLevel="1" collapsed="false">
      <c r="A83" s="114" t="s">
        <v>1222</v>
      </c>
      <c r="B83" s="163" t="s">
        <v>1223</v>
      </c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81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  <c r="AA83" s="181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81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81"/>
      <c r="AZ83" s="129"/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199" t="n">
        <f aca="false">SUM(C83:N83)</f>
        <v>0</v>
      </c>
      <c r="BL83" s="199" t="n">
        <f aca="false">SUM(O83:Z83)</f>
        <v>0</v>
      </c>
      <c r="BM83" s="199" t="n">
        <f aca="false">SUM(AA83:AL83)</f>
        <v>0</v>
      </c>
      <c r="BN83" s="199" t="n">
        <f aca="false">SUM(AM83:AX83)</f>
        <v>0</v>
      </c>
      <c r="BO83" s="199" t="n">
        <f aca="false">SUM(AY83:BJ83)</f>
        <v>0</v>
      </c>
    </row>
    <row r="84" customFormat="false" ht="15" hidden="false" customHeight="false" outlineLevel="1" collapsed="false">
      <c r="A84" s="114" t="s">
        <v>1226</v>
      </c>
      <c r="B84" s="163" t="s">
        <v>1227</v>
      </c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81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  <c r="AA84" s="181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81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81"/>
      <c r="AZ84" s="129"/>
      <c r="BA84" s="129"/>
      <c r="BB84" s="129"/>
      <c r="BC84" s="129"/>
      <c r="BD84" s="129"/>
      <c r="BE84" s="129"/>
      <c r="BF84" s="129"/>
      <c r="BG84" s="129"/>
      <c r="BH84" s="129"/>
      <c r="BI84" s="129"/>
      <c r="BJ84" s="129"/>
      <c r="BK84" s="199" t="n">
        <f aca="false">SUM(C84:N84)</f>
        <v>0</v>
      </c>
      <c r="BL84" s="199" t="n">
        <f aca="false">SUM(O84:Z84)</f>
        <v>0</v>
      </c>
      <c r="BM84" s="199" t="n">
        <f aca="false">SUM(AA84:AL84)</f>
        <v>0</v>
      </c>
      <c r="BN84" s="199" t="n">
        <f aca="false">SUM(AM84:AX84)</f>
        <v>0</v>
      </c>
      <c r="BO84" s="199" t="n">
        <f aca="false">SUM(AY84:BJ84)</f>
        <v>0</v>
      </c>
    </row>
    <row r="85" s="9" customFormat="true" ht="15" hidden="false" customHeight="false" outlineLevel="0" collapsed="false">
      <c r="A85" s="210" t="s">
        <v>2182</v>
      </c>
      <c r="B85" s="222"/>
      <c r="C85" s="220" t="n">
        <f aca="false">SUM(C86:C88)</f>
        <v>20</v>
      </c>
      <c r="D85" s="220" t="n">
        <f aca="false">SUM(D86:D88)</f>
        <v>20</v>
      </c>
      <c r="E85" s="220" t="n">
        <f aca="false">SUM(E86:E88)</f>
        <v>20</v>
      </c>
      <c r="F85" s="220" t="n">
        <f aca="false">SUM(F86:F88)</f>
        <v>20</v>
      </c>
      <c r="G85" s="220" t="n">
        <f aca="false">SUM(G86:G88)</f>
        <v>20</v>
      </c>
      <c r="H85" s="220" t="n">
        <f aca="false">SUM(H86:H88)</f>
        <v>20</v>
      </c>
      <c r="I85" s="220" t="n">
        <f aca="false">SUM(I86:I88)</f>
        <v>20</v>
      </c>
      <c r="J85" s="220" t="n">
        <f aca="false">SUM(J86:J88)</f>
        <v>20</v>
      </c>
      <c r="K85" s="220" t="n">
        <f aca="false">SUM(K86:K88)</f>
        <v>20</v>
      </c>
      <c r="L85" s="220" t="n">
        <f aca="false">SUM(L86:L88)</f>
        <v>20</v>
      </c>
      <c r="M85" s="220" t="n">
        <f aca="false">SUM(M86:M88)</f>
        <v>20</v>
      </c>
      <c r="N85" s="220" t="n">
        <f aca="false">SUM(N86:N88)</f>
        <v>20</v>
      </c>
      <c r="O85" s="221" t="n">
        <f aca="false">SUM(O86:O88)</f>
        <v>20</v>
      </c>
      <c r="P85" s="220" t="n">
        <f aca="false">SUM(P86:P88)</f>
        <v>20</v>
      </c>
      <c r="Q85" s="220" t="n">
        <f aca="false">SUM(Q86:Q88)</f>
        <v>20</v>
      </c>
      <c r="R85" s="220" t="n">
        <f aca="false">SUM(R86:R88)</f>
        <v>20</v>
      </c>
      <c r="S85" s="220" t="n">
        <f aca="false">SUM(S86:S88)</f>
        <v>20</v>
      </c>
      <c r="T85" s="220" t="n">
        <f aca="false">SUM(T86:T88)</f>
        <v>20</v>
      </c>
      <c r="U85" s="220" t="n">
        <f aca="false">SUM(U86:U88)</f>
        <v>20</v>
      </c>
      <c r="V85" s="220" t="n">
        <f aca="false">SUM(V86:V88)</f>
        <v>20</v>
      </c>
      <c r="W85" s="220" t="n">
        <f aca="false">SUM(W86:W88)</f>
        <v>20</v>
      </c>
      <c r="X85" s="220" t="n">
        <f aca="false">SUM(X86:X88)</f>
        <v>20</v>
      </c>
      <c r="Y85" s="220" t="n">
        <f aca="false">SUM(Y86:Y88)</f>
        <v>20</v>
      </c>
      <c r="Z85" s="220" t="n">
        <f aca="false">SUM(Z86:Z88)</f>
        <v>20</v>
      </c>
      <c r="AA85" s="221" t="n">
        <f aca="false">SUM(AA86:AA88)</f>
        <v>20</v>
      </c>
      <c r="AB85" s="220" t="n">
        <f aca="false">SUM(AB86:AB88)</f>
        <v>20</v>
      </c>
      <c r="AC85" s="220" t="n">
        <f aca="false">SUM(AC86:AC88)</f>
        <v>20</v>
      </c>
      <c r="AD85" s="220" t="n">
        <f aca="false">SUM(AD86:AD88)</f>
        <v>20</v>
      </c>
      <c r="AE85" s="220" t="n">
        <f aca="false">SUM(AE86:AE88)</f>
        <v>20</v>
      </c>
      <c r="AF85" s="220" t="n">
        <f aca="false">SUM(AF86:AF88)</f>
        <v>20</v>
      </c>
      <c r="AG85" s="220" t="n">
        <f aca="false">SUM(AG86:AG88)</f>
        <v>20</v>
      </c>
      <c r="AH85" s="220" t="n">
        <f aca="false">SUM(AH86:AH88)</f>
        <v>20</v>
      </c>
      <c r="AI85" s="220" t="n">
        <f aca="false">SUM(AI86:AI88)</f>
        <v>20</v>
      </c>
      <c r="AJ85" s="220" t="n">
        <f aca="false">SUM(AJ86:AJ88)</f>
        <v>20</v>
      </c>
      <c r="AK85" s="220" t="n">
        <f aca="false">SUM(AK86:AK88)</f>
        <v>20</v>
      </c>
      <c r="AL85" s="220" t="n">
        <f aca="false">SUM(AL86:AL88)</f>
        <v>20</v>
      </c>
      <c r="AM85" s="221" t="n">
        <f aca="false">SUM(AM86:AM88)</f>
        <v>20</v>
      </c>
      <c r="AN85" s="220" t="n">
        <f aca="false">SUM(AN86:AN88)</f>
        <v>20</v>
      </c>
      <c r="AO85" s="220" t="n">
        <f aca="false">SUM(AO86:AO88)</f>
        <v>20</v>
      </c>
      <c r="AP85" s="220" t="n">
        <f aca="false">SUM(AP86:AP88)</f>
        <v>20</v>
      </c>
      <c r="AQ85" s="220" t="n">
        <f aca="false">SUM(AQ86:AQ88)</f>
        <v>20</v>
      </c>
      <c r="AR85" s="220" t="n">
        <f aca="false">SUM(AR86:AR88)</f>
        <v>20</v>
      </c>
      <c r="AS85" s="220" t="n">
        <f aca="false">SUM(AS86:AS88)</f>
        <v>20</v>
      </c>
      <c r="AT85" s="220" t="n">
        <f aca="false">SUM(AT86:AT88)</f>
        <v>20</v>
      </c>
      <c r="AU85" s="220" t="n">
        <f aca="false">SUM(AU86:AU88)</f>
        <v>20</v>
      </c>
      <c r="AV85" s="220" t="n">
        <f aca="false">SUM(AV86:AV88)</f>
        <v>20</v>
      </c>
      <c r="AW85" s="220" t="n">
        <f aca="false">SUM(AW86:AW88)</f>
        <v>20</v>
      </c>
      <c r="AX85" s="220" t="n">
        <f aca="false">SUM(AX86:AX88)</f>
        <v>20</v>
      </c>
      <c r="AY85" s="221" t="n">
        <f aca="false">SUM(AY86:AY88)</f>
        <v>20</v>
      </c>
      <c r="AZ85" s="220" t="n">
        <f aca="false">SUM(AZ86:AZ88)</f>
        <v>20</v>
      </c>
      <c r="BA85" s="220" t="n">
        <f aca="false">SUM(BA86:BA88)</f>
        <v>20</v>
      </c>
      <c r="BB85" s="220" t="n">
        <f aca="false">SUM(BB86:BB88)</f>
        <v>20</v>
      </c>
      <c r="BC85" s="220" t="n">
        <f aca="false">SUM(BC86:BC88)</f>
        <v>20</v>
      </c>
      <c r="BD85" s="220" t="n">
        <f aca="false">SUM(BD86:BD88)</f>
        <v>20</v>
      </c>
      <c r="BE85" s="220" t="n">
        <f aca="false">SUM(BE86:BE88)</f>
        <v>20</v>
      </c>
      <c r="BF85" s="220" t="n">
        <f aca="false">SUM(BF86:BF88)</f>
        <v>20</v>
      </c>
      <c r="BG85" s="220" t="n">
        <f aca="false">SUM(BG86:BG88)</f>
        <v>20</v>
      </c>
      <c r="BH85" s="220" t="n">
        <f aca="false">SUM(BH86:BH88)</f>
        <v>20</v>
      </c>
      <c r="BI85" s="220" t="n">
        <f aca="false">SUM(BI86:BI88)</f>
        <v>20</v>
      </c>
      <c r="BJ85" s="220" t="n">
        <f aca="false">SUM(BJ86:BJ88)</f>
        <v>20</v>
      </c>
      <c r="BK85" s="213" t="n">
        <f aca="false">SUM(C85:N85)</f>
        <v>240</v>
      </c>
      <c r="BL85" s="213" t="n">
        <f aca="false">SUM(O85:Z85)</f>
        <v>240</v>
      </c>
      <c r="BM85" s="213" t="n">
        <f aca="false">SUM(AA85:AL85)</f>
        <v>240</v>
      </c>
      <c r="BN85" s="213" t="n">
        <f aca="false">SUM(AM85:AX85)</f>
        <v>240</v>
      </c>
      <c r="BO85" s="213" t="n">
        <f aca="false">SUM(AY85:BJ85)</f>
        <v>240</v>
      </c>
    </row>
    <row r="86" customFormat="false" ht="15" hidden="false" customHeight="false" outlineLevel="1" collapsed="false">
      <c r="A86" s="114" t="n">
        <v>6000</v>
      </c>
      <c r="B86" s="163" t="s">
        <v>2183</v>
      </c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81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81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81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81"/>
      <c r="AZ86" s="129"/>
      <c r="BA86" s="129"/>
      <c r="BB86" s="129"/>
      <c r="BC86" s="129"/>
      <c r="BD86" s="129"/>
      <c r="BE86" s="129"/>
      <c r="BF86" s="129"/>
      <c r="BG86" s="129"/>
      <c r="BH86" s="129"/>
      <c r="BI86" s="129"/>
      <c r="BJ86" s="129"/>
      <c r="BK86" s="199" t="n">
        <f aca="false">SUM(C86:N86)</f>
        <v>0</v>
      </c>
      <c r="BL86" s="199" t="n">
        <f aca="false">SUM(O86:Z86)</f>
        <v>0</v>
      </c>
      <c r="BM86" s="199" t="n">
        <f aca="false">SUM(AA86:AL86)</f>
        <v>0</v>
      </c>
      <c r="BN86" s="199" t="n">
        <f aca="false">SUM(AM86:AX86)</f>
        <v>0</v>
      </c>
      <c r="BO86" s="199" t="n">
        <f aca="false">SUM(AY86:BJ86)</f>
        <v>0</v>
      </c>
    </row>
    <row r="87" customFormat="false" ht="13.8" hidden="false" customHeight="false" outlineLevel="1" collapsed="false">
      <c r="A87" s="114" t="n">
        <v>6040</v>
      </c>
      <c r="B87" s="163" t="s">
        <v>1319</v>
      </c>
      <c r="C87" s="129" t="n">
        <v>20</v>
      </c>
      <c r="D87" s="129" t="n">
        <v>20</v>
      </c>
      <c r="E87" s="129" t="n">
        <v>20</v>
      </c>
      <c r="F87" s="129" t="n">
        <v>20</v>
      </c>
      <c r="G87" s="129" t="n">
        <v>20</v>
      </c>
      <c r="H87" s="129" t="n">
        <v>20</v>
      </c>
      <c r="I87" s="129" t="n">
        <v>20</v>
      </c>
      <c r="J87" s="129" t="n">
        <v>20</v>
      </c>
      <c r="K87" s="129" t="n">
        <v>20</v>
      </c>
      <c r="L87" s="129" t="n">
        <v>20</v>
      </c>
      <c r="M87" s="129" t="n">
        <v>20</v>
      </c>
      <c r="N87" s="129" t="n">
        <v>20</v>
      </c>
      <c r="O87" s="129" t="n">
        <v>20</v>
      </c>
      <c r="P87" s="129" t="n">
        <v>20</v>
      </c>
      <c r="Q87" s="129" t="n">
        <v>20</v>
      </c>
      <c r="R87" s="129" t="n">
        <v>20</v>
      </c>
      <c r="S87" s="129" t="n">
        <v>20</v>
      </c>
      <c r="T87" s="129" t="n">
        <v>20</v>
      </c>
      <c r="U87" s="129" t="n">
        <v>20</v>
      </c>
      <c r="V87" s="129" t="n">
        <v>20</v>
      </c>
      <c r="W87" s="129" t="n">
        <v>20</v>
      </c>
      <c r="X87" s="129" t="n">
        <v>20</v>
      </c>
      <c r="Y87" s="129" t="n">
        <v>20</v>
      </c>
      <c r="Z87" s="129" t="n">
        <v>20</v>
      </c>
      <c r="AA87" s="129" t="n">
        <v>20</v>
      </c>
      <c r="AB87" s="129" t="n">
        <v>20</v>
      </c>
      <c r="AC87" s="129" t="n">
        <v>20</v>
      </c>
      <c r="AD87" s="129" t="n">
        <v>20</v>
      </c>
      <c r="AE87" s="129" t="n">
        <v>20</v>
      </c>
      <c r="AF87" s="129" t="n">
        <v>20</v>
      </c>
      <c r="AG87" s="129" t="n">
        <v>20</v>
      </c>
      <c r="AH87" s="129" t="n">
        <v>20</v>
      </c>
      <c r="AI87" s="129" t="n">
        <v>20</v>
      </c>
      <c r="AJ87" s="129" t="n">
        <v>20</v>
      </c>
      <c r="AK87" s="129" t="n">
        <v>20</v>
      </c>
      <c r="AL87" s="129" t="n">
        <v>20</v>
      </c>
      <c r="AM87" s="129" t="n">
        <v>20</v>
      </c>
      <c r="AN87" s="129" t="n">
        <v>20</v>
      </c>
      <c r="AO87" s="129" t="n">
        <v>20</v>
      </c>
      <c r="AP87" s="129" t="n">
        <v>20</v>
      </c>
      <c r="AQ87" s="129" t="n">
        <v>20</v>
      </c>
      <c r="AR87" s="129" t="n">
        <v>20</v>
      </c>
      <c r="AS87" s="129" t="n">
        <v>20</v>
      </c>
      <c r="AT87" s="129" t="n">
        <v>20</v>
      </c>
      <c r="AU87" s="129" t="n">
        <v>20</v>
      </c>
      <c r="AV87" s="129" t="n">
        <v>20</v>
      </c>
      <c r="AW87" s="129" t="n">
        <v>20</v>
      </c>
      <c r="AX87" s="129" t="n">
        <v>20</v>
      </c>
      <c r="AY87" s="129" t="n">
        <v>20</v>
      </c>
      <c r="AZ87" s="129" t="n">
        <v>20</v>
      </c>
      <c r="BA87" s="129" t="n">
        <v>20</v>
      </c>
      <c r="BB87" s="129" t="n">
        <v>20</v>
      </c>
      <c r="BC87" s="129" t="n">
        <v>20</v>
      </c>
      <c r="BD87" s="129" t="n">
        <v>20</v>
      </c>
      <c r="BE87" s="129" t="n">
        <v>20</v>
      </c>
      <c r="BF87" s="129" t="n">
        <v>20</v>
      </c>
      <c r="BG87" s="129" t="n">
        <v>20</v>
      </c>
      <c r="BH87" s="129" t="n">
        <v>20</v>
      </c>
      <c r="BI87" s="129" t="n">
        <v>20</v>
      </c>
      <c r="BJ87" s="129" t="n">
        <v>20</v>
      </c>
      <c r="BK87" s="199" t="n">
        <f aca="false">SUM(C87:N87)</f>
        <v>240</v>
      </c>
      <c r="BL87" s="199" t="n">
        <f aca="false">SUM(O87:Z87)</f>
        <v>240</v>
      </c>
      <c r="BM87" s="199" t="n">
        <f aca="false">SUM(AA87:AL87)</f>
        <v>240</v>
      </c>
      <c r="BN87" s="199" t="n">
        <f aca="false">SUM(AM87:AX87)</f>
        <v>240</v>
      </c>
      <c r="BO87" s="199" t="n">
        <f aca="false">SUM(AY87:BJ87)</f>
        <v>240</v>
      </c>
    </row>
    <row r="88" customFormat="false" ht="15" hidden="false" customHeight="false" outlineLevel="1" collapsed="false">
      <c r="A88" s="114" t="n">
        <v>6050</v>
      </c>
      <c r="B88" s="163" t="s">
        <v>2184</v>
      </c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81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81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  <c r="AM88" s="181"/>
      <c r="AN88" s="129"/>
      <c r="AO88" s="129"/>
      <c r="AP88" s="129"/>
      <c r="AQ88" s="129"/>
      <c r="AR88" s="129"/>
      <c r="AS88" s="129"/>
      <c r="AT88" s="129"/>
      <c r="AU88" s="129"/>
      <c r="AV88" s="129"/>
      <c r="AW88" s="129"/>
      <c r="AX88" s="129"/>
      <c r="AY88" s="181"/>
      <c r="AZ88" s="129"/>
      <c r="BA88" s="129"/>
      <c r="BB88" s="129"/>
      <c r="BC88" s="129"/>
      <c r="BD88" s="129"/>
      <c r="BE88" s="129"/>
      <c r="BF88" s="129"/>
      <c r="BG88" s="129"/>
      <c r="BH88" s="129"/>
      <c r="BI88" s="129"/>
      <c r="BJ88" s="129"/>
      <c r="BK88" s="199" t="n">
        <f aca="false">SUM(C88:N88)</f>
        <v>0</v>
      </c>
      <c r="BL88" s="199" t="n">
        <f aca="false">SUM(O88:Z88)</f>
        <v>0</v>
      </c>
      <c r="BM88" s="199" t="n">
        <f aca="false">SUM(AA88:AL88)</f>
        <v>0</v>
      </c>
      <c r="BN88" s="199" t="n">
        <f aca="false">SUM(AM88:AX88)</f>
        <v>0</v>
      </c>
      <c r="BO88" s="199" t="n">
        <f aca="false">SUM(AY88:BJ88)</f>
        <v>0</v>
      </c>
    </row>
    <row r="89" customFormat="false" ht="15" hidden="false" customHeight="false" outlineLevel="0" collapsed="false">
      <c r="A89" s="223" t="s">
        <v>2185</v>
      </c>
      <c r="B89" s="224"/>
      <c r="C89" s="220" t="n">
        <f aca="false">SUM(C90,C94,C97,C102,C109,C118,C113)</f>
        <v>666.533333333333</v>
      </c>
      <c r="D89" s="220" t="n">
        <f aca="false">SUM(D90,D94,D97,D102,D109,D118,D113)</f>
        <v>666.533333333333</v>
      </c>
      <c r="E89" s="220" t="n">
        <f aca="false">SUM(E90,E94,E97,E102,E109,E118,E113)</f>
        <v>666.533333333333</v>
      </c>
      <c r="F89" s="220" t="n">
        <f aca="false">SUM(F90,F94,F97,F102,F109,F118,F113)</f>
        <v>666.533333333333</v>
      </c>
      <c r="G89" s="220" t="n">
        <f aca="false">SUM(G90,G94,G97,G102,G109,G118,G113)</f>
        <v>666.533333333333</v>
      </c>
      <c r="H89" s="220" t="n">
        <f aca="false">SUM(H90,H94,H97,H102,H109,H118,H113)</f>
        <v>666.533333333333</v>
      </c>
      <c r="I89" s="220" t="n">
        <f aca="false">SUM(I90,I94,I97,I102,I109,I118,I113)</f>
        <v>666.533333333333</v>
      </c>
      <c r="J89" s="220" t="n">
        <f aca="false">SUM(J90,J94,J97,J102,J109,J118,J113)</f>
        <v>666.533333333333</v>
      </c>
      <c r="K89" s="220" t="n">
        <f aca="false">SUM(K90,K94,K97,K102,K109,K118,K113)</f>
        <v>666.533333333333</v>
      </c>
      <c r="L89" s="220" t="n">
        <f aca="false">SUM(L90,L94,L97,L102,L109,L118,L113)</f>
        <v>666.533333333333</v>
      </c>
      <c r="M89" s="220" t="n">
        <f aca="false">SUM(M90,M94,M97,M102,M109,M118,M113)</f>
        <v>666.533333333333</v>
      </c>
      <c r="N89" s="220" t="n">
        <f aca="false">SUM(N90,N94,N97,N102,N109,N118,N113)</f>
        <v>666.533333333333</v>
      </c>
      <c r="O89" s="220" t="n">
        <f aca="false">SUM(O90,O94,O97,O102,O109,O118,O113)</f>
        <v>666.533333333333</v>
      </c>
      <c r="P89" s="220" t="n">
        <f aca="false">SUM(P90,P94,P97,P102,P109,P118,P113)</f>
        <v>666.533333333333</v>
      </c>
      <c r="Q89" s="220" t="n">
        <f aca="false">SUM(Q90,Q94,Q97,Q102,Q109,Q118,Q113)</f>
        <v>666.533333333333</v>
      </c>
      <c r="R89" s="220" t="n">
        <f aca="false">SUM(R90,R94,R97,R102,R109,R118,R113)</f>
        <v>666.533333333333</v>
      </c>
      <c r="S89" s="220" t="n">
        <f aca="false">SUM(S90,S94,S97,S102,S109,S118,S113)</f>
        <v>666.533333333333</v>
      </c>
      <c r="T89" s="220" t="n">
        <f aca="false">SUM(T90,T94,T97,T102,T109,T118,T113)</f>
        <v>666.533333333333</v>
      </c>
      <c r="U89" s="220" t="n">
        <f aca="false">SUM(U90,U94,U97,U102,U109,U118,U113)</f>
        <v>666.533333333333</v>
      </c>
      <c r="V89" s="220" t="n">
        <f aca="false">SUM(V90,V94,V97,V102,V109,V118,V113)</f>
        <v>666.533333333333</v>
      </c>
      <c r="W89" s="220" t="n">
        <f aca="false">SUM(W90,W94,W97,W102,W109,W118,W113)</f>
        <v>666.533333333333</v>
      </c>
      <c r="X89" s="220" t="n">
        <f aca="false">SUM(X90,X94,X97,X102,X109,X118,X113)</f>
        <v>666.533333333333</v>
      </c>
      <c r="Y89" s="220" t="n">
        <f aca="false">SUM(Y90,Y94,Y97,Y102,Y109,Y118,Y113)</f>
        <v>666.533333333333</v>
      </c>
      <c r="Z89" s="220" t="n">
        <f aca="false">SUM(Z90,Z94,Z97,Z102,Z109,Z118,Z113)</f>
        <v>666.533333333333</v>
      </c>
      <c r="AA89" s="220" t="n">
        <f aca="false">SUM(AA90,AA94,AA97,AA102,AA109,AA118,AA113)</f>
        <v>666.533333333333</v>
      </c>
      <c r="AB89" s="220" t="n">
        <f aca="false">SUM(AB90,AB94,AB97,AB102,AB109,AB118,AB113)</f>
        <v>666.533333333333</v>
      </c>
      <c r="AC89" s="220" t="n">
        <f aca="false">SUM(AC90,AC94,AC97,AC102,AC109,AC118,AC113)</f>
        <v>666.533333333333</v>
      </c>
      <c r="AD89" s="220" t="n">
        <f aca="false">SUM(AD90,AD94,AD97,AD102,AD109,AD118,AD113)</f>
        <v>666.533333333333</v>
      </c>
      <c r="AE89" s="220" t="n">
        <f aca="false">SUM(AE90,AE94,AE97,AE102,AE109,AE118,AE113)</f>
        <v>666.533333333333</v>
      </c>
      <c r="AF89" s="220" t="n">
        <f aca="false">SUM(AF90,AF94,AF97,AF102,AF109,AF118,AF113)</f>
        <v>666.533333333333</v>
      </c>
      <c r="AG89" s="220" t="n">
        <f aca="false">SUM(AG90,AG94,AG97,AG102,AG109,AG118,AG113)</f>
        <v>666.533333333333</v>
      </c>
      <c r="AH89" s="220" t="n">
        <f aca="false">SUM(AH90,AH94,AH97,AH102,AH109,AH118,AH113)</f>
        <v>666.533333333333</v>
      </c>
      <c r="AI89" s="220" t="n">
        <f aca="false">SUM(AI90,AI94,AI97,AI102,AI109,AI118,AI113)</f>
        <v>666.533333333333</v>
      </c>
      <c r="AJ89" s="220" t="n">
        <f aca="false">SUM(AJ90,AJ94,AJ97,AJ102,AJ109,AJ118,AJ113)</f>
        <v>666.533333333333</v>
      </c>
      <c r="AK89" s="220" t="n">
        <f aca="false">SUM(AK90,AK94,AK97,AK102,AK109,AK118,AK113)</f>
        <v>666.533333333333</v>
      </c>
      <c r="AL89" s="220" t="n">
        <f aca="false">SUM(AL90,AL94,AL97,AL102,AL109,AL118,AL113)</f>
        <v>666.533333333333</v>
      </c>
      <c r="AM89" s="220" t="n">
        <f aca="false">SUM(AM90,AM94,AM97,AM102,AM109,AM118,AM113)</f>
        <v>666.533333333333</v>
      </c>
      <c r="AN89" s="220" t="n">
        <f aca="false">SUM(AN90,AN94,AN97,AN102,AN109,AN118,AN113)</f>
        <v>666.533333333333</v>
      </c>
      <c r="AO89" s="220" t="n">
        <f aca="false">SUM(AO90,AO94,AO97,AO102,AO109,AO118,AO113)</f>
        <v>666.533333333333</v>
      </c>
      <c r="AP89" s="220" t="n">
        <f aca="false">SUM(AP90,AP94,AP97,AP102,AP109,AP118,AP113)</f>
        <v>666.533333333333</v>
      </c>
      <c r="AQ89" s="220" t="n">
        <f aca="false">SUM(AQ90,AQ94,AQ97,AQ102,AQ109,AQ118,AQ113)</f>
        <v>666.533333333333</v>
      </c>
      <c r="AR89" s="220" t="n">
        <f aca="false">SUM(AR90,AR94,AR97,AR102,AR109,AR118,AR113)</f>
        <v>666.533333333333</v>
      </c>
      <c r="AS89" s="220" t="n">
        <f aca="false">SUM(AS90,AS94,AS97,AS102,AS109,AS118,AS113)</f>
        <v>666.533333333333</v>
      </c>
      <c r="AT89" s="220" t="n">
        <f aca="false">SUM(AT90,AT94,AT97,AT102,AT109,AT118,AT113)</f>
        <v>666.533333333333</v>
      </c>
      <c r="AU89" s="220" t="n">
        <f aca="false">SUM(AU90,AU94,AU97,AU102,AU109,AU118,AU113)</f>
        <v>666.533333333333</v>
      </c>
      <c r="AV89" s="220" t="n">
        <f aca="false">SUM(AV90,AV94,AV97,AV102,AV109,AV118,AV113)</f>
        <v>666.533333333333</v>
      </c>
      <c r="AW89" s="220" t="n">
        <f aca="false">SUM(AW90,AW94,AW97,AW102,AW109,AW118,AW113)</f>
        <v>666.533333333333</v>
      </c>
      <c r="AX89" s="220" t="n">
        <f aca="false">SUM(AX90,AX94,AX97,AX102,AX109,AX118,AX113)</f>
        <v>666.533333333333</v>
      </c>
      <c r="AY89" s="220" t="n">
        <f aca="false">SUM(AY90,AY94,AY97,AY102,AY109,AY118,AY113)</f>
        <v>666.533333333333</v>
      </c>
      <c r="AZ89" s="220" t="n">
        <f aca="false">SUM(AZ90,AZ94,AZ97,AZ102,AZ109,AZ118,AZ113)</f>
        <v>666.533333333333</v>
      </c>
      <c r="BA89" s="220" t="n">
        <f aca="false">SUM(BA90,BA94,BA97,BA102,BA109,BA118,BA113)</f>
        <v>666.533333333333</v>
      </c>
      <c r="BB89" s="220" t="n">
        <f aca="false">SUM(BB90,BB94,BB97,BB102,BB109,BB118,BB113)</f>
        <v>666.533333333333</v>
      </c>
      <c r="BC89" s="220" t="n">
        <f aca="false">SUM(BC90,BC94,BC97,BC102,BC109,BC118,BC113)</f>
        <v>666.533333333333</v>
      </c>
      <c r="BD89" s="220" t="n">
        <f aca="false">SUM(BD90,BD94,BD97,BD102,BD109,BD118,BD113)</f>
        <v>666.533333333333</v>
      </c>
      <c r="BE89" s="220" t="n">
        <f aca="false">SUM(BE90,BE94,BE97,BE102,BE109,BE118,BE113)</f>
        <v>666.533333333333</v>
      </c>
      <c r="BF89" s="220" t="n">
        <f aca="false">SUM(BF90,BF94,BF97,BF102,BF109,BF118,BF113)</f>
        <v>666.533333333333</v>
      </c>
      <c r="BG89" s="220" t="n">
        <f aca="false">SUM(BG90,BG94,BG97,BG102,BG109,BG118,BG113)</f>
        <v>666.533333333333</v>
      </c>
      <c r="BH89" s="220" t="n">
        <f aca="false">SUM(BH90,BH94,BH97,BH102,BH109,BH118,BH113)</f>
        <v>666.533333333333</v>
      </c>
      <c r="BI89" s="220" t="n">
        <f aca="false">SUM(BI90,BI94,BI97,BI102,BI109,BI118,BI113)</f>
        <v>666.533333333333</v>
      </c>
      <c r="BJ89" s="220" t="n">
        <f aca="false">SUM(BJ90,BJ94,BJ97,BJ102,BJ109,BJ118,BJ113)</f>
        <v>666.533333333333</v>
      </c>
      <c r="BK89" s="213" t="n">
        <f aca="false">SUM(C89:N89)</f>
        <v>7998.4</v>
      </c>
      <c r="BL89" s="213" t="n">
        <f aca="false">SUM(O89:Z89)</f>
        <v>7998.4</v>
      </c>
      <c r="BM89" s="213" t="n">
        <f aca="false">SUM(AA89:AL89)</f>
        <v>7998.4</v>
      </c>
      <c r="BN89" s="213" t="n">
        <f aca="false">SUM(AM89:AX89)</f>
        <v>7998.4</v>
      </c>
      <c r="BO89" s="213" t="n">
        <f aca="false">SUM(AY89:BJ89)</f>
        <v>7998.4</v>
      </c>
    </row>
    <row r="90" customFormat="false" ht="15" hidden="false" customHeight="false" outlineLevel="1" collapsed="false">
      <c r="A90" s="195" t="n">
        <v>620</v>
      </c>
      <c r="B90" s="225" t="s">
        <v>1432</v>
      </c>
      <c r="C90" s="149" t="n">
        <f aca="false">SUM(C91:C93)</f>
        <v>0</v>
      </c>
      <c r="D90" s="149" t="n">
        <f aca="false">SUM(D91:D93)</f>
        <v>0</v>
      </c>
      <c r="E90" s="149" t="n">
        <f aca="false">SUM(E91:E93)</f>
        <v>0</v>
      </c>
      <c r="F90" s="149" t="n">
        <f aca="false">SUM(F91:F93)</f>
        <v>0</v>
      </c>
      <c r="G90" s="149" t="n">
        <f aca="false">SUM(G91:G93)</f>
        <v>0</v>
      </c>
      <c r="H90" s="149" t="n">
        <f aca="false">SUM(H91:H93)</f>
        <v>0</v>
      </c>
      <c r="I90" s="149" t="n">
        <f aca="false">SUM(I91:I93)</f>
        <v>0</v>
      </c>
      <c r="J90" s="149" t="n">
        <f aca="false">SUM(J91:J93)</f>
        <v>0</v>
      </c>
      <c r="K90" s="149" t="n">
        <f aca="false">SUM(K91:K93)</f>
        <v>0</v>
      </c>
      <c r="L90" s="149" t="n">
        <f aca="false">SUM(L91:L93)</f>
        <v>0</v>
      </c>
      <c r="M90" s="149" t="n">
        <f aca="false">SUM(M91:M93)</f>
        <v>0</v>
      </c>
      <c r="N90" s="149" t="n">
        <f aca="false">SUM(N91:N93)</f>
        <v>0</v>
      </c>
      <c r="O90" s="149" t="n">
        <f aca="false">SUM(O91:O93)</f>
        <v>0</v>
      </c>
      <c r="P90" s="149" t="n">
        <f aca="false">SUM(P91:P93)</f>
        <v>0</v>
      </c>
      <c r="Q90" s="149" t="n">
        <f aca="false">SUM(Q91:Q93)</f>
        <v>0</v>
      </c>
      <c r="R90" s="149" t="n">
        <f aca="false">SUM(R91:R93)</f>
        <v>0</v>
      </c>
      <c r="S90" s="149" t="n">
        <f aca="false">SUM(S91:S93)</f>
        <v>0</v>
      </c>
      <c r="T90" s="149" t="n">
        <f aca="false">SUM(T91:T93)</f>
        <v>0</v>
      </c>
      <c r="U90" s="149" t="n">
        <f aca="false">SUM(U91:U93)</f>
        <v>0</v>
      </c>
      <c r="V90" s="149" t="n">
        <f aca="false">SUM(V91:V93)</f>
        <v>0</v>
      </c>
      <c r="W90" s="149" t="n">
        <f aca="false">SUM(W91:W93)</f>
        <v>0</v>
      </c>
      <c r="X90" s="149" t="n">
        <f aca="false">SUM(X91:X93)</f>
        <v>0</v>
      </c>
      <c r="Y90" s="149" t="n">
        <f aca="false">SUM(Y91:Y93)</f>
        <v>0</v>
      </c>
      <c r="Z90" s="149" t="n">
        <f aca="false">SUM(Z91:Z93)</f>
        <v>0</v>
      </c>
      <c r="AA90" s="149" t="n">
        <f aca="false">SUM(AA91:AA93)</f>
        <v>0</v>
      </c>
      <c r="AB90" s="149" t="n">
        <f aca="false">SUM(AB91:AB93)</f>
        <v>0</v>
      </c>
      <c r="AC90" s="149" t="n">
        <f aca="false">SUM(AC91:AC93)</f>
        <v>0</v>
      </c>
      <c r="AD90" s="149" t="n">
        <f aca="false">SUM(AD91:AD93)</f>
        <v>0</v>
      </c>
      <c r="AE90" s="149" t="n">
        <f aca="false">SUM(AE91:AE93)</f>
        <v>0</v>
      </c>
      <c r="AF90" s="149" t="n">
        <f aca="false">SUM(AF91:AF93)</f>
        <v>0</v>
      </c>
      <c r="AG90" s="149" t="n">
        <f aca="false">SUM(AG91:AG93)</f>
        <v>0</v>
      </c>
      <c r="AH90" s="149" t="n">
        <f aca="false">SUM(AH91:AH93)</f>
        <v>0</v>
      </c>
      <c r="AI90" s="149" t="n">
        <f aca="false">SUM(AI91:AI93)</f>
        <v>0</v>
      </c>
      <c r="AJ90" s="149" t="n">
        <f aca="false">SUM(AJ91:AJ93)</f>
        <v>0</v>
      </c>
      <c r="AK90" s="149" t="n">
        <f aca="false">SUM(AK91:AK93)</f>
        <v>0</v>
      </c>
      <c r="AL90" s="149" t="n">
        <f aca="false">SUM(AL91:AL93)</f>
        <v>0</v>
      </c>
      <c r="AM90" s="149" t="n">
        <f aca="false">SUM(AM91:AM93)</f>
        <v>0</v>
      </c>
      <c r="AN90" s="149" t="n">
        <f aca="false">SUM(AN91:AN93)</f>
        <v>0</v>
      </c>
      <c r="AO90" s="149" t="n">
        <f aca="false">SUM(AO91:AO93)</f>
        <v>0</v>
      </c>
      <c r="AP90" s="149" t="n">
        <f aca="false">SUM(AP91:AP93)</f>
        <v>0</v>
      </c>
      <c r="AQ90" s="149" t="n">
        <f aca="false">SUM(AQ91:AQ93)</f>
        <v>0</v>
      </c>
      <c r="AR90" s="149" t="n">
        <f aca="false">SUM(AR91:AR93)</f>
        <v>0</v>
      </c>
      <c r="AS90" s="149" t="n">
        <f aca="false">SUM(AS91:AS93)</f>
        <v>0</v>
      </c>
      <c r="AT90" s="149" t="n">
        <f aca="false">SUM(AT91:AT93)</f>
        <v>0</v>
      </c>
      <c r="AU90" s="149" t="n">
        <f aca="false">SUM(AU91:AU93)</f>
        <v>0</v>
      </c>
      <c r="AV90" s="149" t="n">
        <f aca="false">SUM(AV91:AV93)</f>
        <v>0</v>
      </c>
      <c r="AW90" s="149" t="n">
        <f aca="false">SUM(AW91:AW93)</f>
        <v>0</v>
      </c>
      <c r="AX90" s="149" t="n">
        <f aca="false">SUM(AX91:AX93)</f>
        <v>0</v>
      </c>
      <c r="AY90" s="149" t="n">
        <f aca="false">SUM(AY91:AY93)</f>
        <v>0</v>
      </c>
      <c r="AZ90" s="149" t="n">
        <f aca="false">SUM(AZ91:AZ93)</f>
        <v>0</v>
      </c>
      <c r="BA90" s="149" t="n">
        <f aca="false">SUM(BA91:BA93)</f>
        <v>0</v>
      </c>
      <c r="BB90" s="149" t="n">
        <f aca="false">SUM(BB91:BB93)</f>
        <v>0</v>
      </c>
      <c r="BC90" s="149" t="n">
        <f aca="false">SUM(BC91:BC93)</f>
        <v>0</v>
      </c>
      <c r="BD90" s="149" t="n">
        <f aca="false">SUM(BD91:BD93)</f>
        <v>0</v>
      </c>
      <c r="BE90" s="149" t="n">
        <f aca="false">SUM(BE91:BE93)</f>
        <v>0</v>
      </c>
      <c r="BF90" s="149" t="n">
        <f aca="false">SUM(BF91:BF93)</f>
        <v>0</v>
      </c>
      <c r="BG90" s="149" t="n">
        <f aca="false">SUM(BG91:BG93)</f>
        <v>0</v>
      </c>
      <c r="BH90" s="149" t="n">
        <f aca="false">SUM(BH91:BH93)</f>
        <v>0</v>
      </c>
      <c r="BI90" s="149" t="n">
        <f aca="false">SUM(BI91:BI93)</f>
        <v>0</v>
      </c>
      <c r="BJ90" s="149" t="n">
        <f aca="false">SUM(BJ91:BJ93)</f>
        <v>0</v>
      </c>
      <c r="BK90" s="196" t="n">
        <f aca="false">SUM(BK91:BK93)</f>
        <v>0</v>
      </c>
      <c r="BL90" s="196" t="n">
        <f aca="false">SUM(BL91:BL93)</f>
        <v>0</v>
      </c>
      <c r="BM90" s="196" t="n">
        <f aca="false">SUM(BM91:BM93)</f>
        <v>0</v>
      </c>
      <c r="BN90" s="196" t="n">
        <f aca="false">SUM(BN91:BN93)</f>
        <v>0</v>
      </c>
      <c r="BO90" s="196" t="n">
        <f aca="false">SUM(BO91:BO93)</f>
        <v>0</v>
      </c>
    </row>
    <row r="91" customFormat="false" ht="15" hidden="false" customHeight="false" outlineLevel="1" collapsed="false">
      <c r="A91" s="114" t="s">
        <v>1437</v>
      </c>
      <c r="B91" s="163" t="s">
        <v>1081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81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81"/>
      <c r="AB91" s="129"/>
      <c r="AC91" s="129"/>
      <c r="AD91" s="129"/>
      <c r="AE91" s="129"/>
      <c r="AF91" s="129"/>
      <c r="AG91" s="129"/>
      <c r="AH91" s="129"/>
      <c r="AI91" s="129"/>
      <c r="AJ91" s="129"/>
      <c r="AK91" s="129"/>
      <c r="AL91" s="129"/>
      <c r="AM91" s="181"/>
      <c r="AN91" s="129"/>
      <c r="AO91" s="129"/>
      <c r="AP91" s="129"/>
      <c r="AQ91" s="129"/>
      <c r="AR91" s="129"/>
      <c r="AS91" s="129"/>
      <c r="AT91" s="129"/>
      <c r="AU91" s="129"/>
      <c r="AV91" s="129"/>
      <c r="AW91" s="129"/>
      <c r="AX91" s="129"/>
      <c r="AY91" s="181"/>
      <c r="AZ91" s="129"/>
      <c r="BA91" s="129"/>
      <c r="BB91" s="129"/>
      <c r="BC91" s="129"/>
      <c r="BD91" s="129"/>
      <c r="BE91" s="129"/>
      <c r="BF91" s="129"/>
      <c r="BG91" s="129"/>
      <c r="BH91" s="129"/>
      <c r="BI91" s="129"/>
      <c r="BJ91" s="129"/>
      <c r="BK91" s="199" t="n">
        <f aca="false">SUM(C91:N91)</f>
        <v>0</v>
      </c>
      <c r="BL91" s="199" t="n">
        <f aca="false">SUM(O91:Z91)</f>
        <v>0</v>
      </c>
      <c r="BM91" s="199" t="n">
        <f aca="false">SUM(AA91:AL91)</f>
        <v>0</v>
      </c>
      <c r="BN91" s="199" t="n">
        <f aca="false">SUM(AM91:AX91)</f>
        <v>0</v>
      </c>
      <c r="BO91" s="199" t="n">
        <f aca="false">SUM(AY91:BJ91)</f>
        <v>0</v>
      </c>
    </row>
    <row r="92" customFormat="false" ht="15" hidden="false" customHeight="false" outlineLevel="1" collapsed="false">
      <c r="A92" s="114" t="s">
        <v>1438</v>
      </c>
      <c r="B92" s="163" t="s">
        <v>1083</v>
      </c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81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  <c r="AA92" s="181"/>
      <c r="AB92" s="129"/>
      <c r="AC92" s="129"/>
      <c r="AD92" s="129"/>
      <c r="AE92" s="129"/>
      <c r="AF92" s="129"/>
      <c r="AG92" s="129"/>
      <c r="AH92" s="129"/>
      <c r="AI92" s="129"/>
      <c r="AJ92" s="129"/>
      <c r="AK92" s="129"/>
      <c r="AL92" s="129"/>
      <c r="AM92" s="181"/>
      <c r="AN92" s="129"/>
      <c r="AO92" s="129"/>
      <c r="AP92" s="129"/>
      <c r="AQ92" s="129"/>
      <c r="AR92" s="129"/>
      <c r="AS92" s="129"/>
      <c r="AT92" s="129"/>
      <c r="AU92" s="129"/>
      <c r="AV92" s="129"/>
      <c r="AW92" s="129"/>
      <c r="AX92" s="129"/>
      <c r="AY92" s="181"/>
      <c r="AZ92" s="129"/>
      <c r="BA92" s="129"/>
      <c r="BB92" s="129"/>
      <c r="BC92" s="129"/>
      <c r="BD92" s="129"/>
      <c r="BE92" s="129"/>
      <c r="BF92" s="129"/>
      <c r="BG92" s="129"/>
      <c r="BH92" s="129"/>
      <c r="BI92" s="129"/>
      <c r="BJ92" s="129"/>
      <c r="BK92" s="199" t="n">
        <f aca="false">SUM(C92:N92)</f>
        <v>0</v>
      </c>
      <c r="BL92" s="199" t="n">
        <f aca="false">SUM(O92:Z92)</f>
        <v>0</v>
      </c>
      <c r="BM92" s="199" t="n">
        <f aca="false">SUM(AA92:AL92)</f>
        <v>0</v>
      </c>
      <c r="BN92" s="199" t="n">
        <f aca="false">SUM(AM92:AX92)</f>
        <v>0</v>
      </c>
      <c r="BO92" s="199" t="n">
        <f aca="false">SUM(AY92:BJ92)</f>
        <v>0</v>
      </c>
    </row>
    <row r="93" customFormat="false" ht="15" hidden="false" customHeight="false" outlineLevel="1" collapsed="false">
      <c r="A93" s="114" t="s">
        <v>1439</v>
      </c>
      <c r="B93" s="163" t="s">
        <v>1085</v>
      </c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81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  <c r="AA93" s="181"/>
      <c r="AB93" s="129"/>
      <c r="AC93" s="129"/>
      <c r="AD93" s="129"/>
      <c r="AE93" s="129"/>
      <c r="AF93" s="129"/>
      <c r="AG93" s="129"/>
      <c r="AH93" s="129"/>
      <c r="AI93" s="129"/>
      <c r="AJ93" s="129"/>
      <c r="AK93" s="129"/>
      <c r="AL93" s="129"/>
      <c r="AM93" s="181"/>
      <c r="AN93" s="129"/>
      <c r="AO93" s="129"/>
      <c r="AP93" s="129"/>
      <c r="AQ93" s="129"/>
      <c r="AR93" s="129"/>
      <c r="AS93" s="129"/>
      <c r="AT93" s="129"/>
      <c r="AU93" s="129"/>
      <c r="AV93" s="129"/>
      <c r="AW93" s="129"/>
      <c r="AX93" s="129"/>
      <c r="AY93" s="181"/>
      <c r="AZ93" s="129"/>
      <c r="BA93" s="129"/>
      <c r="BB93" s="129"/>
      <c r="BC93" s="129"/>
      <c r="BD93" s="129"/>
      <c r="BE93" s="129"/>
      <c r="BF93" s="129"/>
      <c r="BG93" s="129"/>
      <c r="BH93" s="129"/>
      <c r="BI93" s="129"/>
      <c r="BJ93" s="129"/>
      <c r="BK93" s="199" t="n">
        <f aca="false">SUM(C93:N93)</f>
        <v>0</v>
      </c>
      <c r="BL93" s="199" t="n">
        <f aca="false">SUM(O93:Z93)</f>
        <v>0</v>
      </c>
      <c r="BM93" s="199" t="n">
        <f aca="false">SUM(AA93:AL93)</f>
        <v>0</v>
      </c>
      <c r="BN93" s="199" t="n">
        <f aca="false">SUM(AM93:AX93)</f>
        <v>0</v>
      </c>
      <c r="BO93" s="199" t="n">
        <f aca="false">SUM(AY93:BJ93)</f>
        <v>0</v>
      </c>
    </row>
    <row r="94" customFormat="false" ht="15" hidden="false" customHeight="false" outlineLevel="1" collapsed="false">
      <c r="A94" s="195" t="n">
        <v>630</v>
      </c>
      <c r="B94" s="122" t="s">
        <v>1470</v>
      </c>
      <c r="C94" s="149" t="n">
        <f aca="false">SUM(C95:C96)</f>
        <v>0</v>
      </c>
      <c r="D94" s="149" t="n">
        <f aca="false">SUM(D95:D96)</f>
        <v>0</v>
      </c>
      <c r="E94" s="149" t="n">
        <f aca="false">SUM(E95:E96)</f>
        <v>0</v>
      </c>
      <c r="F94" s="149" t="n">
        <f aca="false">SUM(F95:F96)</f>
        <v>0</v>
      </c>
      <c r="G94" s="149" t="n">
        <f aca="false">SUM(G95:G96)</f>
        <v>0</v>
      </c>
      <c r="H94" s="149" t="n">
        <f aca="false">SUM(H95:H96)</f>
        <v>0</v>
      </c>
      <c r="I94" s="149" t="n">
        <f aca="false">SUM(I95:I96)</f>
        <v>0</v>
      </c>
      <c r="J94" s="149" t="n">
        <f aca="false">SUM(J95:J96)</f>
        <v>0</v>
      </c>
      <c r="K94" s="149" t="n">
        <f aca="false">SUM(K95:K96)</f>
        <v>0</v>
      </c>
      <c r="L94" s="149" t="n">
        <f aca="false">SUM(L95:L96)</f>
        <v>0</v>
      </c>
      <c r="M94" s="149" t="n">
        <f aca="false">SUM(M95:M96)</f>
        <v>0</v>
      </c>
      <c r="N94" s="149" t="n">
        <f aca="false">SUM(N95:N96)</f>
        <v>0</v>
      </c>
      <c r="O94" s="149" t="n">
        <f aca="false">SUM(O95:O96)</f>
        <v>0</v>
      </c>
      <c r="P94" s="149" t="n">
        <f aca="false">SUM(P95:P96)</f>
        <v>0</v>
      </c>
      <c r="Q94" s="149" t="n">
        <f aca="false">SUM(Q95:Q96)</f>
        <v>0</v>
      </c>
      <c r="R94" s="149" t="n">
        <f aca="false">SUM(R95:R96)</f>
        <v>0</v>
      </c>
      <c r="S94" s="149" t="n">
        <f aca="false">SUM(S95:S96)</f>
        <v>0</v>
      </c>
      <c r="T94" s="149" t="n">
        <f aca="false">SUM(T95:T96)</f>
        <v>0</v>
      </c>
      <c r="U94" s="149" t="n">
        <f aca="false">SUM(U95:U96)</f>
        <v>0</v>
      </c>
      <c r="V94" s="149" t="n">
        <f aca="false">SUM(V95:V96)</f>
        <v>0</v>
      </c>
      <c r="W94" s="149" t="n">
        <f aca="false">SUM(W95:W96)</f>
        <v>0</v>
      </c>
      <c r="X94" s="149" t="n">
        <f aca="false">SUM(X95:X96)</f>
        <v>0</v>
      </c>
      <c r="Y94" s="149" t="n">
        <f aca="false">SUM(Y95:Y96)</f>
        <v>0</v>
      </c>
      <c r="Z94" s="149" t="n">
        <f aca="false">SUM(Z95:Z96)</f>
        <v>0</v>
      </c>
      <c r="AA94" s="149" t="n">
        <f aca="false">SUM(AA95:AA96)</f>
        <v>0</v>
      </c>
      <c r="AB94" s="149" t="n">
        <f aca="false">SUM(AB95:AB96)</f>
        <v>0</v>
      </c>
      <c r="AC94" s="149" t="n">
        <f aca="false">SUM(AC95:AC96)</f>
        <v>0</v>
      </c>
      <c r="AD94" s="149" t="n">
        <f aca="false">SUM(AD95:AD96)</f>
        <v>0</v>
      </c>
      <c r="AE94" s="149" t="n">
        <f aca="false">SUM(AE95:AE96)</f>
        <v>0</v>
      </c>
      <c r="AF94" s="149" t="n">
        <f aca="false">SUM(AF95:AF96)</f>
        <v>0</v>
      </c>
      <c r="AG94" s="149" t="n">
        <f aca="false">SUM(AG95:AG96)</f>
        <v>0</v>
      </c>
      <c r="AH94" s="149" t="n">
        <f aca="false">SUM(AH95:AH96)</f>
        <v>0</v>
      </c>
      <c r="AI94" s="149" t="n">
        <f aca="false">SUM(AI95:AI96)</f>
        <v>0</v>
      </c>
      <c r="AJ94" s="149" t="n">
        <f aca="false">SUM(AJ95:AJ96)</f>
        <v>0</v>
      </c>
      <c r="AK94" s="149" t="n">
        <f aca="false">SUM(AK95:AK96)</f>
        <v>0</v>
      </c>
      <c r="AL94" s="149" t="n">
        <f aca="false">SUM(AL95:AL96)</f>
        <v>0</v>
      </c>
      <c r="AM94" s="149" t="n">
        <f aca="false">SUM(AM95:AM96)</f>
        <v>0</v>
      </c>
      <c r="AN94" s="149" t="n">
        <f aca="false">SUM(AN95:AN96)</f>
        <v>0</v>
      </c>
      <c r="AO94" s="149" t="n">
        <f aca="false">SUM(AO95:AO96)</f>
        <v>0</v>
      </c>
      <c r="AP94" s="149" t="n">
        <f aca="false">SUM(AP95:AP96)</f>
        <v>0</v>
      </c>
      <c r="AQ94" s="149" t="n">
        <f aca="false">SUM(AQ95:AQ96)</f>
        <v>0</v>
      </c>
      <c r="AR94" s="149" t="n">
        <f aca="false">SUM(AR95:AR96)</f>
        <v>0</v>
      </c>
      <c r="AS94" s="149" t="n">
        <f aca="false">SUM(AS95:AS96)</f>
        <v>0</v>
      </c>
      <c r="AT94" s="149" t="n">
        <f aca="false">SUM(AT95:AT96)</f>
        <v>0</v>
      </c>
      <c r="AU94" s="149" t="n">
        <f aca="false">SUM(AU95:AU96)</f>
        <v>0</v>
      </c>
      <c r="AV94" s="149" t="n">
        <f aca="false">SUM(AV95:AV96)</f>
        <v>0</v>
      </c>
      <c r="AW94" s="149" t="n">
        <f aca="false">SUM(AW95:AW96)</f>
        <v>0</v>
      </c>
      <c r="AX94" s="149" t="n">
        <f aca="false">SUM(AX95:AX96)</f>
        <v>0</v>
      </c>
      <c r="AY94" s="149" t="n">
        <f aca="false">SUM(AY95:AY96)</f>
        <v>0</v>
      </c>
      <c r="AZ94" s="149" t="n">
        <f aca="false">SUM(AZ95:AZ96)</f>
        <v>0</v>
      </c>
      <c r="BA94" s="149" t="n">
        <f aca="false">SUM(BA95:BA96)</f>
        <v>0</v>
      </c>
      <c r="BB94" s="149" t="n">
        <f aca="false">SUM(BB95:BB96)</f>
        <v>0</v>
      </c>
      <c r="BC94" s="149" t="n">
        <f aca="false">SUM(BC95:BC96)</f>
        <v>0</v>
      </c>
      <c r="BD94" s="149" t="n">
        <f aca="false">SUM(BD95:BD96)</f>
        <v>0</v>
      </c>
      <c r="BE94" s="149" t="n">
        <f aca="false">SUM(BE95:BE96)</f>
        <v>0</v>
      </c>
      <c r="BF94" s="149" t="n">
        <f aca="false">SUM(BF95:BF96)</f>
        <v>0</v>
      </c>
      <c r="BG94" s="149" t="n">
        <f aca="false">SUM(BG95:BG96)</f>
        <v>0</v>
      </c>
      <c r="BH94" s="149" t="n">
        <f aca="false">SUM(BH95:BH96)</f>
        <v>0</v>
      </c>
      <c r="BI94" s="149" t="n">
        <f aca="false">SUM(BI95:BI96)</f>
        <v>0</v>
      </c>
      <c r="BJ94" s="149" t="n">
        <f aca="false">SUM(BJ95:BJ96)</f>
        <v>0</v>
      </c>
      <c r="BK94" s="196" t="n">
        <f aca="false">SUM(BK95:BK96)</f>
        <v>0</v>
      </c>
      <c r="BL94" s="196" t="n">
        <f aca="false">SUM(BL95:BL96)</f>
        <v>0</v>
      </c>
      <c r="BM94" s="196" t="n">
        <f aca="false">SUM(BM95:BM96)</f>
        <v>0</v>
      </c>
      <c r="BN94" s="196" t="n">
        <f aca="false">SUM(BN95:BN96)</f>
        <v>0</v>
      </c>
      <c r="BO94" s="196" t="n">
        <f aca="false">SUM(BO95:BO96)</f>
        <v>0</v>
      </c>
    </row>
    <row r="95" customFormat="false" ht="15" hidden="false" customHeight="false" outlineLevel="1" collapsed="false">
      <c r="A95" s="114" t="s">
        <v>1471</v>
      </c>
      <c r="B95" s="163" t="s">
        <v>2186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81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81"/>
      <c r="AB95" s="129"/>
      <c r="AC95" s="129"/>
      <c r="AD95" s="129"/>
      <c r="AE95" s="129"/>
      <c r="AF95" s="129"/>
      <c r="AG95" s="129"/>
      <c r="AH95" s="129"/>
      <c r="AI95" s="129"/>
      <c r="AJ95" s="129"/>
      <c r="AK95" s="129"/>
      <c r="AL95" s="129"/>
      <c r="AM95" s="181"/>
      <c r="AN95" s="129"/>
      <c r="AO95" s="129"/>
      <c r="AP95" s="129"/>
      <c r="AQ95" s="129"/>
      <c r="AR95" s="129"/>
      <c r="AS95" s="129"/>
      <c r="AT95" s="129"/>
      <c r="AU95" s="129"/>
      <c r="AV95" s="129"/>
      <c r="AW95" s="129"/>
      <c r="AX95" s="129"/>
      <c r="AY95" s="181"/>
      <c r="AZ95" s="129"/>
      <c r="BA95" s="129"/>
      <c r="BB95" s="129"/>
      <c r="BC95" s="129"/>
      <c r="BD95" s="129"/>
      <c r="BE95" s="129"/>
      <c r="BF95" s="129"/>
      <c r="BG95" s="129"/>
      <c r="BH95" s="129"/>
      <c r="BI95" s="129"/>
      <c r="BJ95" s="129"/>
      <c r="BK95" s="199" t="n">
        <f aca="false">SUM(C95:N95)</f>
        <v>0</v>
      </c>
      <c r="BL95" s="199" t="n">
        <f aca="false">SUM(O95:Z95)</f>
        <v>0</v>
      </c>
      <c r="BM95" s="199" t="n">
        <f aca="false">SUM(AA95:AL95)</f>
        <v>0</v>
      </c>
      <c r="BN95" s="199" t="n">
        <f aca="false">SUM(AM95:AX95)</f>
        <v>0</v>
      </c>
      <c r="BO95" s="199" t="n">
        <f aca="false">SUM(AY95:BJ95)</f>
        <v>0</v>
      </c>
    </row>
    <row r="96" customFormat="false" ht="15" hidden="false" customHeight="false" outlineLevel="1" collapsed="false">
      <c r="A96" s="114" t="s">
        <v>1477</v>
      </c>
      <c r="B96" s="163" t="s">
        <v>1441</v>
      </c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  <c r="O96" s="181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  <c r="AA96" s="181"/>
      <c r="AB96" s="129"/>
      <c r="AC96" s="129"/>
      <c r="AD96" s="129"/>
      <c r="AE96" s="129"/>
      <c r="AF96" s="129"/>
      <c r="AG96" s="129"/>
      <c r="AH96" s="129"/>
      <c r="AI96" s="129"/>
      <c r="AJ96" s="129"/>
      <c r="AK96" s="129"/>
      <c r="AL96" s="129"/>
      <c r="AM96" s="181"/>
      <c r="AN96" s="129"/>
      <c r="AO96" s="129"/>
      <c r="AP96" s="129"/>
      <c r="AQ96" s="129"/>
      <c r="AR96" s="129"/>
      <c r="AS96" s="129"/>
      <c r="AT96" s="129"/>
      <c r="AU96" s="129"/>
      <c r="AV96" s="129"/>
      <c r="AW96" s="129"/>
      <c r="AX96" s="129"/>
      <c r="AY96" s="181"/>
      <c r="AZ96" s="129"/>
      <c r="BA96" s="129"/>
      <c r="BB96" s="129"/>
      <c r="BC96" s="129"/>
      <c r="BD96" s="129"/>
      <c r="BE96" s="129"/>
      <c r="BF96" s="129"/>
      <c r="BG96" s="129"/>
      <c r="BH96" s="129"/>
      <c r="BI96" s="129"/>
      <c r="BJ96" s="129"/>
      <c r="BK96" s="199" t="n">
        <f aca="false">SUM(C96:N96)</f>
        <v>0</v>
      </c>
      <c r="BL96" s="199" t="n">
        <f aca="false">SUM(O96:Z96)</f>
        <v>0</v>
      </c>
      <c r="BM96" s="199" t="n">
        <f aca="false">SUM(AA96:AL96)</f>
        <v>0</v>
      </c>
      <c r="BN96" s="199" t="n">
        <f aca="false">SUM(AM96:AX96)</f>
        <v>0</v>
      </c>
      <c r="BO96" s="199" t="n">
        <f aca="false">SUM(AY96:BJ96)</f>
        <v>0</v>
      </c>
    </row>
    <row r="97" customFormat="false" ht="15" hidden="false" customHeight="false" outlineLevel="1" collapsed="false">
      <c r="A97" s="195" t="n">
        <v>640</v>
      </c>
      <c r="B97" s="122" t="s">
        <v>1499</v>
      </c>
      <c r="C97" s="149" t="n">
        <f aca="false">SUM(C98:C101)</f>
        <v>30</v>
      </c>
      <c r="D97" s="149" t="n">
        <f aca="false">SUM(D98:D101)</f>
        <v>30</v>
      </c>
      <c r="E97" s="149" t="n">
        <f aca="false">SUM(E98:E101)</f>
        <v>30</v>
      </c>
      <c r="F97" s="149" t="n">
        <f aca="false">SUM(F98:F101)</f>
        <v>30</v>
      </c>
      <c r="G97" s="149" t="n">
        <f aca="false">SUM(G98:G101)</f>
        <v>30</v>
      </c>
      <c r="H97" s="149" t="n">
        <f aca="false">SUM(H98:H101)</f>
        <v>30</v>
      </c>
      <c r="I97" s="149" t="n">
        <f aca="false">SUM(I98:I101)</f>
        <v>30</v>
      </c>
      <c r="J97" s="149" t="n">
        <f aca="false">SUM(J98:J101)</f>
        <v>30</v>
      </c>
      <c r="K97" s="149" t="n">
        <f aca="false">SUM(K98:K101)</f>
        <v>30</v>
      </c>
      <c r="L97" s="149" t="n">
        <f aca="false">SUM(L98:L101)</f>
        <v>30</v>
      </c>
      <c r="M97" s="149" t="n">
        <f aca="false">SUM(M98:M101)</f>
        <v>30</v>
      </c>
      <c r="N97" s="149" t="n">
        <f aca="false">SUM(N98:N101)</f>
        <v>30</v>
      </c>
      <c r="O97" s="149" t="n">
        <f aca="false">SUM(O98:O101)</f>
        <v>30</v>
      </c>
      <c r="P97" s="149" t="n">
        <f aca="false">SUM(P98:P101)</f>
        <v>30</v>
      </c>
      <c r="Q97" s="149" t="n">
        <f aca="false">SUM(Q98:Q101)</f>
        <v>30</v>
      </c>
      <c r="R97" s="149" t="n">
        <f aca="false">SUM(R98:R101)</f>
        <v>30</v>
      </c>
      <c r="S97" s="149" t="n">
        <f aca="false">SUM(S98:S101)</f>
        <v>30</v>
      </c>
      <c r="T97" s="149" t="n">
        <f aca="false">SUM(T98:T101)</f>
        <v>30</v>
      </c>
      <c r="U97" s="149" t="n">
        <f aca="false">SUM(U98:U101)</f>
        <v>30</v>
      </c>
      <c r="V97" s="149" t="n">
        <f aca="false">SUM(V98:V101)</f>
        <v>30</v>
      </c>
      <c r="W97" s="149" t="n">
        <f aca="false">SUM(W98:W101)</f>
        <v>30</v>
      </c>
      <c r="X97" s="149" t="n">
        <f aca="false">SUM(X98:X101)</f>
        <v>30</v>
      </c>
      <c r="Y97" s="149" t="n">
        <f aca="false">SUM(Y98:Y101)</f>
        <v>30</v>
      </c>
      <c r="Z97" s="149" t="n">
        <f aca="false">SUM(Z98:Z101)</f>
        <v>30</v>
      </c>
      <c r="AA97" s="149" t="n">
        <f aca="false">SUM(AA98:AA101)</f>
        <v>30</v>
      </c>
      <c r="AB97" s="149" t="n">
        <f aca="false">SUM(AB98:AB101)</f>
        <v>30</v>
      </c>
      <c r="AC97" s="149" t="n">
        <f aca="false">SUM(AC98:AC101)</f>
        <v>30</v>
      </c>
      <c r="AD97" s="149" t="n">
        <f aca="false">SUM(AD98:AD101)</f>
        <v>30</v>
      </c>
      <c r="AE97" s="149" t="n">
        <f aca="false">SUM(AE98:AE101)</f>
        <v>30</v>
      </c>
      <c r="AF97" s="149" t="n">
        <f aca="false">SUM(AF98:AF101)</f>
        <v>30</v>
      </c>
      <c r="AG97" s="149" t="n">
        <f aca="false">SUM(AG98:AG101)</f>
        <v>30</v>
      </c>
      <c r="AH97" s="149" t="n">
        <f aca="false">SUM(AH98:AH101)</f>
        <v>30</v>
      </c>
      <c r="AI97" s="149" t="n">
        <f aca="false">SUM(AI98:AI101)</f>
        <v>30</v>
      </c>
      <c r="AJ97" s="149" t="n">
        <f aca="false">SUM(AJ98:AJ101)</f>
        <v>30</v>
      </c>
      <c r="AK97" s="149" t="n">
        <f aca="false">SUM(AK98:AK101)</f>
        <v>30</v>
      </c>
      <c r="AL97" s="149" t="n">
        <f aca="false">SUM(AL98:AL101)</f>
        <v>30</v>
      </c>
      <c r="AM97" s="149" t="n">
        <f aca="false">SUM(AM98:AM101)</f>
        <v>30</v>
      </c>
      <c r="AN97" s="149" t="n">
        <f aca="false">SUM(AN98:AN101)</f>
        <v>30</v>
      </c>
      <c r="AO97" s="149" t="n">
        <f aca="false">SUM(AO98:AO101)</f>
        <v>30</v>
      </c>
      <c r="AP97" s="149" t="n">
        <f aca="false">SUM(AP98:AP101)</f>
        <v>30</v>
      </c>
      <c r="AQ97" s="149" t="n">
        <f aca="false">SUM(AQ98:AQ101)</f>
        <v>30</v>
      </c>
      <c r="AR97" s="149" t="n">
        <f aca="false">SUM(AR98:AR101)</f>
        <v>30</v>
      </c>
      <c r="AS97" s="149" t="n">
        <f aca="false">SUM(AS98:AS101)</f>
        <v>30</v>
      </c>
      <c r="AT97" s="149" t="n">
        <f aca="false">SUM(AT98:AT101)</f>
        <v>30</v>
      </c>
      <c r="AU97" s="149" t="n">
        <f aca="false">SUM(AU98:AU101)</f>
        <v>30</v>
      </c>
      <c r="AV97" s="149" t="n">
        <f aca="false">SUM(AV98:AV101)</f>
        <v>30</v>
      </c>
      <c r="AW97" s="149" t="n">
        <f aca="false">SUM(AW98:AW101)</f>
        <v>30</v>
      </c>
      <c r="AX97" s="149" t="n">
        <f aca="false">SUM(AX98:AX101)</f>
        <v>30</v>
      </c>
      <c r="AY97" s="149" t="n">
        <f aca="false">SUM(AY98:AY101)</f>
        <v>30</v>
      </c>
      <c r="AZ97" s="149" t="n">
        <f aca="false">SUM(AZ98:AZ101)</f>
        <v>30</v>
      </c>
      <c r="BA97" s="149" t="n">
        <f aca="false">SUM(BA98:BA101)</f>
        <v>30</v>
      </c>
      <c r="BB97" s="149" t="n">
        <f aca="false">SUM(BB98:BB101)</f>
        <v>30</v>
      </c>
      <c r="BC97" s="149" t="n">
        <f aca="false">SUM(BC98:BC101)</f>
        <v>30</v>
      </c>
      <c r="BD97" s="149" t="n">
        <f aca="false">SUM(BD98:BD101)</f>
        <v>30</v>
      </c>
      <c r="BE97" s="149" t="n">
        <f aca="false">SUM(BE98:BE101)</f>
        <v>30</v>
      </c>
      <c r="BF97" s="149" t="n">
        <f aca="false">SUM(BF98:BF101)</f>
        <v>30</v>
      </c>
      <c r="BG97" s="149" t="n">
        <f aca="false">SUM(BG98:BG101)</f>
        <v>30</v>
      </c>
      <c r="BH97" s="149" t="n">
        <f aca="false">SUM(BH98:BH101)</f>
        <v>30</v>
      </c>
      <c r="BI97" s="149" t="n">
        <f aca="false">SUM(BI98:BI101)</f>
        <v>30</v>
      </c>
      <c r="BJ97" s="149" t="n">
        <f aca="false">SUM(BJ98:BJ101)</f>
        <v>30</v>
      </c>
      <c r="BK97" s="196" t="n">
        <f aca="false">SUM(BK99:BK101)</f>
        <v>360</v>
      </c>
      <c r="BL97" s="196" t="n">
        <f aca="false">SUM(BL99:BL101)</f>
        <v>360</v>
      </c>
      <c r="BM97" s="196" t="n">
        <f aca="false">SUM(BM99:BM101)</f>
        <v>360</v>
      </c>
      <c r="BN97" s="196" t="n">
        <f aca="false">SUM(BN99:BN101)</f>
        <v>360</v>
      </c>
      <c r="BO97" s="196" t="n">
        <f aca="false">SUM(BO99:BO101)</f>
        <v>360</v>
      </c>
    </row>
    <row r="98" customFormat="false" ht="15" hidden="false" customHeight="false" outlineLevel="1" collapsed="false">
      <c r="A98" s="114" t="s">
        <v>1500</v>
      </c>
      <c r="B98" s="163" t="s">
        <v>1065</v>
      </c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81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  <c r="AA98" s="181"/>
      <c r="AB98" s="129"/>
      <c r="AC98" s="129"/>
      <c r="AD98" s="129"/>
      <c r="AE98" s="129"/>
      <c r="AF98" s="129"/>
      <c r="AG98" s="129"/>
      <c r="AH98" s="129"/>
      <c r="AI98" s="129"/>
      <c r="AJ98" s="129"/>
      <c r="AK98" s="129"/>
      <c r="AL98" s="129"/>
      <c r="AM98" s="181"/>
      <c r="AN98" s="129"/>
      <c r="AO98" s="129"/>
      <c r="AP98" s="129"/>
      <c r="AQ98" s="129"/>
      <c r="AR98" s="129"/>
      <c r="AS98" s="129"/>
      <c r="AT98" s="129"/>
      <c r="AU98" s="129"/>
      <c r="AV98" s="129"/>
      <c r="AW98" s="129"/>
      <c r="AX98" s="129"/>
      <c r="AY98" s="181"/>
      <c r="AZ98" s="129"/>
      <c r="BA98" s="129"/>
      <c r="BB98" s="129"/>
      <c r="BC98" s="129"/>
      <c r="BD98" s="129"/>
      <c r="BE98" s="129"/>
      <c r="BF98" s="129"/>
      <c r="BG98" s="129"/>
      <c r="BH98" s="129"/>
      <c r="BI98" s="129"/>
      <c r="BJ98" s="129"/>
      <c r="BK98" s="199" t="n">
        <f aca="false">SUM(C98:N98)</f>
        <v>0</v>
      </c>
      <c r="BL98" s="199" t="n">
        <f aca="false">SUM(O98:Z98)</f>
        <v>0</v>
      </c>
      <c r="BM98" s="199" t="n">
        <f aca="false">SUM(AA98:AL98)</f>
        <v>0</v>
      </c>
      <c r="BN98" s="199" t="n">
        <f aca="false">SUM(AM98:AX98)</f>
        <v>0</v>
      </c>
      <c r="BO98" s="199" t="n">
        <f aca="false">SUM(AY98:BJ98)</f>
        <v>0</v>
      </c>
    </row>
    <row r="99" customFormat="false" ht="13.8" hidden="false" customHeight="false" outlineLevel="1" collapsed="false">
      <c r="A99" s="114" t="s">
        <v>1501</v>
      </c>
      <c r="B99" s="163" t="s">
        <v>1063</v>
      </c>
      <c r="C99" s="129" t="n">
        <v>30</v>
      </c>
      <c r="D99" s="129" t="n">
        <v>30</v>
      </c>
      <c r="E99" s="129" t="n">
        <v>30</v>
      </c>
      <c r="F99" s="129" t="n">
        <v>30</v>
      </c>
      <c r="G99" s="129" t="n">
        <v>30</v>
      </c>
      <c r="H99" s="129" t="n">
        <v>30</v>
      </c>
      <c r="I99" s="129" t="n">
        <v>30</v>
      </c>
      <c r="J99" s="129" t="n">
        <v>30</v>
      </c>
      <c r="K99" s="129" t="n">
        <v>30</v>
      </c>
      <c r="L99" s="129" t="n">
        <v>30</v>
      </c>
      <c r="M99" s="129" t="n">
        <v>30</v>
      </c>
      <c r="N99" s="129" t="n">
        <v>30</v>
      </c>
      <c r="O99" s="129" t="n">
        <v>30</v>
      </c>
      <c r="P99" s="129" t="n">
        <v>30</v>
      </c>
      <c r="Q99" s="129" t="n">
        <v>30</v>
      </c>
      <c r="R99" s="129" t="n">
        <v>30</v>
      </c>
      <c r="S99" s="129" t="n">
        <v>30</v>
      </c>
      <c r="T99" s="129" t="n">
        <v>30</v>
      </c>
      <c r="U99" s="129" t="n">
        <v>30</v>
      </c>
      <c r="V99" s="129" t="n">
        <v>30</v>
      </c>
      <c r="W99" s="129" t="n">
        <v>30</v>
      </c>
      <c r="X99" s="129" t="n">
        <v>30</v>
      </c>
      <c r="Y99" s="129" t="n">
        <v>30</v>
      </c>
      <c r="Z99" s="129" t="n">
        <v>30</v>
      </c>
      <c r="AA99" s="129" t="n">
        <v>30</v>
      </c>
      <c r="AB99" s="129" t="n">
        <v>30</v>
      </c>
      <c r="AC99" s="129" t="n">
        <v>30</v>
      </c>
      <c r="AD99" s="129" t="n">
        <v>30</v>
      </c>
      <c r="AE99" s="129" t="n">
        <v>30</v>
      </c>
      <c r="AF99" s="129" t="n">
        <v>30</v>
      </c>
      <c r="AG99" s="129" t="n">
        <v>30</v>
      </c>
      <c r="AH99" s="129" t="n">
        <v>30</v>
      </c>
      <c r="AI99" s="129" t="n">
        <v>30</v>
      </c>
      <c r="AJ99" s="129" t="n">
        <v>30</v>
      </c>
      <c r="AK99" s="129" t="n">
        <v>30</v>
      </c>
      <c r="AL99" s="129" t="n">
        <v>30</v>
      </c>
      <c r="AM99" s="129" t="n">
        <v>30</v>
      </c>
      <c r="AN99" s="129" t="n">
        <v>30</v>
      </c>
      <c r="AO99" s="129" t="n">
        <v>30</v>
      </c>
      <c r="AP99" s="129" t="n">
        <v>30</v>
      </c>
      <c r="AQ99" s="129" t="n">
        <v>30</v>
      </c>
      <c r="AR99" s="129" t="n">
        <v>30</v>
      </c>
      <c r="AS99" s="129" t="n">
        <v>30</v>
      </c>
      <c r="AT99" s="129" t="n">
        <v>30</v>
      </c>
      <c r="AU99" s="129" t="n">
        <v>30</v>
      </c>
      <c r="AV99" s="129" t="n">
        <v>30</v>
      </c>
      <c r="AW99" s="129" t="n">
        <v>30</v>
      </c>
      <c r="AX99" s="129" t="n">
        <v>30</v>
      </c>
      <c r="AY99" s="129" t="n">
        <v>30</v>
      </c>
      <c r="AZ99" s="129" t="n">
        <v>30</v>
      </c>
      <c r="BA99" s="129" t="n">
        <v>30</v>
      </c>
      <c r="BB99" s="129" t="n">
        <v>30</v>
      </c>
      <c r="BC99" s="129" t="n">
        <v>30</v>
      </c>
      <c r="BD99" s="129" t="n">
        <v>30</v>
      </c>
      <c r="BE99" s="129" t="n">
        <v>30</v>
      </c>
      <c r="BF99" s="129" t="n">
        <v>30</v>
      </c>
      <c r="BG99" s="129" t="n">
        <v>30</v>
      </c>
      <c r="BH99" s="129" t="n">
        <v>30</v>
      </c>
      <c r="BI99" s="129" t="n">
        <v>30</v>
      </c>
      <c r="BJ99" s="129" t="n">
        <v>30</v>
      </c>
      <c r="BK99" s="199" t="n">
        <f aca="false">SUM(C99:N99)</f>
        <v>360</v>
      </c>
      <c r="BL99" s="199" t="n">
        <f aca="false">SUM(O99:Z99)</f>
        <v>360</v>
      </c>
      <c r="BM99" s="199" t="n">
        <f aca="false">SUM(AA99:AL99)</f>
        <v>360</v>
      </c>
      <c r="BN99" s="199" t="n">
        <f aca="false">SUM(AM99:AX99)</f>
        <v>360</v>
      </c>
      <c r="BO99" s="199" t="n">
        <f aca="false">SUM(AY99:BJ99)</f>
        <v>360</v>
      </c>
    </row>
    <row r="100" customFormat="false" ht="15" hidden="false" customHeight="false" outlineLevel="1" collapsed="false">
      <c r="A100" s="114" t="s">
        <v>1502</v>
      </c>
      <c r="B100" s="163" t="s">
        <v>1503</v>
      </c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81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  <c r="AA100" s="181"/>
      <c r="AB100" s="129"/>
      <c r="AC100" s="129"/>
      <c r="AD100" s="129"/>
      <c r="AE100" s="129"/>
      <c r="AF100" s="129"/>
      <c r="AG100" s="129"/>
      <c r="AH100" s="129"/>
      <c r="AI100" s="129"/>
      <c r="AJ100" s="129"/>
      <c r="AK100" s="129"/>
      <c r="AL100" s="129"/>
      <c r="AM100" s="181"/>
      <c r="AN100" s="129"/>
      <c r="AO100" s="129"/>
      <c r="AP100" s="129"/>
      <c r="AQ100" s="129"/>
      <c r="AR100" s="129"/>
      <c r="AS100" s="129"/>
      <c r="AT100" s="129"/>
      <c r="AU100" s="129"/>
      <c r="AV100" s="129"/>
      <c r="AW100" s="129"/>
      <c r="AX100" s="129"/>
      <c r="AY100" s="181"/>
      <c r="AZ100" s="129"/>
      <c r="BA100" s="129"/>
      <c r="BB100" s="129"/>
      <c r="BC100" s="129"/>
      <c r="BD100" s="129"/>
      <c r="BE100" s="129"/>
      <c r="BF100" s="129"/>
      <c r="BG100" s="129"/>
      <c r="BH100" s="129"/>
      <c r="BI100" s="129"/>
      <c r="BJ100" s="129"/>
      <c r="BK100" s="199" t="n">
        <f aca="false">SUM(C100:N100)</f>
        <v>0</v>
      </c>
      <c r="BL100" s="199" t="n">
        <f aca="false">SUM(O100:Z100)</f>
        <v>0</v>
      </c>
      <c r="BM100" s="199" t="n">
        <f aca="false">SUM(AA100:AL100)</f>
        <v>0</v>
      </c>
      <c r="BN100" s="199" t="n">
        <f aca="false">SUM(AM100:AX100)</f>
        <v>0</v>
      </c>
      <c r="BO100" s="199" t="n">
        <f aca="false">SUM(AY100:BJ100)</f>
        <v>0</v>
      </c>
    </row>
    <row r="101" customFormat="false" ht="15" hidden="false" customHeight="false" outlineLevel="1" collapsed="false">
      <c r="A101" s="114" t="s">
        <v>1508</v>
      </c>
      <c r="B101" s="163" t="s">
        <v>1087</v>
      </c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81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  <c r="AA101" s="181"/>
      <c r="AB101" s="129"/>
      <c r="AC101" s="129"/>
      <c r="AD101" s="129"/>
      <c r="AE101" s="129"/>
      <c r="AF101" s="129"/>
      <c r="AG101" s="129"/>
      <c r="AH101" s="129"/>
      <c r="AI101" s="129"/>
      <c r="AJ101" s="129"/>
      <c r="AK101" s="129"/>
      <c r="AL101" s="129"/>
      <c r="AM101" s="181"/>
      <c r="AN101" s="129"/>
      <c r="AO101" s="129"/>
      <c r="AP101" s="129"/>
      <c r="AQ101" s="129"/>
      <c r="AR101" s="129"/>
      <c r="AS101" s="129"/>
      <c r="AT101" s="129"/>
      <c r="AU101" s="129"/>
      <c r="AV101" s="129"/>
      <c r="AW101" s="129"/>
      <c r="AX101" s="129"/>
      <c r="AY101" s="181"/>
      <c r="AZ101" s="129"/>
      <c r="BA101" s="129"/>
      <c r="BB101" s="129"/>
      <c r="BC101" s="129"/>
      <c r="BD101" s="129"/>
      <c r="BE101" s="129"/>
      <c r="BF101" s="129"/>
      <c r="BG101" s="129"/>
      <c r="BH101" s="129"/>
      <c r="BI101" s="129"/>
      <c r="BJ101" s="129"/>
      <c r="BK101" s="199" t="n">
        <f aca="false">SUM(C101:N101)</f>
        <v>0</v>
      </c>
      <c r="BL101" s="199" t="n">
        <f aca="false">SUM(O101:Z101)</f>
        <v>0</v>
      </c>
      <c r="BM101" s="199" t="n">
        <f aca="false">SUM(AA101:AL101)</f>
        <v>0</v>
      </c>
      <c r="BN101" s="199" t="n">
        <f aca="false">SUM(AM101:AX101)</f>
        <v>0</v>
      </c>
      <c r="BO101" s="199" t="n">
        <f aca="false">SUM(AY101:BJ101)</f>
        <v>0</v>
      </c>
    </row>
    <row r="102" customFormat="false" ht="15" hidden="false" customHeight="false" outlineLevel="1" collapsed="false">
      <c r="A102" s="195" t="n">
        <v>650</v>
      </c>
      <c r="B102" s="122" t="s">
        <v>1520</v>
      </c>
      <c r="C102" s="149" t="n">
        <f aca="false">SUM(C103:C108)</f>
        <v>118.6</v>
      </c>
      <c r="D102" s="149" t="n">
        <f aca="false">SUM(D103:D108)</f>
        <v>118.6</v>
      </c>
      <c r="E102" s="149" t="n">
        <f aca="false">SUM(E103:E108)</f>
        <v>118.6</v>
      </c>
      <c r="F102" s="149" t="n">
        <f aca="false">SUM(F103:F108)</f>
        <v>118.6</v>
      </c>
      <c r="G102" s="149" t="n">
        <f aca="false">SUM(G103:G108)</f>
        <v>118.6</v>
      </c>
      <c r="H102" s="149" t="n">
        <f aca="false">SUM(H103:H108)</f>
        <v>118.6</v>
      </c>
      <c r="I102" s="149" t="n">
        <f aca="false">SUM(I103:I108)</f>
        <v>118.6</v>
      </c>
      <c r="J102" s="149" t="n">
        <f aca="false">SUM(J103:J108)</f>
        <v>118.6</v>
      </c>
      <c r="K102" s="149" t="n">
        <f aca="false">SUM(K103:K108)</f>
        <v>118.6</v>
      </c>
      <c r="L102" s="149" t="n">
        <f aca="false">SUM(L103:L108)</f>
        <v>118.6</v>
      </c>
      <c r="M102" s="149" t="n">
        <f aca="false">SUM(M103:M108)</f>
        <v>118.6</v>
      </c>
      <c r="N102" s="149" t="n">
        <f aca="false">SUM(N103:N108)</f>
        <v>118.6</v>
      </c>
      <c r="O102" s="149" t="n">
        <f aca="false">SUM(O103:O108)</f>
        <v>118.6</v>
      </c>
      <c r="P102" s="149" t="n">
        <f aca="false">SUM(P103:P108)</f>
        <v>118.6</v>
      </c>
      <c r="Q102" s="149" t="n">
        <f aca="false">SUM(Q103:Q108)</f>
        <v>118.6</v>
      </c>
      <c r="R102" s="149" t="n">
        <f aca="false">SUM(R103:R108)</f>
        <v>118.6</v>
      </c>
      <c r="S102" s="149" t="n">
        <f aca="false">SUM(S103:S108)</f>
        <v>118.6</v>
      </c>
      <c r="T102" s="149" t="n">
        <f aca="false">SUM(T103:T108)</f>
        <v>118.6</v>
      </c>
      <c r="U102" s="149" t="n">
        <f aca="false">SUM(U103:U108)</f>
        <v>118.6</v>
      </c>
      <c r="V102" s="149" t="n">
        <f aca="false">SUM(V103:V108)</f>
        <v>118.6</v>
      </c>
      <c r="W102" s="149" t="n">
        <f aca="false">SUM(W103:W108)</f>
        <v>118.6</v>
      </c>
      <c r="X102" s="149" t="n">
        <f aca="false">SUM(X103:X108)</f>
        <v>118.6</v>
      </c>
      <c r="Y102" s="149" t="n">
        <f aca="false">SUM(Y103:Y108)</f>
        <v>118.6</v>
      </c>
      <c r="Z102" s="149" t="n">
        <f aca="false">SUM(Z103:Z108)</f>
        <v>118.6</v>
      </c>
      <c r="AA102" s="149" t="n">
        <f aca="false">SUM(AA103:AA108)</f>
        <v>118.6</v>
      </c>
      <c r="AB102" s="149" t="n">
        <f aca="false">SUM(AB103:AB108)</f>
        <v>118.6</v>
      </c>
      <c r="AC102" s="149" t="n">
        <f aca="false">SUM(AC103:AC108)</f>
        <v>118.6</v>
      </c>
      <c r="AD102" s="149" t="n">
        <f aca="false">SUM(AD103:AD108)</f>
        <v>118.6</v>
      </c>
      <c r="AE102" s="149" t="n">
        <f aca="false">SUM(AE103:AE108)</f>
        <v>118.6</v>
      </c>
      <c r="AF102" s="149" t="n">
        <f aca="false">SUM(AF103:AF108)</f>
        <v>118.6</v>
      </c>
      <c r="AG102" s="149" t="n">
        <f aca="false">SUM(AG103:AG108)</f>
        <v>118.6</v>
      </c>
      <c r="AH102" s="149" t="n">
        <f aca="false">SUM(AH103:AH108)</f>
        <v>118.6</v>
      </c>
      <c r="AI102" s="149" t="n">
        <f aca="false">SUM(AI103:AI108)</f>
        <v>118.6</v>
      </c>
      <c r="AJ102" s="149" t="n">
        <f aca="false">SUM(AJ103:AJ108)</f>
        <v>118.6</v>
      </c>
      <c r="AK102" s="149" t="n">
        <f aca="false">SUM(AK103:AK108)</f>
        <v>118.6</v>
      </c>
      <c r="AL102" s="149" t="n">
        <f aca="false">SUM(AL103:AL108)</f>
        <v>118.6</v>
      </c>
      <c r="AM102" s="149" t="n">
        <f aca="false">SUM(AM103:AM108)</f>
        <v>118.6</v>
      </c>
      <c r="AN102" s="149" t="n">
        <f aca="false">SUM(AN103:AN108)</f>
        <v>118.6</v>
      </c>
      <c r="AO102" s="149" t="n">
        <f aca="false">SUM(AO103:AO108)</f>
        <v>118.6</v>
      </c>
      <c r="AP102" s="149" t="n">
        <f aca="false">SUM(AP103:AP108)</f>
        <v>118.6</v>
      </c>
      <c r="AQ102" s="149" t="n">
        <f aca="false">SUM(AQ103:AQ108)</f>
        <v>118.6</v>
      </c>
      <c r="AR102" s="149" t="n">
        <f aca="false">SUM(AR103:AR108)</f>
        <v>118.6</v>
      </c>
      <c r="AS102" s="149" t="n">
        <f aca="false">SUM(AS103:AS108)</f>
        <v>118.6</v>
      </c>
      <c r="AT102" s="149" t="n">
        <f aca="false">SUM(AT103:AT108)</f>
        <v>118.6</v>
      </c>
      <c r="AU102" s="149" t="n">
        <f aca="false">SUM(AU103:AU108)</f>
        <v>118.6</v>
      </c>
      <c r="AV102" s="149" t="n">
        <f aca="false">SUM(AV103:AV108)</f>
        <v>118.6</v>
      </c>
      <c r="AW102" s="149" t="n">
        <f aca="false">SUM(AW103:AW108)</f>
        <v>118.6</v>
      </c>
      <c r="AX102" s="149" t="n">
        <f aca="false">SUM(AX103:AX108)</f>
        <v>118.6</v>
      </c>
      <c r="AY102" s="149" t="n">
        <f aca="false">SUM(AY103:AY108)</f>
        <v>118.6</v>
      </c>
      <c r="AZ102" s="149" t="n">
        <f aca="false">SUM(AZ103:AZ108)</f>
        <v>118.6</v>
      </c>
      <c r="BA102" s="149" t="n">
        <f aca="false">SUM(BA103:BA108)</f>
        <v>118.6</v>
      </c>
      <c r="BB102" s="149" t="n">
        <f aca="false">SUM(BB103:BB108)</f>
        <v>118.6</v>
      </c>
      <c r="BC102" s="149" t="n">
        <f aca="false">SUM(BC103:BC108)</f>
        <v>118.6</v>
      </c>
      <c r="BD102" s="149" t="n">
        <f aca="false">SUM(BD103:BD108)</f>
        <v>118.6</v>
      </c>
      <c r="BE102" s="149" t="n">
        <f aca="false">SUM(BE103:BE108)</f>
        <v>118.6</v>
      </c>
      <c r="BF102" s="149" t="n">
        <f aca="false">SUM(BF103:BF108)</f>
        <v>118.6</v>
      </c>
      <c r="BG102" s="149" t="n">
        <f aca="false">SUM(BG103:BG108)</f>
        <v>118.6</v>
      </c>
      <c r="BH102" s="149" t="n">
        <f aca="false">SUM(BH103:BH108)</f>
        <v>118.6</v>
      </c>
      <c r="BI102" s="149" t="n">
        <f aca="false">SUM(BI103:BI108)</f>
        <v>118.6</v>
      </c>
      <c r="BJ102" s="149" t="n">
        <f aca="false">SUM(BJ103:BJ108)</f>
        <v>118.6</v>
      </c>
      <c r="BK102" s="196" t="n">
        <f aca="false">SUM(BK103:BK108)</f>
        <v>2623.2</v>
      </c>
      <c r="BL102" s="196" t="n">
        <f aca="false">SUM(BL103:BL108)</f>
        <v>1423.2</v>
      </c>
      <c r="BM102" s="196" t="n">
        <f aca="false">SUM(BM103:BM108)</f>
        <v>1423.2</v>
      </c>
      <c r="BN102" s="196" t="n">
        <f aca="false">SUM(BN103:BN108)</f>
        <v>1423.2</v>
      </c>
      <c r="BO102" s="196" t="n">
        <f aca="false">SUM(BO103:BO108)</f>
        <v>1423.2</v>
      </c>
    </row>
    <row r="103" customFormat="false" ht="15" hidden="false" customHeight="false" outlineLevel="1" collapsed="false">
      <c r="A103" s="114" t="s">
        <v>1529</v>
      </c>
      <c r="B103" s="163" t="s">
        <v>2187</v>
      </c>
      <c r="O103" s="181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  <c r="AA103" s="181"/>
      <c r="AB103" s="129"/>
      <c r="AC103" s="129"/>
      <c r="AD103" s="129"/>
      <c r="AE103" s="129"/>
      <c r="AF103" s="129"/>
      <c r="AG103" s="129"/>
      <c r="AH103" s="129"/>
      <c r="AI103" s="129"/>
      <c r="AJ103" s="129"/>
      <c r="AK103" s="129"/>
      <c r="AL103" s="129"/>
      <c r="AM103" s="181"/>
      <c r="AN103" s="129"/>
      <c r="AO103" s="129"/>
      <c r="AP103" s="129"/>
      <c r="AQ103" s="129"/>
      <c r="AR103" s="129"/>
      <c r="AS103" s="129"/>
      <c r="AT103" s="129"/>
      <c r="AU103" s="129"/>
      <c r="AV103" s="129"/>
      <c r="AW103" s="129"/>
      <c r="AX103" s="129"/>
      <c r="AY103" s="181"/>
      <c r="AZ103" s="129"/>
      <c r="BA103" s="129"/>
      <c r="BB103" s="129"/>
      <c r="BC103" s="129"/>
      <c r="BD103" s="129"/>
      <c r="BE103" s="129"/>
      <c r="BF103" s="129"/>
      <c r="BG103" s="129"/>
      <c r="BH103" s="129"/>
      <c r="BI103" s="129"/>
      <c r="BJ103" s="129"/>
      <c r="BK103" s="199" t="n">
        <f aca="false">SUM(C105:N105)</f>
        <v>1200</v>
      </c>
      <c r="BL103" s="199" t="n">
        <f aca="false">SUM(O103:Z103)</f>
        <v>0</v>
      </c>
      <c r="BM103" s="199" t="n">
        <f aca="false">SUM(AA103:AL103)</f>
        <v>0</v>
      </c>
      <c r="BN103" s="199" t="n">
        <f aca="false">SUM(AM103:AX103)</f>
        <v>0</v>
      </c>
      <c r="BO103" s="199" t="n">
        <f aca="false">SUM(AY103:BJ103)</f>
        <v>0</v>
      </c>
    </row>
    <row r="104" customFormat="false" ht="15" hidden="false" customHeight="false" outlineLevel="1" collapsed="false">
      <c r="A104" s="114"/>
      <c r="B104" s="163" t="s">
        <v>2188</v>
      </c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81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  <c r="AA104" s="181"/>
      <c r="AB104" s="129"/>
      <c r="AC104" s="129"/>
      <c r="AD104" s="129"/>
      <c r="AE104" s="129"/>
      <c r="AF104" s="129"/>
      <c r="AG104" s="129"/>
      <c r="AH104" s="129"/>
      <c r="AI104" s="129"/>
      <c r="AJ104" s="129"/>
      <c r="AK104" s="129"/>
      <c r="AL104" s="129"/>
      <c r="AM104" s="181"/>
      <c r="AN104" s="129"/>
      <c r="AO104" s="129"/>
      <c r="AP104" s="129"/>
      <c r="AQ104" s="129"/>
      <c r="AR104" s="129"/>
      <c r="AS104" s="129"/>
      <c r="AT104" s="129"/>
      <c r="AU104" s="129"/>
      <c r="AV104" s="129"/>
      <c r="AW104" s="129"/>
      <c r="AX104" s="129"/>
      <c r="AY104" s="181"/>
      <c r="AZ104" s="129"/>
      <c r="BA104" s="129"/>
      <c r="BB104" s="129"/>
      <c r="BC104" s="129"/>
      <c r="BD104" s="129"/>
      <c r="BE104" s="129"/>
      <c r="BF104" s="129"/>
      <c r="BG104" s="129"/>
      <c r="BH104" s="129"/>
      <c r="BI104" s="129"/>
      <c r="BJ104" s="129"/>
      <c r="BK104" s="199" t="n">
        <f aca="false">SUM(C104:N104)</f>
        <v>0</v>
      </c>
      <c r="BL104" s="199" t="n">
        <f aca="false">SUM(O104:Z104)</f>
        <v>0</v>
      </c>
      <c r="BM104" s="199" t="n">
        <f aca="false">SUM(AA104:AL104)</f>
        <v>0</v>
      </c>
      <c r="BN104" s="199" t="n">
        <f aca="false">SUM(AM104:AX104)</f>
        <v>0</v>
      </c>
      <c r="BO104" s="199" t="n">
        <f aca="false">SUM(AY104:BJ104)</f>
        <v>0</v>
      </c>
    </row>
    <row r="105" customFormat="false" ht="13.8" hidden="false" customHeight="false" outlineLevel="1" collapsed="false">
      <c r="A105" s="114"/>
      <c r="B105" s="163" t="s">
        <v>2189</v>
      </c>
      <c r="C105" s="129" t="n">
        <v>100</v>
      </c>
      <c r="D105" s="129" t="n">
        <v>100</v>
      </c>
      <c r="E105" s="129" t="n">
        <v>100</v>
      </c>
      <c r="F105" s="129" t="n">
        <v>100</v>
      </c>
      <c r="G105" s="129" t="n">
        <v>100</v>
      </c>
      <c r="H105" s="129" t="n">
        <v>100</v>
      </c>
      <c r="I105" s="129" t="n">
        <v>100</v>
      </c>
      <c r="J105" s="129" t="n">
        <v>100</v>
      </c>
      <c r="K105" s="129" t="n">
        <v>100</v>
      </c>
      <c r="L105" s="129" t="n">
        <v>100</v>
      </c>
      <c r="M105" s="129" t="n">
        <v>100</v>
      </c>
      <c r="N105" s="129" t="n">
        <v>100</v>
      </c>
      <c r="O105" s="129" t="n">
        <v>100</v>
      </c>
      <c r="P105" s="129" t="n">
        <v>100</v>
      </c>
      <c r="Q105" s="129" t="n">
        <v>100</v>
      </c>
      <c r="R105" s="129" t="n">
        <v>100</v>
      </c>
      <c r="S105" s="129" t="n">
        <v>100</v>
      </c>
      <c r="T105" s="129" t="n">
        <v>100</v>
      </c>
      <c r="U105" s="129" t="n">
        <v>100</v>
      </c>
      <c r="V105" s="129" t="n">
        <v>100</v>
      </c>
      <c r="W105" s="129" t="n">
        <v>100</v>
      </c>
      <c r="X105" s="129" t="n">
        <v>100</v>
      </c>
      <c r="Y105" s="129" t="n">
        <v>100</v>
      </c>
      <c r="Z105" s="129" t="n">
        <v>100</v>
      </c>
      <c r="AA105" s="129" t="n">
        <v>100</v>
      </c>
      <c r="AB105" s="129" t="n">
        <v>100</v>
      </c>
      <c r="AC105" s="129" t="n">
        <v>100</v>
      </c>
      <c r="AD105" s="129" t="n">
        <v>100</v>
      </c>
      <c r="AE105" s="129" t="n">
        <v>100</v>
      </c>
      <c r="AF105" s="129" t="n">
        <v>100</v>
      </c>
      <c r="AG105" s="129" t="n">
        <v>100</v>
      </c>
      <c r="AH105" s="129" t="n">
        <v>100</v>
      </c>
      <c r="AI105" s="129" t="n">
        <v>100</v>
      </c>
      <c r="AJ105" s="129" t="n">
        <v>100</v>
      </c>
      <c r="AK105" s="129" t="n">
        <v>100</v>
      </c>
      <c r="AL105" s="129" t="n">
        <v>100</v>
      </c>
      <c r="AM105" s="129" t="n">
        <v>100</v>
      </c>
      <c r="AN105" s="129" t="n">
        <v>100</v>
      </c>
      <c r="AO105" s="129" t="n">
        <v>100</v>
      </c>
      <c r="AP105" s="129" t="n">
        <v>100</v>
      </c>
      <c r="AQ105" s="129" t="n">
        <v>100</v>
      </c>
      <c r="AR105" s="129" t="n">
        <v>100</v>
      </c>
      <c r="AS105" s="129" t="n">
        <v>100</v>
      </c>
      <c r="AT105" s="129" t="n">
        <v>100</v>
      </c>
      <c r="AU105" s="129" t="n">
        <v>100</v>
      </c>
      <c r="AV105" s="129" t="n">
        <v>100</v>
      </c>
      <c r="AW105" s="129" t="n">
        <v>100</v>
      </c>
      <c r="AX105" s="129" t="n">
        <v>100</v>
      </c>
      <c r="AY105" s="129" t="n">
        <v>100</v>
      </c>
      <c r="AZ105" s="129" t="n">
        <v>100</v>
      </c>
      <c r="BA105" s="129" t="n">
        <v>100</v>
      </c>
      <c r="BB105" s="129" t="n">
        <v>100</v>
      </c>
      <c r="BC105" s="129" t="n">
        <v>100</v>
      </c>
      <c r="BD105" s="129" t="n">
        <v>100</v>
      </c>
      <c r="BE105" s="129" t="n">
        <v>100</v>
      </c>
      <c r="BF105" s="129" t="n">
        <v>100</v>
      </c>
      <c r="BG105" s="129" t="n">
        <v>100</v>
      </c>
      <c r="BH105" s="129" t="n">
        <v>100</v>
      </c>
      <c r="BI105" s="129" t="n">
        <v>100</v>
      </c>
      <c r="BJ105" s="129" t="n">
        <v>100</v>
      </c>
      <c r="BK105" s="199" t="n">
        <f aca="false">SUM(C105:N105)</f>
        <v>1200</v>
      </c>
      <c r="BL105" s="199" t="n">
        <f aca="false">SUM(O105:Z105)</f>
        <v>1200</v>
      </c>
      <c r="BM105" s="199" t="n">
        <f aca="false">SUM(AA105:AL105)</f>
        <v>1200</v>
      </c>
      <c r="BN105" s="199" t="n">
        <f aca="false">SUM(AM105:AX105)</f>
        <v>1200</v>
      </c>
      <c r="BO105" s="199" t="n">
        <f aca="false">SUM(AY105:BJ105)</f>
        <v>1200</v>
      </c>
    </row>
    <row r="106" customFormat="false" ht="13.8" hidden="false" customHeight="false" outlineLevel="1" collapsed="false">
      <c r="A106" s="114" t="s">
        <v>1531</v>
      </c>
      <c r="B106" s="163" t="s">
        <v>2190</v>
      </c>
      <c r="C106" s="129" t="n">
        <v>18.6</v>
      </c>
      <c r="D106" s="129" t="n">
        <v>18.6</v>
      </c>
      <c r="E106" s="129" t="n">
        <v>18.6</v>
      </c>
      <c r="F106" s="129" t="n">
        <v>18.6</v>
      </c>
      <c r="G106" s="129" t="n">
        <v>18.6</v>
      </c>
      <c r="H106" s="129" t="n">
        <v>18.6</v>
      </c>
      <c r="I106" s="129" t="n">
        <v>18.6</v>
      </c>
      <c r="J106" s="129" t="n">
        <v>18.6</v>
      </c>
      <c r="K106" s="129" t="n">
        <v>18.6</v>
      </c>
      <c r="L106" s="129" t="n">
        <v>18.6</v>
      </c>
      <c r="M106" s="129" t="n">
        <v>18.6</v>
      </c>
      <c r="N106" s="129" t="n">
        <v>18.6</v>
      </c>
      <c r="O106" s="129" t="n">
        <v>18.6</v>
      </c>
      <c r="P106" s="129" t="n">
        <v>18.6</v>
      </c>
      <c r="Q106" s="129" t="n">
        <v>18.6</v>
      </c>
      <c r="R106" s="129" t="n">
        <v>18.6</v>
      </c>
      <c r="S106" s="129" t="n">
        <v>18.6</v>
      </c>
      <c r="T106" s="129" t="n">
        <v>18.6</v>
      </c>
      <c r="U106" s="129" t="n">
        <v>18.6</v>
      </c>
      <c r="V106" s="129" t="n">
        <v>18.6</v>
      </c>
      <c r="W106" s="129" t="n">
        <v>18.6</v>
      </c>
      <c r="X106" s="129" t="n">
        <v>18.6</v>
      </c>
      <c r="Y106" s="129" t="n">
        <v>18.6</v>
      </c>
      <c r="Z106" s="129" t="n">
        <v>18.6</v>
      </c>
      <c r="AA106" s="129" t="n">
        <v>18.6</v>
      </c>
      <c r="AB106" s="129" t="n">
        <v>18.6</v>
      </c>
      <c r="AC106" s="129" t="n">
        <v>18.6</v>
      </c>
      <c r="AD106" s="129" t="n">
        <v>18.6</v>
      </c>
      <c r="AE106" s="129" t="n">
        <v>18.6</v>
      </c>
      <c r="AF106" s="129" t="n">
        <v>18.6</v>
      </c>
      <c r="AG106" s="129" t="n">
        <v>18.6</v>
      </c>
      <c r="AH106" s="129" t="n">
        <v>18.6</v>
      </c>
      <c r="AI106" s="129" t="n">
        <v>18.6</v>
      </c>
      <c r="AJ106" s="129" t="n">
        <v>18.6</v>
      </c>
      <c r="AK106" s="129" t="n">
        <v>18.6</v>
      </c>
      <c r="AL106" s="129" t="n">
        <v>18.6</v>
      </c>
      <c r="AM106" s="129" t="n">
        <v>18.6</v>
      </c>
      <c r="AN106" s="129" t="n">
        <v>18.6</v>
      </c>
      <c r="AO106" s="129" t="n">
        <v>18.6</v>
      </c>
      <c r="AP106" s="129" t="n">
        <v>18.6</v>
      </c>
      <c r="AQ106" s="129" t="n">
        <v>18.6</v>
      </c>
      <c r="AR106" s="129" t="n">
        <v>18.6</v>
      </c>
      <c r="AS106" s="129" t="n">
        <v>18.6</v>
      </c>
      <c r="AT106" s="129" t="n">
        <v>18.6</v>
      </c>
      <c r="AU106" s="129" t="n">
        <v>18.6</v>
      </c>
      <c r="AV106" s="129" t="n">
        <v>18.6</v>
      </c>
      <c r="AW106" s="129" t="n">
        <v>18.6</v>
      </c>
      <c r="AX106" s="129" t="n">
        <v>18.6</v>
      </c>
      <c r="AY106" s="129" t="n">
        <v>18.6</v>
      </c>
      <c r="AZ106" s="129" t="n">
        <v>18.6</v>
      </c>
      <c r="BA106" s="129" t="n">
        <v>18.6</v>
      </c>
      <c r="BB106" s="129" t="n">
        <v>18.6</v>
      </c>
      <c r="BC106" s="129" t="n">
        <v>18.6</v>
      </c>
      <c r="BD106" s="129" t="n">
        <v>18.6</v>
      </c>
      <c r="BE106" s="129" t="n">
        <v>18.6</v>
      </c>
      <c r="BF106" s="129" t="n">
        <v>18.6</v>
      </c>
      <c r="BG106" s="129" t="n">
        <v>18.6</v>
      </c>
      <c r="BH106" s="129" t="n">
        <v>18.6</v>
      </c>
      <c r="BI106" s="129" t="n">
        <v>18.6</v>
      </c>
      <c r="BJ106" s="129" t="n">
        <v>18.6</v>
      </c>
      <c r="BK106" s="199" t="n">
        <f aca="false">SUM(C106:N106)</f>
        <v>223.2</v>
      </c>
      <c r="BL106" s="199" t="n">
        <f aca="false">SUM(O106:Z106)</f>
        <v>223.2</v>
      </c>
      <c r="BM106" s="199" t="n">
        <f aca="false">SUM(AA106:AL106)</f>
        <v>223.2</v>
      </c>
      <c r="BN106" s="199" t="n">
        <f aca="false">SUM(AM106:AX106)</f>
        <v>223.2</v>
      </c>
      <c r="BO106" s="199" t="n">
        <f aca="false">SUM(AY106:BJ106)</f>
        <v>223.2</v>
      </c>
    </row>
    <row r="107" customFormat="false" ht="15" hidden="false" customHeight="false" outlineLevel="1" collapsed="false">
      <c r="A107" s="114" t="s">
        <v>1535</v>
      </c>
      <c r="B107" s="163" t="s">
        <v>2191</v>
      </c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81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81"/>
      <c r="AB107" s="129"/>
      <c r="AC107" s="129"/>
      <c r="AD107" s="129"/>
      <c r="AE107" s="129"/>
      <c r="AF107" s="129"/>
      <c r="AG107" s="129"/>
      <c r="AH107" s="129"/>
      <c r="AI107" s="129"/>
      <c r="AJ107" s="129"/>
      <c r="AK107" s="129"/>
      <c r="AL107" s="129"/>
      <c r="AM107" s="181"/>
      <c r="AN107" s="129"/>
      <c r="AO107" s="129"/>
      <c r="AP107" s="129"/>
      <c r="AQ107" s="129"/>
      <c r="AR107" s="129"/>
      <c r="AS107" s="129"/>
      <c r="AT107" s="129"/>
      <c r="AU107" s="129"/>
      <c r="AV107" s="129"/>
      <c r="AW107" s="129"/>
      <c r="AX107" s="129"/>
      <c r="AY107" s="181"/>
      <c r="AZ107" s="129"/>
      <c r="BA107" s="129"/>
      <c r="BB107" s="129"/>
      <c r="BC107" s="129"/>
      <c r="BD107" s="129"/>
      <c r="BE107" s="129"/>
      <c r="BF107" s="129"/>
      <c r="BG107" s="129"/>
      <c r="BH107" s="129"/>
      <c r="BI107" s="129"/>
      <c r="BJ107" s="129"/>
      <c r="BK107" s="199" t="n">
        <f aca="false">SUM(C107:N107)</f>
        <v>0</v>
      </c>
      <c r="BL107" s="199" t="n">
        <f aca="false">SUM(O107:Z107)</f>
        <v>0</v>
      </c>
      <c r="BM107" s="199" t="n">
        <f aca="false">SUM(AA107:AL107)</f>
        <v>0</v>
      </c>
      <c r="BN107" s="199" t="n">
        <f aca="false">SUM(AM107:AX107)</f>
        <v>0</v>
      </c>
      <c r="BO107" s="199" t="n">
        <f aca="false">SUM(AY107:BJ107)</f>
        <v>0</v>
      </c>
    </row>
    <row r="108" customFormat="false" ht="15" hidden="false" customHeight="false" outlineLevel="1" collapsed="false">
      <c r="A108" s="226" t="s">
        <v>1552</v>
      </c>
      <c r="B108" s="163" t="s">
        <v>1553</v>
      </c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81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  <c r="AA108" s="181"/>
      <c r="AB108" s="129"/>
      <c r="AC108" s="129"/>
      <c r="AD108" s="129"/>
      <c r="AE108" s="129"/>
      <c r="AF108" s="129"/>
      <c r="AG108" s="129"/>
      <c r="AH108" s="129"/>
      <c r="AI108" s="129"/>
      <c r="AJ108" s="129"/>
      <c r="AK108" s="129"/>
      <c r="AL108" s="129"/>
      <c r="AM108" s="181"/>
      <c r="AN108" s="129"/>
      <c r="AO108" s="129"/>
      <c r="AP108" s="129"/>
      <c r="AQ108" s="129"/>
      <c r="AR108" s="129"/>
      <c r="AS108" s="129"/>
      <c r="AT108" s="129"/>
      <c r="AU108" s="129"/>
      <c r="AV108" s="129"/>
      <c r="AW108" s="129"/>
      <c r="AX108" s="129"/>
      <c r="AY108" s="181"/>
      <c r="AZ108" s="129"/>
      <c r="BA108" s="129"/>
      <c r="BB108" s="129"/>
      <c r="BC108" s="129"/>
      <c r="BD108" s="129"/>
      <c r="BE108" s="129"/>
      <c r="BF108" s="129"/>
      <c r="BG108" s="129"/>
      <c r="BH108" s="129"/>
      <c r="BI108" s="129"/>
      <c r="BJ108" s="129"/>
      <c r="BK108" s="199" t="n">
        <f aca="false">SUM(C108:N108)</f>
        <v>0</v>
      </c>
      <c r="BL108" s="199" t="n">
        <f aca="false">SUM(O108:Z108)</f>
        <v>0</v>
      </c>
      <c r="BM108" s="199" t="n">
        <f aca="false">SUM(AA108:AL108)</f>
        <v>0</v>
      </c>
      <c r="BN108" s="199" t="n">
        <f aca="false">SUM(AM108:AX108)</f>
        <v>0</v>
      </c>
      <c r="BO108" s="199" t="n">
        <f aca="false">SUM(AY108:BJ108)</f>
        <v>0</v>
      </c>
    </row>
    <row r="109" customFormat="false" ht="15" hidden="false" customHeight="false" outlineLevel="1" collapsed="false">
      <c r="A109" s="227" t="s">
        <v>1560</v>
      </c>
      <c r="B109" s="122" t="s">
        <v>2192</v>
      </c>
      <c r="C109" s="149" t="n">
        <f aca="false">SUM(C110:C112)</f>
        <v>317.933333333333</v>
      </c>
      <c r="D109" s="149" t="n">
        <f aca="false">SUM(D110:D112)</f>
        <v>317.933333333333</v>
      </c>
      <c r="E109" s="149" t="n">
        <f aca="false">SUM(E110:E112)</f>
        <v>317.933333333333</v>
      </c>
      <c r="F109" s="149" t="n">
        <f aca="false">SUM(F110:F112)</f>
        <v>317.933333333333</v>
      </c>
      <c r="G109" s="149" t="n">
        <f aca="false">SUM(G110:G112)</f>
        <v>317.933333333333</v>
      </c>
      <c r="H109" s="149" t="n">
        <f aca="false">SUM(H110:H112)</f>
        <v>317.933333333333</v>
      </c>
      <c r="I109" s="149" t="n">
        <f aca="false">SUM(I110:I112)</f>
        <v>317.933333333333</v>
      </c>
      <c r="J109" s="149" t="n">
        <f aca="false">SUM(J110:J112)</f>
        <v>317.933333333333</v>
      </c>
      <c r="K109" s="149" t="n">
        <f aca="false">SUM(K110:K112)</f>
        <v>317.933333333333</v>
      </c>
      <c r="L109" s="149" t="n">
        <f aca="false">SUM(L110:L112)</f>
        <v>317.933333333333</v>
      </c>
      <c r="M109" s="149" t="n">
        <f aca="false">SUM(M110:M112)</f>
        <v>317.933333333333</v>
      </c>
      <c r="N109" s="149" t="n">
        <f aca="false">SUM(N110:N112)</f>
        <v>317.933333333333</v>
      </c>
      <c r="O109" s="149" t="n">
        <f aca="false">SUM(O110:O112)</f>
        <v>317.933333333333</v>
      </c>
      <c r="P109" s="149" t="n">
        <f aca="false">SUM(P110:P112)</f>
        <v>317.933333333333</v>
      </c>
      <c r="Q109" s="149" t="n">
        <f aca="false">SUM(Q110:Q112)</f>
        <v>317.933333333333</v>
      </c>
      <c r="R109" s="149" t="n">
        <f aca="false">SUM(R110:R112)</f>
        <v>317.933333333333</v>
      </c>
      <c r="S109" s="149" t="n">
        <f aca="false">SUM(S110:S112)</f>
        <v>317.933333333333</v>
      </c>
      <c r="T109" s="149" t="n">
        <f aca="false">SUM(T110:T112)</f>
        <v>317.933333333333</v>
      </c>
      <c r="U109" s="149" t="n">
        <f aca="false">SUM(U110:U112)</f>
        <v>317.933333333333</v>
      </c>
      <c r="V109" s="149" t="n">
        <f aca="false">SUM(V110:V112)</f>
        <v>317.933333333333</v>
      </c>
      <c r="W109" s="149" t="n">
        <f aca="false">SUM(W110:W112)</f>
        <v>317.933333333333</v>
      </c>
      <c r="X109" s="149" t="n">
        <f aca="false">SUM(X110:X112)</f>
        <v>317.933333333333</v>
      </c>
      <c r="Y109" s="149" t="n">
        <f aca="false">SUM(Y110:Y112)</f>
        <v>317.933333333333</v>
      </c>
      <c r="Z109" s="149" t="n">
        <f aca="false">SUM(Z110:Z112)</f>
        <v>317.933333333333</v>
      </c>
      <c r="AA109" s="149" t="n">
        <f aca="false">SUM(AA110:AA112)</f>
        <v>317.933333333333</v>
      </c>
      <c r="AB109" s="149" t="n">
        <f aca="false">SUM(AB110:AB112)</f>
        <v>317.933333333333</v>
      </c>
      <c r="AC109" s="149" t="n">
        <f aca="false">SUM(AC110:AC112)</f>
        <v>317.933333333333</v>
      </c>
      <c r="AD109" s="149" t="n">
        <f aca="false">SUM(AD110:AD112)</f>
        <v>317.933333333333</v>
      </c>
      <c r="AE109" s="149" t="n">
        <f aca="false">SUM(AE110:AE112)</f>
        <v>317.933333333333</v>
      </c>
      <c r="AF109" s="149" t="n">
        <f aca="false">SUM(AF110:AF112)</f>
        <v>317.933333333333</v>
      </c>
      <c r="AG109" s="149" t="n">
        <f aca="false">SUM(AG110:AG112)</f>
        <v>317.933333333333</v>
      </c>
      <c r="AH109" s="149" t="n">
        <f aca="false">SUM(AH110:AH112)</f>
        <v>317.933333333333</v>
      </c>
      <c r="AI109" s="149" t="n">
        <f aca="false">SUM(AI110:AI112)</f>
        <v>317.933333333333</v>
      </c>
      <c r="AJ109" s="149" t="n">
        <f aca="false">SUM(AJ110:AJ112)</f>
        <v>317.933333333333</v>
      </c>
      <c r="AK109" s="149" t="n">
        <f aca="false">SUM(AK110:AK112)</f>
        <v>317.933333333333</v>
      </c>
      <c r="AL109" s="149" t="n">
        <f aca="false">SUM(AL110:AL112)</f>
        <v>317.933333333333</v>
      </c>
      <c r="AM109" s="149" t="n">
        <f aca="false">SUM(AM110:AM112)</f>
        <v>317.933333333333</v>
      </c>
      <c r="AN109" s="149" t="n">
        <f aca="false">SUM(AN110:AN112)</f>
        <v>317.933333333333</v>
      </c>
      <c r="AO109" s="149" t="n">
        <f aca="false">SUM(AO110:AO112)</f>
        <v>317.933333333333</v>
      </c>
      <c r="AP109" s="149" t="n">
        <f aca="false">SUM(AP110:AP112)</f>
        <v>317.933333333333</v>
      </c>
      <c r="AQ109" s="149" t="n">
        <f aca="false">SUM(AQ110:AQ112)</f>
        <v>317.933333333333</v>
      </c>
      <c r="AR109" s="149" t="n">
        <f aca="false">SUM(AR110:AR112)</f>
        <v>317.933333333333</v>
      </c>
      <c r="AS109" s="149" t="n">
        <f aca="false">SUM(AS110:AS112)</f>
        <v>317.933333333333</v>
      </c>
      <c r="AT109" s="149" t="n">
        <f aca="false">SUM(AT110:AT112)</f>
        <v>317.933333333333</v>
      </c>
      <c r="AU109" s="149" t="n">
        <f aca="false">SUM(AU110:AU112)</f>
        <v>317.933333333333</v>
      </c>
      <c r="AV109" s="149" t="n">
        <f aca="false">SUM(AV110:AV112)</f>
        <v>317.933333333333</v>
      </c>
      <c r="AW109" s="149" t="n">
        <f aca="false">SUM(AW110:AW112)</f>
        <v>317.933333333333</v>
      </c>
      <c r="AX109" s="149" t="n">
        <f aca="false">SUM(AX110:AX112)</f>
        <v>317.933333333333</v>
      </c>
      <c r="AY109" s="149" t="n">
        <f aca="false">SUM(AY110:AY112)</f>
        <v>317.933333333333</v>
      </c>
      <c r="AZ109" s="149" t="n">
        <f aca="false">SUM(AZ110:AZ112)</f>
        <v>317.933333333333</v>
      </c>
      <c r="BA109" s="149" t="n">
        <f aca="false">SUM(BA110:BA112)</f>
        <v>317.933333333333</v>
      </c>
      <c r="BB109" s="149" t="n">
        <f aca="false">SUM(BB110:BB112)</f>
        <v>317.933333333333</v>
      </c>
      <c r="BC109" s="149" t="n">
        <f aca="false">SUM(BC110:BC112)</f>
        <v>317.933333333333</v>
      </c>
      <c r="BD109" s="149" t="n">
        <f aca="false">SUM(BD110:BD112)</f>
        <v>317.933333333333</v>
      </c>
      <c r="BE109" s="149" t="n">
        <f aca="false">SUM(BE110:BE112)</f>
        <v>317.933333333333</v>
      </c>
      <c r="BF109" s="149" t="n">
        <f aca="false">SUM(BF110:BF112)</f>
        <v>317.933333333333</v>
      </c>
      <c r="BG109" s="149" t="n">
        <f aca="false">SUM(BG110:BG112)</f>
        <v>317.933333333333</v>
      </c>
      <c r="BH109" s="149" t="n">
        <f aca="false">SUM(BH110:BH112)</f>
        <v>317.933333333333</v>
      </c>
      <c r="BI109" s="149" t="n">
        <f aca="false">SUM(BI110:BI112)</f>
        <v>317.933333333333</v>
      </c>
      <c r="BJ109" s="149" t="n">
        <f aca="false">SUM(BJ110:BJ112)</f>
        <v>317.933333333333</v>
      </c>
      <c r="BK109" s="196" t="n">
        <f aca="false">SUM(BK110:BK112)</f>
        <v>3815.2</v>
      </c>
      <c r="BL109" s="196" t="n">
        <f aca="false">SUM(BL110:BL112)</f>
        <v>3815.2</v>
      </c>
      <c r="BM109" s="196" t="n">
        <f aca="false">SUM(BM110:BM112)</f>
        <v>3815.2</v>
      </c>
      <c r="BN109" s="196" t="n">
        <f aca="false">SUM(BN110:BN112)</f>
        <v>3815.2</v>
      </c>
      <c r="BO109" s="196" t="n">
        <f aca="false">SUM(BO110:BO112)</f>
        <v>3815.2</v>
      </c>
    </row>
    <row r="110" customFormat="false" ht="15" hidden="false" customHeight="false" outlineLevel="1" collapsed="false">
      <c r="A110" s="114" t="s">
        <v>1562</v>
      </c>
      <c r="B110" s="163" t="s">
        <v>1563</v>
      </c>
      <c r="C110" s="228" t="n">
        <f aca="false">Informatique!$E$6/12</f>
        <v>300</v>
      </c>
      <c r="D110" s="129" t="n">
        <f aca="false">Informatique!$E$6/12</f>
        <v>300</v>
      </c>
      <c r="E110" s="129" t="n">
        <f aca="false">Informatique!$E$6/12</f>
        <v>300</v>
      </c>
      <c r="F110" s="129" t="n">
        <f aca="false">Informatique!$E$6/12</f>
        <v>300</v>
      </c>
      <c r="G110" s="129" t="n">
        <f aca="false">Informatique!$E$6/12</f>
        <v>300</v>
      </c>
      <c r="H110" s="129" t="n">
        <f aca="false">Informatique!$E$6/12</f>
        <v>300</v>
      </c>
      <c r="I110" s="129" t="n">
        <f aca="false">Informatique!$E$6/12</f>
        <v>300</v>
      </c>
      <c r="J110" s="129" t="n">
        <f aca="false">Informatique!$E$6/12</f>
        <v>300</v>
      </c>
      <c r="K110" s="129" t="n">
        <f aca="false">Informatique!$E$6/12</f>
        <v>300</v>
      </c>
      <c r="L110" s="129" t="n">
        <f aca="false">Informatique!$E$6/12</f>
        <v>300</v>
      </c>
      <c r="M110" s="129" t="n">
        <f aca="false">Informatique!$E$6/12</f>
        <v>300</v>
      </c>
      <c r="N110" s="129" t="n">
        <f aca="false">Informatique!$E$6/12</f>
        <v>300</v>
      </c>
      <c r="O110" s="181" t="n">
        <f aca="false">Informatique!$E$6/12</f>
        <v>300</v>
      </c>
      <c r="P110" s="228" t="n">
        <f aca="false">Informatique!$E$6/12</f>
        <v>300</v>
      </c>
      <c r="Q110" s="228" t="n">
        <f aca="false">Informatique!$E$6/12</f>
        <v>300</v>
      </c>
      <c r="R110" s="228" t="n">
        <f aca="false">Informatique!$E$6/12</f>
        <v>300</v>
      </c>
      <c r="S110" s="228" t="n">
        <f aca="false">Informatique!$E$6/12</f>
        <v>300</v>
      </c>
      <c r="T110" s="228" t="n">
        <f aca="false">Informatique!$E$6/12</f>
        <v>300</v>
      </c>
      <c r="U110" s="228" t="n">
        <f aca="false">Informatique!$E$6/12</f>
        <v>300</v>
      </c>
      <c r="V110" s="228" t="n">
        <f aca="false">Informatique!$E$6/12</f>
        <v>300</v>
      </c>
      <c r="W110" s="228" t="n">
        <f aca="false">Informatique!$E$6/12</f>
        <v>300</v>
      </c>
      <c r="X110" s="228" t="n">
        <f aca="false">Informatique!$E$6/12</f>
        <v>300</v>
      </c>
      <c r="Y110" s="228" t="n">
        <f aca="false">Informatique!$E$6/12</f>
        <v>300</v>
      </c>
      <c r="Z110" s="229" t="n">
        <f aca="false">Informatique!$E$6/12</f>
        <v>300</v>
      </c>
      <c r="AA110" s="181" t="n">
        <f aca="false">Informatique!$E$6/12</f>
        <v>300</v>
      </c>
      <c r="AB110" s="228" t="n">
        <f aca="false">Informatique!$E$6/12</f>
        <v>300</v>
      </c>
      <c r="AC110" s="228" t="n">
        <f aca="false">Informatique!$E$6/12</f>
        <v>300</v>
      </c>
      <c r="AD110" s="228" t="n">
        <f aca="false">Informatique!$E$6/12</f>
        <v>300</v>
      </c>
      <c r="AE110" s="228" t="n">
        <f aca="false">Informatique!$E$6/12</f>
        <v>300</v>
      </c>
      <c r="AF110" s="228" t="n">
        <f aca="false">Informatique!$E$6/12</f>
        <v>300</v>
      </c>
      <c r="AG110" s="228" t="n">
        <f aca="false">Informatique!$E$6/12</f>
        <v>300</v>
      </c>
      <c r="AH110" s="228" t="n">
        <f aca="false">Informatique!$E$6/12</f>
        <v>300</v>
      </c>
      <c r="AI110" s="228" t="n">
        <f aca="false">Informatique!$E$6/12</f>
        <v>300</v>
      </c>
      <c r="AJ110" s="228" t="n">
        <f aca="false">Informatique!$E$6/12</f>
        <v>300</v>
      </c>
      <c r="AK110" s="228" t="n">
        <f aca="false">Informatique!$E$6/12</f>
        <v>300</v>
      </c>
      <c r="AL110" s="229" t="n">
        <f aca="false">Informatique!$E$6/12</f>
        <v>300</v>
      </c>
      <c r="AM110" s="129" t="n">
        <f aca="false">Informatique!$E$6/12</f>
        <v>300</v>
      </c>
      <c r="AN110" s="129" t="n">
        <f aca="false">Informatique!$E$6/12</f>
        <v>300</v>
      </c>
      <c r="AO110" s="129" t="n">
        <f aca="false">Informatique!$E$6/12</f>
        <v>300</v>
      </c>
      <c r="AP110" s="129" t="n">
        <f aca="false">Informatique!$E$6/12</f>
        <v>300</v>
      </c>
      <c r="AQ110" s="129" t="n">
        <f aca="false">Informatique!$E$6/12</f>
        <v>300</v>
      </c>
      <c r="AR110" s="129" t="n">
        <f aca="false">Informatique!$E$6/12</f>
        <v>300</v>
      </c>
      <c r="AS110" s="129" t="n">
        <f aca="false">Informatique!$E$6/12</f>
        <v>300</v>
      </c>
      <c r="AT110" s="129" t="n">
        <f aca="false">Informatique!$E$6/12</f>
        <v>300</v>
      </c>
      <c r="AU110" s="129" t="n">
        <f aca="false">Informatique!$E$6/12</f>
        <v>300</v>
      </c>
      <c r="AV110" s="129" t="n">
        <f aca="false">Informatique!$E$6/12</f>
        <v>300</v>
      </c>
      <c r="AW110" s="129" t="n">
        <f aca="false">Informatique!$E$6/12</f>
        <v>300</v>
      </c>
      <c r="AX110" s="129" t="n">
        <f aca="false">Informatique!$E$6/12</f>
        <v>300</v>
      </c>
      <c r="AY110" s="181" t="n">
        <f aca="false">Informatique!$E$6/12</f>
        <v>300</v>
      </c>
      <c r="AZ110" s="129" t="n">
        <f aca="false">Informatique!$E$6/12</f>
        <v>300</v>
      </c>
      <c r="BA110" s="129" t="n">
        <f aca="false">Informatique!$E$6/12</f>
        <v>300</v>
      </c>
      <c r="BB110" s="129" t="n">
        <f aca="false">Informatique!$E$6/12</f>
        <v>300</v>
      </c>
      <c r="BC110" s="129" t="n">
        <f aca="false">Informatique!$E$6/12</f>
        <v>300</v>
      </c>
      <c r="BD110" s="129" t="n">
        <f aca="false">Informatique!$E$6/12</f>
        <v>300</v>
      </c>
      <c r="BE110" s="129" t="n">
        <f aca="false">Informatique!$E$6/12</f>
        <v>300</v>
      </c>
      <c r="BF110" s="129" t="n">
        <f aca="false">Informatique!$E$6/12</f>
        <v>300</v>
      </c>
      <c r="BG110" s="129" t="n">
        <f aca="false">Informatique!$E$6/12</f>
        <v>300</v>
      </c>
      <c r="BH110" s="129" t="n">
        <f aca="false">Informatique!$E$6/12</f>
        <v>300</v>
      </c>
      <c r="BI110" s="129" t="n">
        <f aca="false">Informatique!$E$6/12</f>
        <v>300</v>
      </c>
      <c r="BJ110" s="129" t="n">
        <f aca="false">Informatique!$E$6/12</f>
        <v>300</v>
      </c>
      <c r="BK110" s="199" t="n">
        <f aca="false">SUM(C110:N110)</f>
        <v>3600</v>
      </c>
      <c r="BL110" s="199" t="n">
        <f aca="false">SUM(O110:Z110)</f>
        <v>3600</v>
      </c>
      <c r="BM110" s="199" t="n">
        <f aca="false">SUM(AA110:AL110)</f>
        <v>3600</v>
      </c>
      <c r="BN110" s="199" t="n">
        <f aca="false">SUM(AM110:AX110)</f>
        <v>3600</v>
      </c>
      <c r="BO110" s="199" t="n">
        <f aca="false">SUM(AY110:BJ110)</f>
        <v>3600</v>
      </c>
    </row>
    <row r="111" customFormat="false" ht="15" hidden="false" customHeight="false" outlineLevel="1" collapsed="false">
      <c r="A111" s="114" t="s">
        <v>1564</v>
      </c>
      <c r="B111" s="163" t="s">
        <v>1565</v>
      </c>
      <c r="C111" s="228" t="n">
        <f aca="false">Informatique!$E$11/12</f>
        <v>0</v>
      </c>
      <c r="D111" s="129" t="n">
        <f aca="false">Informatique!$E$11/12</f>
        <v>0</v>
      </c>
      <c r="E111" s="129" t="n">
        <f aca="false">Informatique!$E$11/12</f>
        <v>0</v>
      </c>
      <c r="F111" s="129" t="n">
        <f aca="false">Informatique!$E$11/12</f>
        <v>0</v>
      </c>
      <c r="G111" s="129" t="n">
        <f aca="false">Informatique!$E$11/12</f>
        <v>0</v>
      </c>
      <c r="H111" s="129" t="n">
        <f aca="false">Informatique!$E$11/12</f>
        <v>0</v>
      </c>
      <c r="I111" s="129" t="n">
        <f aca="false">Informatique!$E$11/12</f>
        <v>0</v>
      </c>
      <c r="J111" s="129" t="n">
        <f aca="false">Informatique!$E$11/12</f>
        <v>0</v>
      </c>
      <c r="K111" s="129" t="n">
        <f aca="false">Informatique!$E$11/12</f>
        <v>0</v>
      </c>
      <c r="L111" s="129" t="n">
        <f aca="false">Informatique!$E$11/12</f>
        <v>0</v>
      </c>
      <c r="M111" s="129" t="n">
        <f aca="false">Informatique!$E$11/12</f>
        <v>0</v>
      </c>
      <c r="N111" s="129" t="n">
        <f aca="false">Informatique!$E$11/12</f>
        <v>0</v>
      </c>
      <c r="O111" s="181" t="n">
        <f aca="false">Informatique!$E$11/12</f>
        <v>0</v>
      </c>
      <c r="P111" s="228" t="n">
        <f aca="false">Informatique!$E$11/12</f>
        <v>0</v>
      </c>
      <c r="Q111" s="228" t="n">
        <f aca="false">Informatique!$E$11/12</f>
        <v>0</v>
      </c>
      <c r="R111" s="228" t="n">
        <f aca="false">Informatique!$E$11/12</f>
        <v>0</v>
      </c>
      <c r="S111" s="228" t="n">
        <f aca="false">Informatique!$E$11/12</f>
        <v>0</v>
      </c>
      <c r="T111" s="228" t="n">
        <f aca="false">Informatique!$E$11/12</f>
        <v>0</v>
      </c>
      <c r="U111" s="228" t="n">
        <f aca="false">Informatique!$E$11/12</f>
        <v>0</v>
      </c>
      <c r="V111" s="228" t="n">
        <f aca="false">Informatique!$E$11/12</f>
        <v>0</v>
      </c>
      <c r="W111" s="228" t="n">
        <f aca="false">Informatique!$E$11/12</f>
        <v>0</v>
      </c>
      <c r="X111" s="228" t="n">
        <f aca="false">Informatique!$E$11/12</f>
        <v>0</v>
      </c>
      <c r="Y111" s="228" t="n">
        <f aca="false">Informatique!$E$11/12</f>
        <v>0</v>
      </c>
      <c r="Z111" s="229" t="n">
        <f aca="false">Informatique!$E$11/12</f>
        <v>0</v>
      </c>
      <c r="AA111" s="181" t="n">
        <f aca="false">Informatique!$E$11/12</f>
        <v>0</v>
      </c>
      <c r="AB111" s="228" t="n">
        <f aca="false">Informatique!$E$11/12</f>
        <v>0</v>
      </c>
      <c r="AC111" s="228" t="n">
        <f aca="false">Informatique!$E$11/12</f>
        <v>0</v>
      </c>
      <c r="AD111" s="228" t="n">
        <f aca="false">Informatique!$E$11/12</f>
        <v>0</v>
      </c>
      <c r="AE111" s="228" t="n">
        <f aca="false">Informatique!$E$11/12</f>
        <v>0</v>
      </c>
      <c r="AF111" s="228" t="n">
        <f aca="false">Informatique!$E$11/12</f>
        <v>0</v>
      </c>
      <c r="AG111" s="228" t="n">
        <f aca="false">Informatique!$E$11/12</f>
        <v>0</v>
      </c>
      <c r="AH111" s="228" t="n">
        <f aca="false">Informatique!$E$11/12</f>
        <v>0</v>
      </c>
      <c r="AI111" s="228" t="n">
        <f aca="false">Informatique!$E$11/12</f>
        <v>0</v>
      </c>
      <c r="AJ111" s="228" t="n">
        <f aca="false">Informatique!$E$11/12</f>
        <v>0</v>
      </c>
      <c r="AK111" s="228" t="n">
        <f aca="false">Informatique!$E$11/12</f>
        <v>0</v>
      </c>
      <c r="AL111" s="229" t="n">
        <f aca="false">Informatique!$E$11/12</f>
        <v>0</v>
      </c>
      <c r="AM111" s="129" t="n">
        <f aca="false">Informatique!$E$11/12</f>
        <v>0</v>
      </c>
      <c r="AN111" s="129" t="n">
        <f aca="false">Informatique!$E$11/12</f>
        <v>0</v>
      </c>
      <c r="AO111" s="129" t="n">
        <f aca="false">Informatique!$E$11/12</f>
        <v>0</v>
      </c>
      <c r="AP111" s="129" t="n">
        <f aca="false">Informatique!$E$11/12</f>
        <v>0</v>
      </c>
      <c r="AQ111" s="129" t="n">
        <f aca="false">Informatique!$E$11/12</f>
        <v>0</v>
      </c>
      <c r="AR111" s="129" t="n">
        <f aca="false">Informatique!$E$11/12</f>
        <v>0</v>
      </c>
      <c r="AS111" s="129" t="n">
        <f aca="false">Informatique!$E$11/12</f>
        <v>0</v>
      </c>
      <c r="AT111" s="129" t="n">
        <f aca="false">Informatique!$E$11/12</f>
        <v>0</v>
      </c>
      <c r="AU111" s="129" t="n">
        <f aca="false">Informatique!$E$11/12</f>
        <v>0</v>
      </c>
      <c r="AV111" s="129" t="n">
        <f aca="false">Informatique!$E$11/12</f>
        <v>0</v>
      </c>
      <c r="AW111" s="129" t="n">
        <f aca="false">Informatique!$E$11/12</f>
        <v>0</v>
      </c>
      <c r="AX111" s="129" t="n">
        <f aca="false">Informatique!$E$11/12</f>
        <v>0</v>
      </c>
      <c r="AY111" s="181" t="n">
        <f aca="false">Informatique!$E$11/12</f>
        <v>0</v>
      </c>
      <c r="AZ111" s="129" t="n">
        <f aca="false">Informatique!$E$11/12</f>
        <v>0</v>
      </c>
      <c r="BA111" s="129" t="n">
        <f aca="false">Informatique!$E$11/12</f>
        <v>0</v>
      </c>
      <c r="BB111" s="129" t="n">
        <f aca="false">Informatique!$E$11/12</f>
        <v>0</v>
      </c>
      <c r="BC111" s="129" t="n">
        <f aca="false">Informatique!$E$11/12</f>
        <v>0</v>
      </c>
      <c r="BD111" s="129" t="n">
        <f aca="false">Informatique!$E$11/12</f>
        <v>0</v>
      </c>
      <c r="BE111" s="129" t="n">
        <f aca="false">Informatique!$E$11/12</f>
        <v>0</v>
      </c>
      <c r="BF111" s="129" t="n">
        <f aca="false">Informatique!$E$11/12</f>
        <v>0</v>
      </c>
      <c r="BG111" s="129" t="n">
        <f aca="false">Informatique!$E$11/12</f>
        <v>0</v>
      </c>
      <c r="BH111" s="129" t="n">
        <f aca="false">Informatique!$E$11/12</f>
        <v>0</v>
      </c>
      <c r="BI111" s="129" t="n">
        <f aca="false">Informatique!$E$11/12</f>
        <v>0</v>
      </c>
      <c r="BJ111" s="129" t="n">
        <f aca="false">Informatique!$E$11/12</f>
        <v>0</v>
      </c>
      <c r="BK111" s="199" t="n">
        <f aca="false">SUM(C111:N111)</f>
        <v>0</v>
      </c>
      <c r="BL111" s="199" t="n">
        <f aca="false">SUM(O111:Z111)</f>
        <v>0</v>
      </c>
      <c r="BM111" s="199" t="n">
        <f aca="false">SUM(AA111:AL111)</f>
        <v>0</v>
      </c>
      <c r="BN111" s="199" t="n">
        <f aca="false">SUM(AM111:AX111)</f>
        <v>0</v>
      </c>
      <c r="BO111" s="199" t="n">
        <f aca="false">SUM(AY111:BJ111)</f>
        <v>0</v>
      </c>
    </row>
    <row r="112" customFormat="false" ht="15" hidden="false" customHeight="false" outlineLevel="1" collapsed="false">
      <c r="A112" s="114" t="s">
        <v>1568</v>
      </c>
      <c r="B112" s="163" t="s">
        <v>1569</v>
      </c>
      <c r="C112" s="228" t="n">
        <f aca="false">Informatique!$E$14/12</f>
        <v>17.9333333333333</v>
      </c>
      <c r="D112" s="129" t="n">
        <f aca="false">Informatique!$E$14/12</f>
        <v>17.9333333333333</v>
      </c>
      <c r="E112" s="129" t="n">
        <f aca="false">Informatique!$E$14/12</f>
        <v>17.9333333333333</v>
      </c>
      <c r="F112" s="129" t="n">
        <f aca="false">Informatique!$E$14/12</f>
        <v>17.9333333333333</v>
      </c>
      <c r="G112" s="129" t="n">
        <f aca="false">Informatique!$E$14/12</f>
        <v>17.9333333333333</v>
      </c>
      <c r="H112" s="129" t="n">
        <f aca="false">Informatique!$E$14/12</f>
        <v>17.9333333333333</v>
      </c>
      <c r="I112" s="129" t="n">
        <f aca="false">Informatique!$E$14/12</f>
        <v>17.9333333333333</v>
      </c>
      <c r="J112" s="129" t="n">
        <f aca="false">Informatique!$E$14/12</f>
        <v>17.9333333333333</v>
      </c>
      <c r="K112" s="129" t="n">
        <f aca="false">Informatique!$E$14/12</f>
        <v>17.9333333333333</v>
      </c>
      <c r="L112" s="129" t="n">
        <f aca="false">Informatique!$E$14/12</f>
        <v>17.9333333333333</v>
      </c>
      <c r="M112" s="129" t="n">
        <f aca="false">Informatique!$E$14/12</f>
        <v>17.9333333333333</v>
      </c>
      <c r="N112" s="129" t="n">
        <f aca="false">Informatique!$E$14/12</f>
        <v>17.9333333333333</v>
      </c>
      <c r="O112" s="181" t="n">
        <f aca="false">Informatique!$E$14/12</f>
        <v>17.9333333333333</v>
      </c>
      <c r="P112" s="228" t="n">
        <f aca="false">Informatique!$E$14/12</f>
        <v>17.9333333333333</v>
      </c>
      <c r="Q112" s="228" t="n">
        <f aca="false">Informatique!$E$14/12</f>
        <v>17.9333333333333</v>
      </c>
      <c r="R112" s="228" t="n">
        <f aca="false">Informatique!$E$14/12</f>
        <v>17.9333333333333</v>
      </c>
      <c r="S112" s="228" t="n">
        <f aca="false">Informatique!$E$14/12</f>
        <v>17.9333333333333</v>
      </c>
      <c r="T112" s="228" t="n">
        <f aca="false">Informatique!$E$14/12</f>
        <v>17.9333333333333</v>
      </c>
      <c r="U112" s="228" t="n">
        <f aca="false">Informatique!$E$14/12</f>
        <v>17.9333333333333</v>
      </c>
      <c r="V112" s="228" t="n">
        <f aca="false">Informatique!$E$14/12</f>
        <v>17.9333333333333</v>
      </c>
      <c r="W112" s="228" t="n">
        <f aca="false">Informatique!$E$14/12</f>
        <v>17.9333333333333</v>
      </c>
      <c r="X112" s="228" t="n">
        <f aca="false">Informatique!$E$14/12</f>
        <v>17.9333333333333</v>
      </c>
      <c r="Y112" s="228" t="n">
        <f aca="false">Informatique!$E$14/12</f>
        <v>17.9333333333333</v>
      </c>
      <c r="Z112" s="229" t="n">
        <f aca="false">Informatique!$E$14/12</f>
        <v>17.9333333333333</v>
      </c>
      <c r="AA112" s="181" t="n">
        <f aca="false">Informatique!$E$14/12</f>
        <v>17.9333333333333</v>
      </c>
      <c r="AB112" s="228" t="n">
        <f aca="false">Informatique!$E$14/12</f>
        <v>17.9333333333333</v>
      </c>
      <c r="AC112" s="228" t="n">
        <f aca="false">Informatique!$E$14/12</f>
        <v>17.9333333333333</v>
      </c>
      <c r="AD112" s="228" t="n">
        <f aca="false">Informatique!$E$14/12</f>
        <v>17.9333333333333</v>
      </c>
      <c r="AE112" s="228" t="n">
        <f aca="false">Informatique!$E$14/12</f>
        <v>17.9333333333333</v>
      </c>
      <c r="AF112" s="228" t="n">
        <f aca="false">Informatique!$E$14/12</f>
        <v>17.9333333333333</v>
      </c>
      <c r="AG112" s="228" t="n">
        <f aca="false">Informatique!$E$14/12</f>
        <v>17.9333333333333</v>
      </c>
      <c r="AH112" s="228" t="n">
        <f aca="false">Informatique!$E$14/12</f>
        <v>17.9333333333333</v>
      </c>
      <c r="AI112" s="228" t="n">
        <f aca="false">Informatique!$E$14/12</f>
        <v>17.9333333333333</v>
      </c>
      <c r="AJ112" s="228" t="n">
        <f aca="false">Informatique!$E$14/12</f>
        <v>17.9333333333333</v>
      </c>
      <c r="AK112" s="228" t="n">
        <f aca="false">Informatique!$E$14/12</f>
        <v>17.9333333333333</v>
      </c>
      <c r="AL112" s="229" t="n">
        <f aca="false">Informatique!$E$14/12</f>
        <v>17.9333333333333</v>
      </c>
      <c r="AM112" s="129" t="n">
        <f aca="false">Informatique!$E$14/12</f>
        <v>17.9333333333333</v>
      </c>
      <c r="AN112" s="129" t="n">
        <f aca="false">Informatique!$E$14/12</f>
        <v>17.9333333333333</v>
      </c>
      <c r="AO112" s="129" t="n">
        <f aca="false">Informatique!$E$14/12</f>
        <v>17.9333333333333</v>
      </c>
      <c r="AP112" s="129" t="n">
        <f aca="false">Informatique!$E$14/12</f>
        <v>17.9333333333333</v>
      </c>
      <c r="AQ112" s="129" t="n">
        <f aca="false">Informatique!$E$14/12</f>
        <v>17.9333333333333</v>
      </c>
      <c r="AR112" s="129" t="n">
        <f aca="false">Informatique!$E$14/12</f>
        <v>17.9333333333333</v>
      </c>
      <c r="AS112" s="129" t="n">
        <f aca="false">Informatique!$E$14/12</f>
        <v>17.9333333333333</v>
      </c>
      <c r="AT112" s="129" t="n">
        <f aca="false">Informatique!$E$14/12</f>
        <v>17.9333333333333</v>
      </c>
      <c r="AU112" s="129" t="n">
        <f aca="false">Informatique!$E$14/12</f>
        <v>17.9333333333333</v>
      </c>
      <c r="AV112" s="129" t="n">
        <f aca="false">Informatique!$E$14/12</f>
        <v>17.9333333333333</v>
      </c>
      <c r="AW112" s="129" t="n">
        <f aca="false">Informatique!$E$14/12</f>
        <v>17.9333333333333</v>
      </c>
      <c r="AX112" s="129" t="n">
        <f aca="false">Informatique!$E$14/12</f>
        <v>17.9333333333333</v>
      </c>
      <c r="AY112" s="181" t="n">
        <f aca="false">Informatique!$E$14/12</f>
        <v>17.9333333333333</v>
      </c>
      <c r="AZ112" s="129" t="n">
        <f aca="false">Informatique!$E$14/12</f>
        <v>17.9333333333333</v>
      </c>
      <c r="BA112" s="129" t="n">
        <f aca="false">Informatique!$E$14/12</f>
        <v>17.9333333333333</v>
      </c>
      <c r="BB112" s="129" t="n">
        <f aca="false">Informatique!$E$14/12</f>
        <v>17.9333333333333</v>
      </c>
      <c r="BC112" s="129" t="n">
        <f aca="false">Informatique!$E$14/12</f>
        <v>17.9333333333333</v>
      </c>
      <c r="BD112" s="129" t="n">
        <f aca="false">Informatique!$E$14/12</f>
        <v>17.9333333333333</v>
      </c>
      <c r="BE112" s="129" t="n">
        <f aca="false">Informatique!$E$14/12</f>
        <v>17.9333333333333</v>
      </c>
      <c r="BF112" s="129" t="n">
        <f aca="false">Informatique!$E$14/12</f>
        <v>17.9333333333333</v>
      </c>
      <c r="BG112" s="129" t="n">
        <f aca="false">Informatique!$E$14/12</f>
        <v>17.9333333333333</v>
      </c>
      <c r="BH112" s="129" t="n">
        <f aca="false">Informatique!$E$14/12</f>
        <v>17.9333333333333</v>
      </c>
      <c r="BI112" s="129" t="n">
        <f aca="false">Informatique!$E$14/12</f>
        <v>17.9333333333333</v>
      </c>
      <c r="BJ112" s="129" t="n">
        <f aca="false">Informatique!$E$14/12</f>
        <v>17.9333333333333</v>
      </c>
      <c r="BK112" s="199" t="n">
        <f aca="false">SUM(C112:N112)</f>
        <v>215.2</v>
      </c>
      <c r="BL112" s="199" t="n">
        <f aca="false">SUM(O112:Z112)</f>
        <v>215.2</v>
      </c>
      <c r="BM112" s="199" t="n">
        <f aca="false">SUM(AA112:AL112)</f>
        <v>215.2</v>
      </c>
      <c r="BN112" s="199" t="n">
        <f aca="false">SUM(AM112:AX112)</f>
        <v>215.2</v>
      </c>
      <c r="BO112" s="199" t="n">
        <f aca="false">SUM(AY112:BJ112)</f>
        <v>215.2</v>
      </c>
    </row>
    <row r="113" customFormat="false" ht="15" hidden="false" customHeight="false" outlineLevel="1" collapsed="false">
      <c r="A113" s="227" t="s">
        <v>2193</v>
      </c>
      <c r="B113" s="122" t="s">
        <v>2194</v>
      </c>
      <c r="C113" s="149" t="n">
        <f aca="false">SUM(C114:C115)</f>
        <v>0</v>
      </c>
      <c r="D113" s="149" t="n">
        <f aca="false">SUM(D114:D117)</f>
        <v>0</v>
      </c>
      <c r="E113" s="149" t="n">
        <f aca="false">SUM(E114:E117)</f>
        <v>0</v>
      </c>
      <c r="F113" s="149" t="n">
        <f aca="false">SUM(F114:F117)</f>
        <v>0</v>
      </c>
      <c r="G113" s="149" t="n">
        <f aca="false">SUM(G114:G117)</f>
        <v>0</v>
      </c>
      <c r="H113" s="149" t="n">
        <f aca="false">SUM(H114:H117)</f>
        <v>0</v>
      </c>
      <c r="I113" s="149" t="n">
        <f aca="false">SUM(I114:I117)</f>
        <v>0</v>
      </c>
      <c r="J113" s="149" t="n">
        <f aca="false">SUM(J114:J117)</f>
        <v>0</v>
      </c>
      <c r="K113" s="149" t="n">
        <f aca="false">SUM(K114:K117)</f>
        <v>0</v>
      </c>
      <c r="L113" s="149" t="n">
        <f aca="false">SUM(L114:L117)</f>
        <v>0</v>
      </c>
      <c r="M113" s="149" t="n">
        <f aca="false">SUM(M114:M117)</f>
        <v>0</v>
      </c>
      <c r="N113" s="149" t="n">
        <f aca="false">SUM(N114:N117)</f>
        <v>0</v>
      </c>
      <c r="O113" s="149" t="n">
        <f aca="false">SUM(O114:O117)</f>
        <v>0</v>
      </c>
      <c r="P113" s="149" t="n">
        <f aca="false">SUM(P114:P117)</f>
        <v>0</v>
      </c>
      <c r="Q113" s="149" t="n">
        <f aca="false">SUM(Q114:Q117)</f>
        <v>0</v>
      </c>
      <c r="R113" s="149" t="n">
        <f aca="false">SUM(R114:R117)</f>
        <v>0</v>
      </c>
      <c r="S113" s="149" t="n">
        <f aca="false">SUM(S114:S117)</f>
        <v>0</v>
      </c>
      <c r="T113" s="149" t="n">
        <f aca="false">SUM(T114:T117)</f>
        <v>0</v>
      </c>
      <c r="U113" s="149" t="n">
        <f aca="false">SUM(U114:U117)</f>
        <v>0</v>
      </c>
      <c r="V113" s="149" t="n">
        <f aca="false">SUM(V114:V117)</f>
        <v>0</v>
      </c>
      <c r="W113" s="149" t="n">
        <f aca="false">SUM(W114:W117)</f>
        <v>0</v>
      </c>
      <c r="X113" s="149" t="n">
        <f aca="false">SUM(X114:X117)</f>
        <v>0</v>
      </c>
      <c r="Y113" s="149" t="n">
        <f aca="false">SUM(Y114:Y117)</f>
        <v>0</v>
      </c>
      <c r="Z113" s="149" t="n">
        <f aca="false">SUM(Z114:Z117)</f>
        <v>0</v>
      </c>
      <c r="AA113" s="149" t="n">
        <f aca="false">SUM(AA114:AA117)</f>
        <v>0</v>
      </c>
      <c r="AB113" s="149" t="n">
        <f aca="false">SUM(AB114:AB117)</f>
        <v>0</v>
      </c>
      <c r="AC113" s="149" t="n">
        <f aca="false">SUM(AC114:AC117)</f>
        <v>0</v>
      </c>
      <c r="AD113" s="149" t="n">
        <f aca="false">SUM(AD114:AD117)</f>
        <v>0</v>
      </c>
      <c r="AE113" s="149" t="n">
        <f aca="false">SUM(AE114:AE117)</f>
        <v>0</v>
      </c>
      <c r="AF113" s="149" t="n">
        <f aca="false">SUM(AF114:AF117)</f>
        <v>0</v>
      </c>
      <c r="AG113" s="149" t="n">
        <f aca="false">SUM(AG114:AG117)</f>
        <v>0</v>
      </c>
      <c r="AH113" s="149" t="n">
        <f aca="false">SUM(AH114:AH117)</f>
        <v>0</v>
      </c>
      <c r="AI113" s="149" t="n">
        <f aca="false">SUM(AI114:AI117)</f>
        <v>0</v>
      </c>
      <c r="AJ113" s="149" t="n">
        <f aca="false">SUM(AJ114:AJ117)</f>
        <v>0</v>
      </c>
      <c r="AK113" s="149" t="n">
        <f aca="false">SUM(AK114:AK117)</f>
        <v>0</v>
      </c>
      <c r="AL113" s="149" t="n">
        <f aca="false">SUM(AL114:AL117)</f>
        <v>0</v>
      </c>
      <c r="AM113" s="149" t="n">
        <f aca="false">SUM(AM114:AM117)</f>
        <v>0</v>
      </c>
      <c r="AN113" s="149" t="n">
        <f aca="false">SUM(AN114:AN117)</f>
        <v>0</v>
      </c>
      <c r="AO113" s="149" t="n">
        <f aca="false">SUM(AO114:AO117)</f>
        <v>0</v>
      </c>
      <c r="AP113" s="149" t="n">
        <f aca="false">SUM(AP114:AP117)</f>
        <v>0</v>
      </c>
      <c r="AQ113" s="149" t="n">
        <f aca="false">SUM(AQ114:AQ117)</f>
        <v>0</v>
      </c>
      <c r="AR113" s="149" t="n">
        <f aca="false">SUM(AR114:AR117)</f>
        <v>0</v>
      </c>
      <c r="AS113" s="149" t="n">
        <f aca="false">SUM(AS114:AS117)</f>
        <v>0</v>
      </c>
      <c r="AT113" s="149" t="n">
        <f aca="false">SUM(AT114:AT117)</f>
        <v>0</v>
      </c>
      <c r="AU113" s="149" t="n">
        <f aca="false">SUM(AU114:AU117)</f>
        <v>0</v>
      </c>
      <c r="AV113" s="149" t="n">
        <f aca="false">SUM(AV114:AV117)</f>
        <v>0</v>
      </c>
      <c r="AW113" s="149" t="n">
        <f aca="false">SUM(AW114:AW117)</f>
        <v>0</v>
      </c>
      <c r="AX113" s="149" t="n">
        <f aca="false">SUM(AX114:AX117)</f>
        <v>0</v>
      </c>
      <c r="AY113" s="149" t="n">
        <f aca="false">SUM(AY114:AY117)</f>
        <v>0</v>
      </c>
      <c r="AZ113" s="149" t="n">
        <f aca="false">SUM(AZ114:AZ117)</f>
        <v>0</v>
      </c>
      <c r="BA113" s="149" t="n">
        <f aca="false">SUM(BA114:BA117)</f>
        <v>0</v>
      </c>
      <c r="BB113" s="149" t="n">
        <f aca="false">SUM(BB114:BB117)</f>
        <v>0</v>
      </c>
      <c r="BC113" s="149" t="n">
        <f aca="false">SUM(BC114:BC117)</f>
        <v>0</v>
      </c>
      <c r="BD113" s="149" t="n">
        <f aca="false">SUM(BD114:BD117)</f>
        <v>0</v>
      </c>
      <c r="BE113" s="149" t="n">
        <f aca="false">SUM(BE114:BE117)</f>
        <v>0</v>
      </c>
      <c r="BF113" s="149" t="n">
        <f aca="false">SUM(BF114:BF117)</f>
        <v>0</v>
      </c>
      <c r="BG113" s="149" t="n">
        <f aca="false">SUM(BG114:BG117)</f>
        <v>0</v>
      </c>
      <c r="BH113" s="149" t="n">
        <f aca="false">SUM(BH114:BH117)</f>
        <v>0</v>
      </c>
      <c r="BI113" s="149" t="n">
        <f aca="false">SUM(BI114:BI117)</f>
        <v>0</v>
      </c>
      <c r="BJ113" s="149" t="n">
        <f aca="false">SUM(BJ114:BJ117)</f>
        <v>0</v>
      </c>
      <c r="BK113" s="196" t="n">
        <f aca="false">SUM(BK114:BK115)</f>
        <v>0</v>
      </c>
      <c r="BL113" s="196" t="n">
        <f aca="false">SUM(BL114:BL115)</f>
        <v>0</v>
      </c>
      <c r="BM113" s="196" t="n">
        <f aca="false">SUM(BM114:BM115)</f>
        <v>0</v>
      </c>
      <c r="BN113" s="196" t="n">
        <f aca="false">SUM(BN114:BN115)</f>
        <v>0</v>
      </c>
      <c r="BO113" s="196" t="n">
        <f aca="false">SUM(BO114:BO115)</f>
        <v>0</v>
      </c>
    </row>
    <row r="114" customFormat="false" ht="15" hidden="false" customHeight="false" outlineLevel="1" collapsed="false">
      <c r="A114" s="230" t="s">
        <v>1568</v>
      </c>
      <c r="B114" s="231" t="s">
        <v>2195</v>
      </c>
      <c r="C114" s="183"/>
      <c r="D114" s="183"/>
      <c r="E114" s="183"/>
      <c r="F114" s="183"/>
      <c r="G114" s="183"/>
      <c r="H114" s="183"/>
      <c r="I114" s="183"/>
      <c r="J114" s="183"/>
      <c r="K114" s="183"/>
      <c r="L114" s="183"/>
      <c r="M114" s="183"/>
      <c r="N114" s="183"/>
      <c r="O114" s="183"/>
      <c r="P114" s="183"/>
      <c r="Q114" s="183"/>
      <c r="R114" s="183"/>
      <c r="S114" s="183"/>
      <c r="T114" s="183"/>
      <c r="U114" s="183"/>
      <c r="V114" s="183"/>
      <c r="W114" s="183"/>
      <c r="X114" s="183"/>
      <c r="Y114" s="183"/>
      <c r="Z114" s="183"/>
      <c r="AA114" s="183"/>
      <c r="AB114" s="183"/>
      <c r="AC114" s="183"/>
      <c r="AD114" s="183"/>
      <c r="AE114" s="183"/>
      <c r="AF114" s="183"/>
      <c r="AG114" s="183"/>
      <c r="AH114" s="183"/>
      <c r="AI114" s="183"/>
      <c r="AJ114" s="183"/>
      <c r="AK114" s="183"/>
      <c r="AL114" s="183"/>
      <c r="AM114" s="183"/>
      <c r="AN114" s="183"/>
      <c r="AO114" s="183"/>
      <c r="AP114" s="183"/>
      <c r="AQ114" s="183"/>
      <c r="AR114" s="183"/>
      <c r="AS114" s="183"/>
      <c r="AT114" s="183"/>
      <c r="AU114" s="183"/>
      <c r="AV114" s="183"/>
      <c r="AW114" s="183"/>
      <c r="AX114" s="183"/>
      <c r="AY114" s="183"/>
      <c r="AZ114" s="183"/>
      <c r="BA114" s="183"/>
      <c r="BB114" s="183"/>
      <c r="BC114" s="183"/>
      <c r="BD114" s="183"/>
      <c r="BE114" s="183"/>
      <c r="BF114" s="183"/>
      <c r="BG114" s="183"/>
      <c r="BH114" s="183"/>
      <c r="BI114" s="183"/>
      <c r="BJ114" s="183"/>
      <c r="BK114" s="232" t="n">
        <f aca="false">SUM(C114:N114)</f>
        <v>0</v>
      </c>
      <c r="BL114" s="232" t="n">
        <f aca="false">SUM(O114:Z114)</f>
        <v>0</v>
      </c>
      <c r="BM114" s="232" t="n">
        <f aca="false">SUM(AA114:AL114)</f>
        <v>0</v>
      </c>
      <c r="BN114" s="232" t="n">
        <f aca="false">SUM(AM114:AX114)</f>
        <v>0</v>
      </c>
      <c r="BO114" s="232" t="n">
        <f aca="false">SUM(AY114:BJ114)</f>
        <v>0</v>
      </c>
    </row>
    <row r="115" customFormat="false" ht="15" hidden="false" customHeight="false" outlineLevel="1" collapsed="false">
      <c r="A115" s="230" t="s">
        <v>1570</v>
      </c>
      <c r="B115" s="231" t="s">
        <v>2196</v>
      </c>
      <c r="C115" s="183"/>
      <c r="D115" s="183"/>
      <c r="E115" s="183"/>
      <c r="F115" s="183"/>
      <c r="G115" s="183"/>
      <c r="H115" s="183"/>
      <c r="I115" s="183"/>
      <c r="J115" s="183"/>
      <c r="K115" s="183"/>
      <c r="L115" s="183"/>
      <c r="M115" s="183"/>
      <c r="N115" s="183"/>
      <c r="O115" s="183"/>
      <c r="P115" s="183"/>
      <c r="Q115" s="183"/>
      <c r="R115" s="183"/>
      <c r="S115" s="183"/>
      <c r="T115" s="183"/>
      <c r="U115" s="183"/>
      <c r="V115" s="183"/>
      <c r="W115" s="183"/>
      <c r="X115" s="183"/>
      <c r="Y115" s="183"/>
      <c r="Z115" s="183"/>
      <c r="AA115" s="183"/>
      <c r="AB115" s="183"/>
      <c r="AC115" s="183"/>
      <c r="AD115" s="183"/>
      <c r="AE115" s="183"/>
      <c r="AF115" s="183"/>
      <c r="AG115" s="183"/>
      <c r="AH115" s="183"/>
      <c r="AI115" s="183"/>
      <c r="AJ115" s="183"/>
      <c r="AK115" s="183"/>
      <c r="AL115" s="183"/>
      <c r="AM115" s="183"/>
      <c r="AN115" s="183"/>
      <c r="AO115" s="183"/>
      <c r="AP115" s="183"/>
      <c r="AQ115" s="183"/>
      <c r="AR115" s="183"/>
      <c r="AS115" s="183"/>
      <c r="AT115" s="183"/>
      <c r="AU115" s="183"/>
      <c r="AV115" s="183"/>
      <c r="AW115" s="183"/>
      <c r="AX115" s="183"/>
      <c r="AY115" s="183"/>
      <c r="AZ115" s="183"/>
      <c r="BA115" s="183"/>
      <c r="BB115" s="183"/>
      <c r="BC115" s="183"/>
      <c r="BD115" s="183"/>
      <c r="BE115" s="183"/>
      <c r="BF115" s="183"/>
      <c r="BG115" s="183"/>
      <c r="BH115" s="183"/>
      <c r="BI115" s="183"/>
      <c r="BJ115" s="183"/>
      <c r="BK115" s="232" t="n">
        <f aca="false">SUM(C115:N115)</f>
        <v>0</v>
      </c>
      <c r="BL115" s="232" t="n">
        <f aca="false">SUM(O115:Z115)</f>
        <v>0</v>
      </c>
      <c r="BM115" s="232" t="n">
        <f aca="false">SUM(AA115:AL115)</f>
        <v>0</v>
      </c>
      <c r="BN115" s="232" t="n">
        <f aca="false">SUM(AM115:AX115)</f>
        <v>0</v>
      </c>
      <c r="BO115" s="232" t="n">
        <f aca="false">SUM(AY115:BJ115)</f>
        <v>0</v>
      </c>
    </row>
    <row r="116" customFormat="false" ht="15" hidden="false" customHeight="false" outlineLevel="1" collapsed="false">
      <c r="A116" s="230" t="s">
        <v>1576</v>
      </c>
      <c r="B116" s="231" t="s">
        <v>2197</v>
      </c>
      <c r="C116" s="183"/>
      <c r="D116" s="183"/>
      <c r="E116" s="183"/>
      <c r="F116" s="183"/>
      <c r="G116" s="183"/>
      <c r="H116" s="183"/>
      <c r="I116" s="183"/>
      <c r="J116" s="183"/>
      <c r="K116" s="183"/>
      <c r="L116" s="183"/>
      <c r="M116" s="183"/>
      <c r="N116" s="183"/>
      <c r="O116" s="183"/>
      <c r="P116" s="183"/>
      <c r="Q116" s="183"/>
      <c r="R116" s="183"/>
      <c r="S116" s="183"/>
      <c r="T116" s="183"/>
      <c r="U116" s="183"/>
      <c r="V116" s="183"/>
      <c r="W116" s="183"/>
      <c r="X116" s="183"/>
      <c r="Y116" s="183"/>
      <c r="Z116" s="183"/>
      <c r="AA116" s="183"/>
      <c r="AB116" s="183"/>
      <c r="AC116" s="183"/>
      <c r="AD116" s="183"/>
      <c r="AE116" s="183"/>
      <c r="AF116" s="183"/>
      <c r="AG116" s="183"/>
      <c r="AH116" s="183"/>
      <c r="AI116" s="183"/>
      <c r="AJ116" s="183"/>
      <c r="AK116" s="183"/>
      <c r="AL116" s="183"/>
      <c r="AM116" s="183"/>
      <c r="AN116" s="183"/>
      <c r="AO116" s="183"/>
      <c r="AP116" s="183"/>
      <c r="AQ116" s="183"/>
      <c r="AR116" s="183"/>
      <c r="AS116" s="183"/>
      <c r="AT116" s="183"/>
      <c r="AU116" s="183"/>
      <c r="AV116" s="183"/>
      <c r="AW116" s="183"/>
      <c r="AX116" s="183"/>
      <c r="AY116" s="183"/>
      <c r="AZ116" s="183"/>
      <c r="BA116" s="183"/>
      <c r="BB116" s="183"/>
      <c r="BC116" s="183"/>
      <c r="BD116" s="183"/>
      <c r="BE116" s="183"/>
      <c r="BF116" s="183"/>
      <c r="BG116" s="183"/>
      <c r="BH116" s="183"/>
      <c r="BI116" s="183"/>
      <c r="BJ116" s="183"/>
      <c r="BK116" s="232" t="n">
        <f aca="false">SUM(C116:N116)</f>
        <v>0</v>
      </c>
      <c r="BL116" s="232" t="n">
        <f aca="false">SUM(O116:Z116)</f>
        <v>0</v>
      </c>
      <c r="BM116" s="232" t="n">
        <f aca="false">SUM(AA116:AL116)</f>
        <v>0</v>
      </c>
      <c r="BN116" s="232" t="n">
        <f aca="false">SUM(AM116:AX116)</f>
        <v>0</v>
      </c>
      <c r="BO116" s="232" t="n">
        <f aca="false">SUM(AY116:BJ116)</f>
        <v>0</v>
      </c>
    </row>
    <row r="117" customFormat="false" ht="15" hidden="false" customHeight="false" outlineLevel="1" collapsed="false">
      <c r="A117" s="230" t="s">
        <v>1584</v>
      </c>
      <c r="B117" s="233" t="s">
        <v>2198</v>
      </c>
      <c r="C117" s="183"/>
      <c r="D117" s="183"/>
      <c r="E117" s="183"/>
      <c r="F117" s="183"/>
      <c r="G117" s="183"/>
      <c r="H117" s="183"/>
      <c r="I117" s="183"/>
      <c r="J117" s="183"/>
      <c r="K117" s="183"/>
      <c r="L117" s="183"/>
      <c r="M117" s="183"/>
      <c r="N117" s="183"/>
      <c r="O117" s="183"/>
      <c r="P117" s="183"/>
      <c r="Q117" s="183"/>
      <c r="R117" s="183"/>
      <c r="S117" s="183"/>
      <c r="T117" s="183"/>
      <c r="U117" s="183"/>
      <c r="V117" s="183"/>
      <c r="W117" s="183"/>
      <c r="X117" s="183"/>
      <c r="Y117" s="183"/>
      <c r="Z117" s="183"/>
      <c r="AA117" s="183"/>
      <c r="AB117" s="183"/>
      <c r="AC117" s="183"/>
      <c r="AD117" s="183"/>
      <c r="AE117" s="183"/>
      <c r="AF117" s="183"/>
      <c r="AG117" s="183"/>
      <c r="AH117" s="183"/>
      <c r="AI117" s="183"/>
      <c r="AJ117" s="183"/>
      <c r="AK117" s="183"/>
      <c r="AL117" s="183"/>
      <c r="AM117" s="183"/>
      <c r="AN117" s="183"/>
      <c r="AO117" s="183"/>
      <c r="AP117" s="183"/>
      <c r="AQ117" s="183"/>
      <c r="AR117" s="183"/>
      <c r="AS117" s="183"/>
      <c r="AT117" s="183"/>
      <c r="AU117" s="183"/>
      <c r="AV117" s="183"/>
      <c r="AW117" s="183"/>
      <c r="AX117" s="183"/>
      <c r="AY117" s="183"/>
      <c r="AZ117" s="183"/>
      <c r="BA117" s="183"/>
      <c r="BB117" s="183"/>
      <c r="BC117" s="183"/>
      <c r="BD117" s="183"/>
      <c r="BE117" s="183"/>
      <c r="BF117" s="183"/>
      <c r="BG117" s="183"/>
      <c r="BH117" s="183"/>
      <c r="BI117" s="183"/>
      <c r="BJ117" s="183"/>
      <c r="BK117" s="232" t="n">
        <f aca="false">SUM(C117:N117)</f>
        <v>0</v>
      </c>
      <c r="BL117" s="232" t="n">
        <f aca="false">SUM(O117:Z117)</f>
        <v>0</v>
      </c>
      <c r="BM117" s="232" t="n">
        <f aca="false">SUM(AA117:AL117)</f>
        <v>0</v>
      </c>
      <c r="BN117" s="232" t="n">
        <f aca="false">SUM(AM117:AX117)</f>
        <v>0</v>
      </c>
      <c r="BO117" s="232" t="n">
        <f aca="false">SUM(AY117:BJ117)</f>
        <v>0</v>
      </c>
    </row>
    <row r="118" customFormat="false" ht="15" hidden="false" customHeight="false" outlineLevel="1" collapsed="false">
      <c r="A118" s="227" t="n">
        <v>660</v>
      </c>
      <c r="B118" s="122" t="s">
        <v>2199</v>
      </c>
      <c r="C118" s="149" t="n">
        <f aca="false">SUM(C119:C133)</f>
        <v>200</v>
      </c>
      <c r="D118" s="149" t="n">
        <f aca="false">SUM(D119:D133)</f>
        <v>200</v>
      </c>
      <c r="E118" s="149" t="n">
        <f aca="false">SUM(E119:E133)</f>
        <v>200</v>
      </c>
      <c r="F118" s="149" t="n">
        <f aca="false">SUM(F119:F133)</f>
        <v>200</v>
      </c>
      <c r="G118" s="149" t="n">
        <f aca="false">SUM(G119:G133)</f>
        <v>200</v>
      </c>
      <c r="H118" s="149" t="n">
        <f aca="false">SUM(H119:H133)</f>
        <v>200</v>
      </c>
      <c r="I118" s="149" t="n">
        <f aca="false">SUM(I119:I133)</f>
        <v>200</v>
      </c>
      <c r="J118" s="149" t="n">
        <f aca="false">SUM(J119:J133)</f>
        <v>200</v>
      </c>
      <c r="K118" s="149" t="n">
        <f aca="false">SUM(K119:K133)</f>
        <v>200</v>
      </c>
      <c r="L118" s="149" t="n">
        <f aca="false">SUM(L119:L133)</f>
        <v>200</v>
      </c>
      <c r="M118" s="149" t="n">
        <f aca="false">SUM(M119:M133)</f>
        <v>200</v>
      </c>
      <c r="N118" s="149" t="n">
        <f aca="false">SUM(N119:N133)</f>
        <v>200</v>
      </c>
      <c r="O118" s="149" t="n">
        <f aca="false">SUM(O119:O133)</f>
        <v>200</v>
      </c>
      <c r="P118" s="149" t="n">
        <f aca="false">SUM(P119:P133)</f>
        <v>200</v>
      </c>
      <c r="Q118" s="149" t="n">
        <f aca="false">SUM(Q119:Q133)</f>
        <v>200</v>
      </c>
      <c r="R118" s="149" t="n">
        <f aca="false">SUM(R119:R133)</f>
        <v>200</v>
      </c>
      <c r="S118" s="149" t="n">
        <f aca="false">SUM(S119:S133)</f>
        <v>200</v>
      </c>
      <c r="T118" s="149" t="n">
        <f aca="false">SUM(T119:T133)</f>
        <v>200</v>
      </c>
      <c r="U118" s="149" t="n">
        <f aca="false">SUM(U119:U133)</f>
        <v>200</v>
      </c>
      <c r="V118" s="149" t="n">
        <f aca="false">SUM(V119:V133)</f>
        <v>200</v>
      </c>
      <c r="W118" s="149" t="n">
        <f aca="false">SUM(W119:W133)</f>
        <v>200</v>
      </c>
      <c r="X118" s="149" t="n">
        <f aca="false">SUM(X119:X133)</f>
        <v>200</v>
      </c>
      <c r="Y118" s="149" t="n">
        <f aca="false">SUM(Y119:Y133)</f>
        <v>200</v>
      </c>
      <c r="Z118" s="149" t="n">
        <f aca="false">SUM(Z119:Z133)</f>
        <v>200</v>
      </c>
      <c r="AA118" s="149" t="n">
        <f aca="false">SUM(AA119:AA133)</f>
        <v>200</v>
      </c>
      <c r="AB118" s="149" t="n">
        <f aca="false">SUM(AB119:AB133)</f>
        <v>200</v>
      </c>
      <c r="AC118" s="149" t="n">
        <f aca="false">SUM(AC119:AC133)</f>
        <v>200</v>
      </c>
      <c r="AD118" s="149" t="n">
        <f aca="false">SUM(AD119:AD133)</f>
        <v>200</v>
      </c>
      <c r="AE118" s="149" t="n">
        <f aca="false">SUM(AE119:AE133)</f>
        <v>200</v>
      </c>
      <c r="AF118" s="149" t="n">
        <f aca="false">SUM(AF119:AF133)</f>
        <v>200</v>
      </c>
      <c r="AG118" s="149" t="n">
        <f aca="false">SUM(AG119:AG133)</f>
        <v>200</v>
      </c>
      <c r="AH118" s="149" t="n">
        <f aca="false">SUM(AH119:AH133)</f>
        <v>200</v>
      </c>
      <c r="AI118" s="149" t="n">
        <f aca="false">SUM(AI119:AI133)</f>
        <v>200</v>
      </c>
      <c r="AJ118" s="149" t="n">
        <f aca="false">SUM(AJ119:AJ133)</f>
        <v>200</v>
      </c>
      <c r="AK118" s="149" t="n">
        <f aca="false">SUM(AK119:AK133)</f>
        <v>200</v>
      </c>
      <c r="AL118" s="149" t="n">
        <f aca="false">SUM(AL119:AL133)</f>
        <v>200</v>
      </c>
      <c r="AM118" s="149" t="n">
        <f aca="false">SUM(AM119:AM133)</f>
        <v>200</v>
      </c>
      <c r="AN118" s="149" t="n">
        <f aca="false">SUM(AN119:AN133)</f>
        <v>200</v>
      </c>
      <c r="AO118" s="149" t="n">
        <f aca="false">SUM(AO119:AO133)</f>
        <v>200</v>
      </c>
      <c r="AP118" s="149" t="n">
        <f aca="false">SUM(AP119:AP133)</f>
        <v>200</v>
      </c>
      <c r="AQ118" s="149" t="n">
        <f aca="false">SUM(AQ119:AQ133)</f>
        <v>200</v>
      </c>
      <c r="AR118" s="149" t="n">
        <f aca="false">SUM(AR119:AR133)</f>
        <v>200</v>
      </c>
      <c r="AS118" s="149" t="n">
        <f aca="false">SUM(AS119:AS133)</f>
        <v>200</v>
      </c>
      <c r="AT118" s="149" t="n">
        <f aca="false">SUM(AT119:AT133)</f>
        <v>200</v>
      </c>
      <c r="AU118" s="149" t="n">
        <f aca="false">SUM(AU119:AU133)</f>
        <v>200</v>
      </c>
      <c r="AV118" s="149" t="n">
        <f aca="false">SUM(AV119:AV133)</f>
        <v>200</v>
      </c>
      <c r="AW118" s="149" t="n">
        <f aca="false">SUM(AW119:AW133)</f>
        <v>200</v>
      </c>
      <c r="AX118" s="149" t="n">
        <f aca="false">SUM(AX119:AX133)</f>
        <v>200</v>
      </c>
      <c r="AY118" s="149" t="n">
        <f aca="false">SUM(AY119:AY133)</f>
        <v>200</v>
      </c>
      <c r="AZ118" s="149" t="n">
        <f aca="false">SUM(AZ119:AZ133)</f>
        <v>200</v>
      </c>
      <c r="BA118" s="149" t="n">
        <f aca="false">SUM(BA119:BA133)</f>
        <v>200</v>
      </c>
      <c r="BB118" s="149" t="n">
        <f aca="false">SUM(BB119:BB133)</f>
        <v>200</v>
      </c>
      <c r="BC118" s="149" t="n">
        <f aca="false">SUM(BC119:BC133)</f>
        <v>200</v>
      </c>
      <c r="BD118" s="149" t="n">
        <f aca="false">SUM(BD119:BD133)</f>
        <v>200</v>
      </c>
      <c r="BE118" s="149" t="n">
        <f aca="false">SUM(BE119:BE133)</f>
        <v>200</v>
      </c>
      <c r="BF118" s="149" t="n">
        <f aca="false">SUM(BF119:BF133)</f>
        <v>200</v>
      </c>
      <c r="BG118" s="149" t="n">
        <f aca="false">SUM(BG119:BG133)</f>
        <v>200</v>
      </c>
      <c r="BH118" s="149" t="n">
        <f aca="false">SUM(BH119:BH133)</f>
        <v>200</v>
      </c>
      <c r="BI118" s="149" t="n">
        <f aca="false">SUM(BI119:BI133)</f>
        <v>200</v>
      </c>
      <c r="BJ118" s="149" t="n">
        <f aca="false">SUM(BJ119:BJ133)</f>
        <v>200</v>
      </c>
      <c r="BK118" s="196" t="n">
        <f aca="false">SUM(BK119:BK132)</f>
        <v>2400</v>
      </c>
      <c r="BL118" s="196" t="n">
        <f aca="false">SUM(BL119:BL132)</f>
        <v>2400</v>
      </c>
      <c r="BM118" s="196" t="n">
        <f aca="false">SUM(BM119:BM132)</f>
        <v>2400</v>
      </c>
      <c r="BN118" s="196" t="n">
        <f aca="false">SUM(BN119:BN132)</f>
        <v>2400</v>
      </c>
      <c r="BO118" s="196" t="n">
        <f aca="false">SUM(BO119:BO132)</f>
        <v>2400</v>
      </c>
    </row>
    <row r="119" customFormat="false" ht="15" hidden="false" customHeight="false" outlineLevel="1" collapsed="false">
      <c r="A119" s="114" t="s">
        <v>1590</v>
      </c>
      <c r="B119" s="163" t="s">
        <v>2200</v>
      </c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81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  <c r="AA119" s="181"/>
      <c r="AB119" s="129"/>
      <c r="AC119" s="129"/>
      <c r="AD119" s="129"/>
      <c r="AE119" s="129"/>
      <c r="AF119" s="129"/>
      <c r="AG119" s="129"/>
      <c r="AH119" s="129"/>
      <c r="AI119" s="129"/>
      <c r="AJ119" s="129"/>
      <c r="AK119" s="129"/>
      <c r="AL119" s="129"/>
      <c r="AM119" s="181"/>
      <c r="AN119" s="129"/>
      <c r="AO119" s="129"/>
      <c r="AP119" s="129"/>
      <c r="AQ119" s="129"/>
      <c r="AR119" s="129"/>
      <c r="AS119" s="129"/>
      <c r="AT119" s="129"/>
      <c r="AU119" s="129"/>
      <c r="AV119" s="129"/>
      <c r="AW119" s="129"/>
      <c r="AX119" s="129"/>
      <c r="AY119" s="181"/>
      <c r="AZ119" s="129"/>
      <c r="BA119" s="129"/>
      <c r="BB119" s="129"/>
      <c r="BC119" s="129"/>
      <c r="BD119" s="129"/>
      <c r="BE119" s="129"/>
      <c r="BF119" s="129"/>
      <c r="BG119" s="129"/>
      <c r="BH119" s="129"/>
      <c r="BI119" s="129"/>
      <c r="BJ119" s="129"/>
      <c r="BK119" s="199" t="n">
        <f aca="false">SUM(C119:N119)</f>
        <v>0</v>
      </c>
      <c r="BL119" s="199" t="n">
        <f aca="false">SUM(O119:Z119)</f>
        <v>0</v>
      </c>
      <c r="BM119" s="199" t="n">
        <f aca="false">SUM(AA119:AL119)</f>
        <v>0</v>
      </c>
      <c r="BN119" s="199" t="n">
        <f aca="false">SUM(AM119:AX119)</f>
        <v>0</v>
      </c>
      <c r="BO119" s="199" t="n">
        <f aca="false">SUM(AY119:BJ119)</f>
        <v>0</v>
      </c>
    </row>
    <row r="120" customFormat="false" ht="15" hidden="false" customHeight="false" outlineLevel="1" collapsed="false">
      <c r="A120" s="114" t="s">
        <v>1592</v>
      </c>
      <c r="B120" s="163" t="s">
        <v>1593</v>
      </c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  <c r="O120" s="181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  <c r="AA120" s="181"/>
      <c r="AB120" s="129"/>
      <c r="AC120" s="129"/>
      <c r="AD120" s="129"/>
      <c r="AE120" s="129"/>
      <c r="AF120" s="129"/>
      <c r="AG120" s="129"/>
      <c r="AH120" s="129"/>
      <c r="AI120" s="129"/>
      <c r="AJ120" s="129"/>
      <c r="AK120" s="129"/>
      <c r="AL120" s="129"/>
      <c r="AM120" s="181"/>
      <c r="AN120" s="129"/>
      <c r="AO120" s="129"/>
      <c r="AP120" s="129"/>
      <c r="AQ120" s="129"/>
      <c r="AR120" s="129"/>
      <c r="AS120" s="129"/>
      <c r="AT120" s="129"/>
      <c r="AU120" s="129"/>
      <c r="AV120" s="129"/>
      <c r="AW120" s="129"/>
      <c r="AX120" s="129"/>
      <c r="AY120" s="181"/>
      <c r="AZ120" s="129"/>
      <c r="BA120" s="129"/>
      <c r="BB120" s="129"/>
      <c r="BC120" s="129"/>
      <c r="BD120" s="129"/>
      <c r="BE120" s="129"/>
      <c r="BF120" s="129"/>
      <c r="BG120" s="129"/>
      <c r="BH120" s="129"/>
      <c r="BI120" s="129"/>
      <c r="BJ120" s="129"/>
      <c r="BK120" s="199" t="n">
        <f aca="false">SUM(C120:N120)</f>
        <v>0</v>
      </c>
      <c r="BL120" s="199" t="n">
        <f aca="false">SUM(O120:Z120)</f>
        <v>0</v>
      </c>
      <c r="BM120" s="199" t="n">
        <f aca="false">SUM(AA120:AL120)</f>
        <v>0</v>
      </c>
      <c r="BN120" s="199" t="n">
        <f aca="false">SUM(AM120:AX120)</f>
        <v>0</v>
      </c>
      <c r="BO120" s="199" t="n">
        <f aca="false">SUM(AY120:BJ120)</f>
        <v>0</v>
      </c>
    </row>
    <row r="121" customFormat="false" ht="15" hidden="false" customHeight="false" outlineLevel="1" collapsed="false">
      <c r="A121" s="114" t="s">
        <v>1596</v>
      </c>
      <c r="B121" s="163" t="s">
        <v>2201</v>
      </c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81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81"/>
      <c r="AB121" s="129"/>
      <c r="AC121" s="129"/>
      <c r="AD121" s="129"/>
      <c r="AE121" s="129"/>
      <c r="AF121" s="129"/>
      <c r="AG121" s="129"/>
      <c r="AH121" s="129"/>
      <c r="AI121" s="129"/>
      <c r="AJ121" s="129"/>
      <c r="AK121" s="129"/>
      <c r="AL121" s="129"/>
      <c r="AM121" s="181"/>
      <c r="AN121" s="129"/>
      <c r="AO121" s="129"/>
      <c r="AP121" s="129"/>
      <c r="AQ121" s="129"/>
      <c r="AR121" s="129"/>
      <c r="AS121" s="129"/>
      <c r="AT121" s="129"/>
      <c r="AU121" s="129"/>
      <c r="AV121" s="129"/>
      <c r="AW121" s="129"/>
      <c r="AX121" s="129"/>
      <c r="AY121" s="181"/>
      <c r="AZ121" s="129"/>
      <c r="BA121" s="129"/>
      <c r="BB121" s="129"/>
      <c r="BC121" s="129"/>
      <c r="BD121" s="129"/>
      <c r="BE121" s="129"/>
      <c r="BF121" s="129"/>
      <c r="BG121" s="129"/>
      <c r="BH121" s="129"/>
      <c r="BI121" s="129"/>
      <c r="BJ121" s="129"/>
      <c r="BK121" s="199" t="n">
        <f aca="false">SUM(C121:N121)</f>
        <v>0</v>
      </c>
      <c r="BL121" s="199" t="n">
        <f aca="false">SUM(O121:Z121)</f>
        <v>0</v>
      </c>
      <c r="BM121" s="199" t="n">
        <f aca="false">SUM(AA121:AL121)</f>
        <v>0</v>
      </c>
      <c r="BN121" s="199" t="n">
        <f aca="false">SUM(AM121:AX121)</f>
        <v>0</v>
      </c>
      <c r="BO121" s="199" t="n">
        <f aca="false">SUM(AY121:BJ121)</f>
        <v>0</v>
      </c>
    </row>
    <row r="122" customFormat="false" ht="15" hidden="false" customHeight="false" outlineLevel="1" collapsed="false">
      <c r="A122" s="114"/>
      <c r="B122" s="127" t="s">
        <v>2202</v>
      </c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81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81"/>
      <c r="AB122" s="129"/>
      <c r="AC122" s="129"/>
      <c r="AD122" s="129"/>
      <c r="AE122" s="129"/>
      <c r="AF122" s="129"/>
      <c r="AG122" s="129"/>
      <c r="AH122" s="129"/>
      <c r="AI122" s="129"/>
      <c r="AJ122" s="129"/>
      <c r="AK122" s="129"/>
      <c r="AL122" s="129"/>
      <c r="AM122" s="181"/>
      <c r="AN122" s="129"/>
      <c r="AO122" s="129"/>
      <c r="AP122" s="129"/>
      <c r="AQ122" s="129"/>
      <c r="AR122" s="129"/>
      <c r="AS122" s="129"/>
      <c r="AT122" s="129"/>
      <c r="AU122" s="129"/>
      <c r="AV122" s="129"/>
      <c r="AW122" s="129"/>
      <c r="AX122" s="129"/>
      <c r="AY122" s="181"/>
      <c r="AZ122" s="129"/>
      <c r="BA122" s="129"/>
      <c r="BB122" s="129"/>
      <c r="BC122" s="129"/>
      <c r="BD122" s="129"/>
      <c r="BE122" s="129"/>
      <c r="BF122" s="129"/>
      <c r="BG122" s="129"/>
      <c r="BH122" s="129"/>
      <c r="BI122" s="129"/>
      <c r="BJ122" s="129"/>
      <c r="BK122" s="199" t="n">
        <f aca="false">SUM(C122:N122)</f>
        <v>0</v>
      </c>
      <c r="BL122" s="199" t="n">
        <f aca="false">SUM(O122:Z122)</f>
        <v>0</v>
      </c>
      <c r="BM122" s="199" t="n">
        <f aca="false">SUM(AA122:AL122)</f>
        <v>0</v>
      </c>
      <c r="BN122" s="199" t="n">
        <f aca="false">SUM(AM122:AX122)</f>
        <v>0</v>
      </c>
      <c r="BO122" s="199" t="n">
        <f aca="false">SUM(AY122:BJ122)</f>
        <v>0</v>
      </c>
    </row>
    <row r="123" customFormat="false" ht="15" hidden="false" customHeight="false" outlineLevel="1" collapsed="false">
      <c r="A123" s="114"/>
      <c r="B123" s="234" t="s">
        <v>2203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81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81"/>
      <c r="AB123" s="129"/>
      <c r="AC123" s="129"/>
      <c r="AD123" s="129"/>
      <c r="AE123" s="129"/>
      <c r="AF123" s="129"/>
      <c r="AG123" s="129"/>
      <c r="AH123" s="129"/>
      <c r="AI123" s="129"/>
      <c r="AJ123" s="129"/>
      <c r="AK123" s="129"/>
      <c r="AL123" s="129"/>
      <c r="AM123" s="181"/>
      <c r="AN123" s="129"/>
      <c r="AO123" s="129"/>
      <c r="AP123" s="129"/>
      <c r="AQ123" s="129"/>
      <c r="AR123" s="129"/>
      <c r="AS123" s="129"/>
      <c r="AT123" s="129"/>
      <c r="AU123" s="129"/>
      <c r="AV123" s="129"/>
      <c r="AW123" s="129"/>
      <c r="AX123" s="129"/>
      <c r="AY123" s="181"/>
      <c r="AZ123" s="129"/>
      <c r="BA123" s="129"/>
      <c r="BB123" s="129"/>
      <c r="BC123" s="129"/>
      <c r="BD123" s="129"/>
      <c r="BE123" s="129"/>
      <c r="BF123" s="129"/>
      <c r="BG123" s="129"/>
      <c r="BH123" s="129"/>
      <c r="BI123" s="129"/>
      <c r="BJ123" s="129"/>
      <c r="BK123" s="199" t="n">
        <f aca="false">SUM(C123:N123)</f>
        <v>0</v>
      </c>
      <c r="BL123" s="199" t="n">
        <f aca="false">SUM(O123:Z123)</f>
        <v>0</v>
      </c>
      <c r="BM123" s="199" t="n">
        <f aca="false">SUM(AA123:AL123)</f>
        <v>0</v>
      </c>
      <c r="BN123" s="199" t="n">
        <f aca="false">SUM(AM123:AX123)</f>
        <v>0</v>
      </c>
      <c r="BO123" s="199" t="n">
        <f aca="false">SUM(AY123:BJ123)</f>
        <v>0</v>
      </c>
    </row>
    <row r="124" customFormat="false" ht="15" hidden="false" customHeight="false" outlineLevel="1" collapsed="false">
      <c r="A124" s="114"/>
      <c r="B124" s="234" t="s">
        <v>2204</v>
      </c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  <c r="O124" s="181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  <c r="AA124" s="181"/>
      <c r="AB124" s="129"/>
      <c r="AC124" s="129"/>
      <c r="AD124" s="129"/>
      <c r="AE124" s="129"/>
      <c r="AF124" s="129"/>
      <c r="AG124" s="129"/>
      <c r="AH124" s="129"/>
      <c r="AI124" s="129"/>
      <c r="AJ124" s="129"/>
      <c r="AK124" s="129"/>
      <c r="AL124" s="129"/>
      <c r="AM124" s="181"/>
      <c r="AN124" s="129"/>
      <c r="AO124" s="129"/>
      <c r="AP124" s="129"/>
      <c r="AQ124" s="129"/>
      <c r="AR124" s="129"/>
      <c r="AS124" s="129"/>
      <c r="AT124" s="129"/>
      <c r="AU124" s="129"/>
      <c r="AV124" s="129"/>
      <c r="AW124" s="129"/>
      <c r="AX124" s="129"/>
      <c r="AY124" s="181"/>
      <c r="AZ124" s="129"/>
      <c r="BA124" s="129"/>
      <c r="BB124" s="129"/>
      <c r="BC124" s="129"/>
      <c r="BD124" s="129"/>
      <c r="BE124" s="129"/>
      <c r="BF124" s="129"/>
      <c r="BG124" s="129"/>
      <c r="BH124" s="129"/>
      <c r="BI124" s="129"/>
      <c r="BJ124" s="129"/>
      <c r="BK124" s="199" t="n">
        <f aca="false">SUM(C124:N124)</f>
        <v>0</v>
      </c>
      <c r="BL124" s="199" t="n">
        <f aca="false">SUM(O124:Z124)</f>
        <v>0</v>
      </c>
      <c r="BM124" s="199" t="n">
        <f aca="false">SUM(AA124:AL124)</f>
        <v>0</v>
      </c>
      <c r="BN124" s="199" t="n">
        <f aca="false">SUM(AM124:AX124)</f>
        <v>0</v>
      </c>
      <c r="BO124" s="199" t="n">
        <f aca="false">SUM(AY124:BJ124)</f>
        <v>0</v>
      </c>
    </row>
    <row r="125" customFormat="false" ht="15" hidden="false" customHeight="false" outlineLevel="1" collapsed="false">
      <c r="A125" s="114"/>
      <c r="B125" s="234" t="s">
        <v>2205</v>
      </c>
      <c r="C125" s="12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81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81"/>
      <c r="AB125" s="129"/>
      <c r="AC125" s="129"/>
      <c r="AD125" s="129"/>
      <c r="AE125" s="129"/>
      <c r="AF125" s="129"/>
      <c r="AG125" s="129"/>
      <c r="AH125" s="129"/>
      <c r="AI125" s="129"/>
      <c r="AJ125" s="129"/>
      <c r="AK125" s="129"/>
      <c r="AL125" s="129"/>
      <c r="AM125" s="181"/>
      <c r="AN125" s="129"/>
      <c r="AO125" s="129"/>
      <c r="AP125" s="129"/>
      <c r="AQ125" s="129"/>
      <c r="AR125" s="129"/>
      <c r="AS125" s="129"/>
      <c r="AT125" s="129"/>
      <c r="AU125" s="129"/>
      <c r="AV125" s="129"/>
      <c r="AW125" s="129"/>
      <c r="AX125" s="129"/>
      <c r="AY125" s="181"/>
      <c r="AZ125" s="129"/>
      <c r="BA125" s="129"/>
      <c r="BB125" s="129"/>
      <c r="BC125" s="129"/>
      <c r="BD125" s="129"/>
      <c r="BE125" s="129"/>
      <c r="BF125" s="129"/>
      <c r="BG125" s="129"/>
      <c r="BH125" s="129"/>
      <c r="BI125" s="129"/>
      <c r="BJ125" s="129"/>
      <c r="BK125" s="199" t="n">
        <f aca="false">SUM(C125:N125)</f>
        <v>0</v>
      </c>
      <c r="BL125" s="199" t="n">
        <f aca="false">SUM(O125:Z125)</f>
        <v>0</v>
      </c>
      <c r="BM125" s="199" t="n">
        <f aca="false">SUM(AA125:AL125)</f>
        <v>0</v>
      </c>
      <c r="BN125" s="199" t="n">
        <f aca="false">SUM(AM125:AX125)</f>
        <v>0</v>
      </c>
      <c r="BO125" s="199" t="n">
        <f aca="false">SUM(AY125:BJ125)</f>
        <v>0</v>
      </c>
    </row>
    <row r="126" customFormat="false" ht="13.8" hidden="false" customHeight="false" outlineLevel="1" collapsed="false">
      <c r="A126" s="114"/>
      <c r="B126" s="234" t="s">
        <v>2206</v>
      </c>
      <c r="C126" s="129" t="n">
        <v>200</v>
      </c>
      <c r="D126" s="129" t="n">
        <v>200</v>
      </c>
      <c r="E126" s="129" t="n">
        <v>200</v>
      </c>
      <c r="F126" s="129" t="n">
        <v>200</v>
      </c>
      <c r="G126" s="129" t="n">
        <v>200</v>
      </c>
      <c r="H126" s="129" t="n">
        <v>200</v>
      </c>
      <c r="I126" s="129" t="n">
        <v>200</v>
      </c>
      <c r="J126" s="129" t="n">
        <v>200</v>
      </c>
      <c r="K126" s="129" t="n">
        <v>200</v>
      </c>
      <c r="L126" s="129" t="n">
        <v>200</v>
      </c>
      <c r="M126" s="129" t="n">
        <v>200</v>
      </c>
      <c r="N126" s="129" t="n">
        <v>200</v>
      </c>
      <c r="O126" s="129" t="n">
        <v>200</v>
      </c>
      <c r="P126" s="129" t="n">
        <v>200</v>
      </c>
      <c r="Q126" s="129" t="n">
        <v>200</v>
      </c>
      <c r="R126" s="129" t="n">
        <v>200</v>
      </c>
      <c r="S126" s="129" t="n">
        <v>200</v>
      </c>
      <c r="T126" s="129" t="n">
        <v>200</v>
      </c>
      <c r="U126" s="129" t="n">
        <v>200</v>
      </c>
      <c r="V126" s="129" t="n">
        <v>200</v>
      </c>
      <c r="W126" s="129" t="n">
        <v>200</v>
      </c>
      <c r="X126" s="129" t="n">
        <v>200</v>
      </c>
      <c r="Y126" s="129" t="n">
        <v>200</v>
      </c>
      <c r="Z126" s="129" t="n">
        <v>200</v>
      </c>
      <c r="AA126" s="129" t="n">
        <v>200</v>
      </c>
      <c r="AB126" s="129" t="n">
        <v>200</v>
      </c>
      <c r="AC126" s="129" t="n">
        <v>200</v>
      </c>
      <c r="AD126" s="129" t="n">
        <v>200</v>
      </c>
      <c r="AE126" s="129" t="n">
        <v>200</v>
      </c>
      <c r="AF126" s="129" t="n">
        <v>200</v>
      </c>
      <c r="AG126" s="129" t="n">
        <v>200</v>
      </c>
      <c r="AH126" s="129" t="n">
        <v>200</v>
      </c>
      <c r="AI126" s="129" t="n">
        <v>200</v>
      </c>
      <c r="AJ126" s="129" t="n">
        <v>200</v>
      </c>
      <c r="AK126" s="129" t="n">
        <v>200</v>
      </c>
      <c r="AL126" s="129" t="n">
        <v>200</v>
      </c>
      <c r="AM126" s="129" t="n">
        <v>200</v>
      </c>
      <c r="AN126" s="129" t="n">
        <v>200</v>
      </c>
      <c r="AO126" s="129" t="n">
        <v>200</v>
      </c>
      <c r="AP126" s="129" t="n">
        <v>200</v>
      </c>
      <c r="AQ126" s="129" t="n">
        <v>200</v>
      </c>
      <c r="AR126" s="129" t="n">
        <v>200</v>
      </c>
      <c r="AS126" s="129" t="n">
        <v>200</v>
      </c>
      <c r="AT126" s="129" t="n">
        <v>200</v>
      </c>
      <c r="AU126" s="129" t="n">
        <v>200</v>
      </c>
      <c r="AV126" s="129" t="n">
        <v>200</v>
      </c>
      <c r="AW126" s="129" t="n">
        <v>200</v>
      </c>
      <c r="AX126" s="129" t="n">
        <v>200</v>
      </c>
      <c r="AY126" s="129" t="n">
        <v>200</v>
      </c>
      <c r="AZ126" s="129" t="n">
        <v>200</v>
      </c>
      <c r="BA126" s="129" t="n">
        <v>200</v>
      </c>
      <c r="BB126" s="129" t="n">
        <v>200</v>
      </c>
      <c r="BC126" s="129" t="n">
        <v>200</v>
      </c>
      <c r="BD126" s="129" t="n">
        <v>200</v>
      </c>
      <c r="BE126" s="129" t="n">
        <v>200</v>
      </c>
      <c r="BF126" s="129" t="n">
        <v>200</v>
      </c>
      <c r="BG126" s="129" t="n">
        <v>200</v>
      </c>
      <c r="BH126" s="129" t="n">
        <v>200</v>
      </c>
      <c r="BI126" s="129" t="n">
        <v>200</v>
      </c>
      <c r="BJ126" s="129" t="n">
        <v>200</v>
      </c>
      <c r="BK126" s="199" t="n">
        <f aca="false">SUM(C126:N126)</f>
        <v>2400</v>
      </c>
      <c r="BL126" s="199" t="n">
        <f aca="false">SUM(O126:Z126)</f>
        <v>2400</v>
      </c>
      <c r="BM126" s="199" t="n">
        <f aca="false">SUM(AA126:AL126)</f>
        <v>2400</v>
      </c>
      <c r="BN126" s="199" t="n">
        <f aca="false">SUM(AM126:AX126)</f>
        <v>2400</v>
      </c>
      <c r="BO126" s="199" t="n">
        <f aca="false">SUM(AY126:BJ126)</f>
        <v>2400</v>
      </c>
    </row>
    <row r="127" customFormat="false" ht="15" hidden="false" customHeight="false" outlineLevel="1" collapsed="false">
      <c r="A127" s="114"/>
      <c r="B127" s="234" t="s">
        <v>2207</v>
      </c>
      <c r="C127" s="129"/>
      <c r="D127" s="129"/>
      <c r="E127" s="129"/>
      <c r="F127" s="129"/>
      <c r="G127" s="129"/>
      <c r="H127" s="129"/>
      <c r="I127" s="129"/>
      <c r="J127" s="129"/>
      <c r="K127" s="129"/>
      <c r="L127" s="129"/>
      <c r="M127" s="129"/>
      <c r="N127" s="129"/>
      <c r="O127" s="181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  <c r="Z127" s="129"/>
      <c r="AA127" s="181"/>
      <c r="AB127" s="129"/>
      <c r="AC127" s="129"/>
      <c r="AD127" s="129"/>
      <c r="AE127" s="129"/>
      <c r="AF127" s="129"/>
      <c r="AG127" s="129"/>
      <c r="AH127" s="129"/>
      <c r="AI127" s="129"/>
      <c r="AJ127" s="129"/>
      <c r="AK127" s="129"/>
      <c r="AL127" s="129"/>
      <c r="AM127" s="181"/>
      <c r="AN127" s="129"/>
      <c r="AO127" s="129"/>
      <c r="AP127" s="129"/>
      <c r="AQ127" s="129"/>
      <c r="AR127" s="129"/>
      <c r="AS127" s="129"/>
      <c r="AT127" s="129"/>
      <c r="AU127" s="129"/>
      <c r="AV127" s="129"/>
      <c r="AW127" s="129"/>
      <c r="AX127" s="129"/>
      <c r="AY127" s="181"/>
      <c r="AZ127" s="129"/>
      <c r="BA127" s="129"/>
      <c r="BB127" s="129"/>
      <c r="BC127" s="129"/>
      <c r="BD127" s="129"/>
      <c r="BE127" s="129"/>
      <c r="BF127" s="129"/>
      <c r="BG127" s="129"/>
      <c r="BH127" s="129"/>
      <c r="BI127" s="129"/>
      <c r="BJ127" s="129"/>
      <c r="BK127" s="199" t="n">
        <f aca="false">SUM(C127:N127)</f>
        <v>0</v>
      </c>
      <c r="BL127" s="199" t="n">
        <f aca="false">SUM(O127:Z127)</f>
        <v>0</v>
      </c>
      <c r="BM127" s="199" t="n">
        <f aca="false">SUM(AA127:AL127)</f>
        <v>0</v>
      </c>
      <c r="BN127" s="199" t="n">
        <f aca="false">SUM(AM127:AX127)</f>
        <v>0</v>
      </c>
      <c r="BO127" s="199" t="n">
        <f aca="false">SUM(AY127:BJ127)</f>
        <v>0</v>
      </c>
    </row>
    <row r="128" customFormat="false" ht="15" hidden="false" customHeight="false" outlineLevel="1" collapsed="false">
      <c r="A128" s="114"/>
      <c r="B128" s="234" t="s">
        <v>2208</v>
      </c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81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29"/>
      <c r="AA128" s="181"/>
      <c r="AB128" s="129"/>
      <c r="AC128" s="129"/>
      <c r="AD128" s="129"/>
      <c r="AE128" s="129"/>
      <c r="AF128" s="129"/>
      <c r="AG128" s="129"/>
      <c r="AH128" s="129"/>
      <c r="AI128" s="129"/>
      <c r="AJ128" s="129"/>
      <c r="AK128" s="129"/>
      <c r="AL128" s="129"/>
      <c r="AM128" s="181"/>
      <c r="AN128" s="129"/>
      <c r="AO128" s="129"/>
      <c r="AP128" s="129"/>
      <c r="AQ128" s="129"/>
      <c r="AR128" s="129"/>
      <c r="AS128" s="129"/>
      <c r="AT128" s="129"/>
      <c r="AU128" s="129"/>
      <c r="AV128" s="129"/>
      <c r="AW128" s="129"/>
      <c r="AX128" s="129"/>
      <c r="AY128" s="181"/>
      <c r="AZ128" s="129"/>
      <c r="BA128" s="129"/>
      <c r="BB128" s="129"/>
      <c r="BC128" s="129"/>
      <c r="BD128" s="129"/>
      <c r="BE128" s="129"/>
      <c r="BF128" s="129"/>
      <c r="BG128" s="129"/>
      <c r="BH128" s="129"/>
      <c r="BI128" s="129"/>
      <c r="BJ128" s="129"/>
      <c r="BK128" s="199" t="n">
        <f aca="false">SUM(C128:N128)</f>
        <v>0</v>
      </c>
      <c r="BL128" s="199" t="n">
        <f aca="false">SUM(O128:Z128)</f>
        <v>0</v>
      </c>
      <c r="BM128" s="199" t="n">
        <f aca="false">SUM(AA128:AL128)</f>
        <v>0</v>
      </c>
      <c r="BN128" s="199" t="n">
        <f aca="false">SUM(AM128:AX128)</f>
        <v>0</v>
      </c>
      <c r="BO128" s="199" t="n">
        <f aca="false">SUM(AY128:BJ128)</f>
        <v>0</v>
      </c>
    </row>
    <row r="129" customFormat="false" ht="15" hidden="false" customHeight="false" outlineLevel="1" collapsed="false">
      <c r="A129" s="114"/>
      <c r="B129" s="234" t="s">
        <v>2209</v>
      </c>
      <c r="C129" s="12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81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81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129"/>
      <c r="AL129" s="129"/>
      <c r="AM129" s="181"/>
      <c r="AN129" s="129"/>
      <c r="AO129" s="129"/>
      <c r="AP129" s="129"/>
      <c r="AQ129" s="129"/>
      <c r="AR129" s="129"/>
      <c r="AS129" s="129"/>
      <c r="AT129" s="129"/>
      <c r="AU129" s="129"/>
      <c r="AV129" s="129"/>
      <c r="AW129" s="129"/>
      <c r="AX129" s="129"/>
      <c r="AY129" s="181"/>
      <c r="AZ129" s="129"/>
      <c r="BA129" s="129"/>
      <c r="BB129" s="129"/>
      <c r="BC129" s="129"/>
      <c r="BD129" s="129"/>
      <c r="BE129" s="129"/>
      <c r="BF129" s="129"/>
      <c r="BG129" s="129"/>
      <c r="BH129" s="129"/>
      <c r="BI129" s="129"/>
      <c r="BJ129" s="129"/>
      <c r="BK129" s="199" t="n">
        <f aca="false">SUM(C129:N129)</f>
        <v>0</v>
      </c>
      <c r="BL129" s="199" t="n">
        <f aca="false">SUM(O129:Z129)</f>
        <v>0</v>
      </c>
      <c r="BM129" s="199" t="n">
        <f aca="false">SUM(AA129:AL129)</f>
        <v>0</v>
      </c>
      <c r="BN129" s="199" t="n">
        <f aca="false">SUM(AM129:AX129)</f>
        <v>0</v>
      </c>
      <c r="BO129" s="199" t="n">
        <f aca="false">SUM(AY129:BJ129)</f>
        <v>0</v>
      </c>
    </row>
    <row r="130" customFormat="false" ht="15" hidden="false" customHeight="false" outlineLevel="1" collapsed="false">
      <c r="A130" s="114" t="s">
        <v>1600</v>
      </c>
      <c r="B130" s="163" t="s">
        <v>1601</v>
      </c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29"/>
      <c r="N130" s="129"/>
      <c r="O130" s="181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  <c r="AA130" s="181"/>
      <c r="AB130" s="129"/>
      <c r="AC130" s="129"/>
      <c r="AD130" s="129"/>
      <c r="AE130" s="129"/>
      <c r="AF130" s="129"/>
      <c r="AG130" s="129"/>
      <c r="AH130" s="129"/>
      <c r="AI130" s="129"/>
      <c r="AJ130" s="129"/>
      <c r="AK130" s="129"/>
      <c r="AL130" s="129"/>
      <c r="AM130" s="181"/>
      <c r="AN130" s="129"/>
      <c r="AO130" s="129"/>
      <c r="AP130" s="129"/>
      <c r="AQ130" s="129"/>
      <c r="AR130" s="129"/>
      <c r="AS130" s="129"/>
      <c r="AT130" s="129"/>
      <c r="AU130" s="129"/>
      <c r="AV130" s="129"/>
      <c r="AW130" s="129"/>
      <c r="AX130" s="129"/>
      <c r="AY130" s="181"/>
      <c r="AZ130" s="129"/>
      <c r="BA130" s="129"/>
      <c r="BB130" s="129"/>
      <c r="BC130" s="129"/>
      <c r="BD130" s="129"/>
      <c r="BE130" s="129"/>
      <c r="BF130" s="129"/>
      <c r="BG130" s="129"/>
      <c r="BH130" s="129"/>
      <c r="BI130" s="129"/>
      <c r="BJ130" s="129"/>
      <c r="BK130" s="199" t="n">
        <f aca="false">SUM(C130:N130)</f>
        <v>0</v>
      </c>
      <c r="BL130" s="199" t="n">
        <f aca="false">SUM(O130:Z130)</f>
        <v>0</v>
      </c>
      <c r="BM130" s="199" t="n">
        <f aca="false">SUM(AA130:AL130)</f>
        <v>0</v>
      </c>
      <c r="BN130" s="199" t="n">
        <f aca="false">SUM(AM130:AX130)</f>
        <v>0</v>
      </c>
      <c r="BO130" s="199" t="n">
        <f aca="false">SUM(AY130:BJ130)</f>
        <v>0</v>
      </c>
    </row>
    <row r="131" customFormat="false" ht="15" hidden="false" customHeight="false" outlineLevel="1" collapsed="false">
      <c r="A131" s="114" t="s">
        <v>1602</v>
      </c>
      <c r="B131" s="163" t="s">
        <v>1603</v>
      </c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  <c r="O131" s="181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  <c r="AA131" s="181"/>
      <c r="AB131" s="129"/>
      <c r="AC131" s="129"/>
      <c r="AD131" s="129"/>
      <c r="AE131" s="129"/>
      <c r="AF131" s="129"/>
      <c r="AG131" s="129"/>
      <c r="AH131" s="129"/>
      <c r="AI131" s="129"/>
      <c r="AJ131" s="129"/>
      <c r="AK131" s="129"/>
      <c r="AL131" s="129"/>
      <c r="AM131" s="181"/>
      <c r="AN131" s="129"/>
      <c r="AO131" s="129"/>
      <c r="AP131" s="129"/>
      <c r="AQ131" s="129"/>
      <c r="AR131" s="129"/>
      <c r="AS131" s="129"/>
      <c r="AT131" s="129"/>
      <c r="AU131" s="129"/>
      <c r="AV131" s="129"/>
      <c r="AW131" s="129"/>
      <c r="AX131" s="129"/>
      <c r="AY131" s="181"/>
      <c r="AZ131" s="129"/>
      <c r="BA131" s="129"/>
      <c r="BB131" s="129"/>
      <c r="BC131" s="129"/>
      <c r="BD131" s="129"/>
      <c r="BE131" s="129"/>
      <c r="BF131" s="129"/>
      <c r="BG131" s="129"/>
      <c r="BH131" s="129"/>
      <c r="BI131" s="129"/>
      <c r="BJ131" s="129"/>
      <c r="BK131" s="199" t="n">
        <f aca="false">SUM(C131:N131)</f>
        <v>0</v>
      </c>
      <c r="BL131" s="199" t="n">
        <f aca="false">SUM(O131:Z131)</f>
        <v>0</v>
      </c>
      <c r="BM131" s="199" t="n">
        <f aca="false">SUM(AA131:AL131)</f>
        <v>0</v>
      </c>
      <c r="BN131" s="199" t="n">
        <f aca="false">SUM(AM131:AX131)</f>
        <v>0</v>
      </c>
      <c r="BO131" s="199" t="n">
        <f aca="false">SUM(AY131:BJ131)</f>
        <v>0</v>
      </c>
    </row>
    <row r="132" customFormat="false" ht="15" hidden="false" customHeight="false" outlineLevel="1" collapsed="false">
      <c r="A132" s="114" t="s">
        <v>1608</v>
      </c>
      <c r="B132" s="163" t="s">
        <v>1609</v>
      </c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  <c r="O132" s="181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81"/>
      <c r="AB132" s="129"/>
      <c r="AC132" s="129"/>
      <c r="AD132" s="129"/>
      <c r="AE132" s="129"/>
      <c r="AF132" s="129"/>
      <c r="AG132" s="129"/>
      <c r="AH132" s="129"/>
      <c r="AI132" s="129"/>
      <c r="AJ132" s="129"/>
      <c r="AK132" s="129"/>
      <c r="AL132" s="129"/>
      <c r="AM132" s="181"/>
      <c r="AN132" s="129"/>
      <c r="AO132" s="129"/>
      <c r="AP132" s="129"/>
      <c r="AQ132" s="129"/>
      <c r="AR132" s="129"/>
      <c r="AS132" s="129"/>
      <c r="AT132" s="129"/>
      <c r="AU132" s="129"/>
      <c r="AV132" s="129"/>
      <c r="AW132" s="129"/>
      <c r="AX132" s="129"/>
      <c r="AY132" s="181"/>
      <c r="AZ132" s="129"/>
      <c r="BA132" s="129"/>
      <c r="BB132" s="129"/>
      <c r="BC132" s="129"/>
      <c r="BD132" s="129"/>
      <c r="BE132" s="129"/>
      <c r="BF132" s="129"/>
      <c r="BG132" s="129"/>
      <c r="BH132" s="129"/>
      <c r="BI132" s="129"/>
      <c r="BJ132" s="129"/>
      <c r="BK132" s="199" t="n">
        <f aca="false">SUM(C132:N132)</f>
        <v>0</v>
      </c>
      <c r="BL132" s="199" t="n">
        <f aca="false">SUM(O132:Z132)</f>
        <v>0</v>
      </c>
      <c r="BM132" s="199" t="n">
        <f aca="false">SUM(AA132:AL132)</f>
        <v>0</v>
      </c>
      <c r="BN132" s="199" t="n">
        <f aca="false">SUM(AM132:AX132)</f>
        <v>0</v>
      </c>
      <c r="BO132" s="199" t="n">
        <f aca="false">SUM(AY132:BJ132)</f>
        <v>0</v>
      </c>
    </row>
    <row r="133" customFormat="false" ht="15" hidden="false" customHeight="false" outlineLevel="1" collapsed="false">
      <c r="A133" s="226" t="s">
        <v>1634</v>
      </c>
      <c r="B133" s="163" t="s">
        <v>1635</v>
      </c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81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81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129"/>
      <c r="AM133" s="181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81"/>
      <c r="AZ133" s="129"/>
      <c r="BA133" s="129"/>
      <c r="BB133" s="129"/>
      <c r="BC133" s="129"/>
      <c r="BD133" s="129"/>
      <c r="BE133" s="129"/>
      <c r="BF133" s="129"/>
      <c r="BG133" s="129"/>
      <c r="BH133" s="129"/>
      <c r="BI133" s="129"/>
      <c r="BJ133" s="129"/>
      <c r="BK133" s="199"/>
      <c r="BL133" s="199"/>
      <c r="BM133" s="199"/>
      <c r="BN133" s="199"/>
      <c r="BO133" s="199"/>
    </row>
    <row r="134" customFormat="false" ht="15" hidden="false" customHeight="false" outlineLevel="0" collapsed="false">
      <c r="A134" s="223" t="s">
        <v>2210</v>
      </c>
      <c r="B134" s="224"/>
      <c r="C134" s="220" t="n">
        <f aca="false">SUM(C135:C140)</f>
        <v>0</v>
      </c>
      <c r="D134" s="220" t="n">
        <f aca="false">SUM(D135:D140)</f>
        <v>0</v>
      </c>
      <c r="E134" s="220" t="n">
        <f aca="false">SUM(E135:E140)</f>
        <v>0</v>
      </c>
      <c r="F134" s="220" t="n">
        <f aca="false">SUM(F135:F140)</f>
        <v>0</v>
      </c>
      <c r="G134" s="220" t="n">
        <f aca="false">SUM(G135:G140)</f>
        <v>0</v>
      </c>
      <c r="H134" s="220" t="n">
        <f aca="false">SUM(H135:H140)</f>
        <v>0</v>
      </c>
      <c r="I134" s="220" t="n">
        <f aca="false">SUM(I135:I140)</f>
        <v>0</v>
      </c>
      <c r="J134" s="220" t="n">
        <f aca="false">SUM(J135:J140)</f>
        <v>0</v>
      </c>
      <c r="K134" s="220" t="n">
        <f aca="false">SUM(K135:K140)</f>
        <v>0</v>
      </c>
      <c r="L134" s="220" t="n">
        <f aca="false">SUM(L135:L140)</f>
        <v>0</v>
      </c>
      <c r="M134" s="220" t="n">
        <f aca="false">SUM(M135:M140)</f>
        <v>0</v>
      </c>
      <c r="N134" s="220" t="n">
        <f aca="false">SUM(N135:N140)</f>
        <v>0</v>
      </c>
      <c r="O134" s="221" t="n">
        <f aca="false">SUM(O135:O140)</f>
        <v>0</v>
      </c>
      <c r="P134" s="220" t="n">
        <f aca="false">SUM(P135:P140)</f>
        <v>0</v>
      </c>
      <c r="Q134" s="220" t="n">
        <f aca="false">SUM(Q135:Q140)</f>
        <v>0</v>
      </c>
      <c r="R134" s="220" t="n">
        <f aca="false">SUM(R135:R140)</f>
        <v>0</v>
      </c>
      <c r="S134" s="220" t="n">
        <f aca="false">SUM(S135:S140)</f>
        <v>0</v>
      </c>
      <c r="T134" s="220" t="n">
        <f aca="false">SUM(T135:T140)</f>
        <v>0</v>
      </c>
      <c r="U134" s="220" t="n">
        <f aca="false">SUM(U135:U140)</f>
        <v>0</v>
      </c>
      <c r="V134" s="220" t="n">
        <f aca="false">SUM(V135:V140)</f>
        <v>0</v>
      </c>
      <c r="W134" s="220" t="n">
        <f aca="false">SUM(W135:W140)</f>
        <v>0</v>
      </c>
      <c r="X134" s="220" t="n">
        <f aca="false">SUM(X135:X140)</f>
        <v>0</v>
      </c>
      <c r="Y134" s="220" t="n">
        <f aca="false">SUM(Y135:Y140)</f>
        <v>0</v>
      </c>
      <c r="Z134" s="220" t="n">
        <f aca="false">SUM(Z135:Z140)</f>
        <v>0</v>
      </c>
      <c r="AA134" s="221" t="n">
        <f aca="false">SUM(AA135:AA140)</f>
        <v>0</v>
      </c>
      <c r="AB134" s="220" t="n">
        <f aca="false">SUM(AB135:AB140)</f>
        <v>0</v>
      </c>
      <c r="AC134" s="220" t="n">
        <f aca="false">SUM(AC135:AC140)</f>
        <v>0</v>
      </c>
      <c r="AD134" s="220" t="n">
        <f aca="false">SUM(AD135:AD140)</f>
        <v>0</v>
      </c>
      <c r="AE134" s="220" t="n">
        <f aca="false">SUM(AE135:AE140)</f>
        <v>0</v>
      </c>
      <c r="AF134" s="220" t="n">
        <f aca="false">SUM(AF135:AF140)</f>
        <v>0</v>
      </c>
      <c r="AG134" s="220" t="n">
        <f aca="false">SUM(AG135:AG140)</f>
        <v>0</v>
      </c>
      <c r="AH134" s="220" t="n">
        <f aca="false">SUM(AH135:AH140)</f>
        <v>0</v>
      </c>
      <c r="AI134" s="220" t="n">
        <f aca="false">SUM(AI135:AI140)</f>
        <v>0</v>
      </c>
      <c r="AJ134" s="220" t="n">
        <f aca="false">SUM(AJ135:AJ140)</f>
        <v>0</v>
      </c>
      <c r="AK134" s="220" t="n">
        <f aca="false">SUM(AK135:AK140)</f>
        <v>0</v>
      </c>
      <c r="AL134" s="220" t="n">
        <f aca="false">SUM(AL135:AL140)</f>
        <v>0</v>
      </c>
      <c r="AM134" s="221" t="n">
        <f aca="false">SUM(AM135:AM140)</f>
        <v>0</v>
      </c>
      <c r="AN134" s="220" t="n">
        <f aca="false">SUM(AN135:AN140)</f>
        <v>0</v>
      </c>
      <c r="AO134" s="220" t="n">
        <f aca="false">SUM(AO135:AO140)</f>
        <v>0</v>
      </c>
      <c r="AP134" s="220" t="n">
        <f aca="false">SUM(AP135:AP140)</f>
        <v>0</v>
      </c>
      <c r="AQ134" s="220" t="n">
        <f aca="false">SUM(AQ135:AQ140)</f>
        <v>0</v>
      </c>
      <c r="AR134" s="220" t="n">
        <f aca="false">SUM(AR135:AR140)</f>
        <v>0</v>
      </c>
      <c r="AS134" s="220" t="n">
        <f aca="false">SUM(AS135:AS140)</f>
        <v>0</v>
      </c>
      <c r="AT134" s="220" t="n">
        <f aca="false">SUM(AT135:AT140)</f>
        <v>0</v>
      </c>
      <c r="AU134" s="220" t="n">
        <f aca="false">SUM(AU135:AU140)</f>
        <v>0</v>
      </c>
      <c r="AV134" s="220" t="n">
        <f aca="false">SUM(AV135:AV140)</f>
        <v>0</v>
      </c>
      <c r="AW134" s="220" t="n">
        <f aca="false">SUM(AW135:AW140)</f>
        <v>0</v>
      </c>
      <c r="AX134" s="220" t="n">
        <f aca="false">SUM(AX135:AX140)</f>
        <v>0</v>
      </c>
      <c r="AY134" s="221" t="n">
        <f aca="false">SUM(AY135:AY140)</f>
        <v>0</v>
      </c>
      <c r="AZ134" s="220" t="n">
        <f aca="false">SUM(AZ135:AZ140)</f>
        <v>0</v>
      </c>
      <c r="BA134" s="220" t="n">
        <f aca="false">SUM(BA135:BA140)</f>
        <v>0</v>
      </c>
      <c r="BB134" s="220" t="n">
        <f aca="false">SUM(BB135:BB140)</f>
        <v>0</v>
      </c>
      <c r="BC134" s="220" t="n">
        <f aca="false">SUM(BC135:BC140)</f>
        <v>0</v>
      </c>
      <c r="BD134" s="220" t="n">
        <f aca="false">SUM(BD135:BD140)</f>
        <v>0</v>
      </c>
      <c r="BE134" s="220" t="n">
        <f aca="false">SUM(BE135:BE140)</f>
        <v>0</v>
      </c>
      <c r="BF134" s="220" t="n">
        <f aca="false">SUM(BF135:BF140)</f>
        <v>0</v>
      </c>
      <c r="BG134" s="220" t="n">
        <f aca="false">SUM(BG135:BG140)</f>
        <v>0</v>
      </c>
      <c r="BH134" s="220" t="n">
        <f aca="false">SUM(BH135:BH140)</f>
        <v>0</v>
      </c>
      <c r="BI134" s="220" t="n">
        <f aca="false">SUM(BI135:BI140)</f>
        <v>0</v>
      </c>
      <c r="BJ134" s="220" t="n">
        <f aca="false">SUM(BJ135:BJ140)</f>
        <v>0</v>
      </c>
      <c r="BK134" s="213" t="n">
        <f aca="false">SUM(C134:N134)</f>
        <v>0</v>
      </c>
      <c r="BL134" s="213" t="n">
        <f aca="false">SUM(O134:Z134)</f>
        <v>0</v>
      </c>
      <c r="BM134" s="213" t="n">
        <f aca="false">SUM(AA134:AL134)</f>
        <v>0</v>
      </c>
      <c r="BN134" s="213" t="n">
        <f aca="false">SUM(AM134:AX134)</f>
        <v>0</v>
      </c>
      <c r="BO134" s="213" t="n">
        <f aca="false">SUM(AY134:BJ134)</f>
        <v>0</v>
      </c>
    </row>
    <row r="135" customFormat="false" ht="15" hidden="false" customHeight="false" outlineLevel="1" collapsed="false">
      <c r="A135" s="109" t="n">
        <v>6800</v>
      </c>
      <c r="B135" s="163" t="s">
        <v>2211</v>
      </c>
      <c r="C135" s="129"/>
      <c r="D135" s="129"/>
      <c r="E135" s="129"/>
      <c r="F135" s="129"/>
      <c r="G135" s="129"/>
      <c r="H135" s="235"/>
      <c r="I135" s="129"/>
      <c r="J135" s="129"/>
      <c r="K135" s="129"/>
      <c r="L135" s="129"/>
      <c r="M135" s="129"/>
      <c r="N135" s="235"/>
      <c r="O135" s="181"/>
      <c r="P135" s="129"/>
      <c r="Q135" s="129"/>
      <c r="R135" s="129"/>
      <c r="S135" s="129"/>
      <c r="T135" s="235"/>
      <c r="U135" s="129"/>
      <c r="V135" s="129"/>
      <c r="W135" s="129"/>
      <c r="X135" s="129"/>
      <c r="Y135" s="129"/>
      <c r="Z135" s="235"/>
      <c r="AA135" s="181"/>
      <c r="AB135" s="129"/>
      <c r="AC135" s="129"/>
      <c r="AD135" s="129"/>
      <c r="AE135" s="129"/>
      <c r="AF135" s="235"/>
      <c r="AG135" s="129"/>
      <c r="AH135" s="129"/>
      <c r="AI135" s="129"/>
      <c r="AJ135" s="129"/>
      <c r="AK135" s="129"/>
      <c r="AL135" s="235"/>
      <c r="AM135" s="181"/>
      <c r="AN135" s="129"/>
      <c r="AO135" s="129"/>
      <c r="AP135" s="129"/>
      <c r="AQ135" s="129"/>
      <c r="AR135" s="235"/>
      <c r="AS135" s="129"/>
      <c r="AT135" s="129"/>
      <c r="AU135" s="129"/>
      <c r="AV135" s="129"/>
      <c r="AW135" s="129"/>
      <c r="AX135" s="235"/>
      <c r="AY135" s="181"/>
      <c r="AZ135" s="129"/>
      <c r="BA135" s="129"/>
      <c r="BB135" s="129"/>
      <c r="BC135" s="129"/>
      <c r="BD135" s="235"/>
      <c r="BE135" s="129"/>
      <c r="BF135" s="129"/>
      <c r="BG135" s="129"/>
      <c r="BH135" s="129"/>
      <c r="BI135" s="129"/>
      <c r="BJ135" s="235"/>
      <c r="BK135" s="199" t="n">
        <f aca="false">SUM(C135:N135)</f>
        <v>0</v>
      </c>
      <c r="BL135" s="199" t="n">
        <f aca="false">SUM(O135:Z135)</f>
        <v>0</v>
      </c>
      <c r="BM135" s="199" t="n">
        <f aca="false">SUM(AA135:AL135)</f>
        <v>0</v>
      </c>
      <c r="BN135" s="199" t="n">
        <f aca="false">SUM(AM135:AX135)</f>
        <v>0</v>
      </c>
      <c r="BO135" s="199" t="n">
        <f aca="false">SUM(AY135:BJ135)</f>
        <v>0</v>
      </c>
    </row>
    <row r="136" customFormat="false" ht="15" hidden="false" customHeight="false" outlineLevel="1" collapsed="false">
      <c r="A136" s="236" t="s">
        <v>1742</v>
      </c>
      <c r="B136" s="163" t="s">
        <v>2212</v>
      </c>
      <c r="C136" s="129" t="n">
        <f aca="false">Dettes!B8</f>
        <v>0</v>
      </c>
      <c r="D136" s="129" t="n">
        <f aca="false">Dettes!C8</f>
        <v>0</v>
      </c>
      <c r="E136" s="129" t="n">
        <f aca="false">Dettes!D8</f>
        <v>0</v>
      </c>
      <c r="F136" s="129" t="n">
        <f aca="false">Dettes!E8</f>
        <v>0</v>
      </c>
      <c r="G136" s="129" t="n">
        <f aca="false">Dettes!F8</f>
        <v>0</v>
      </c>
      <c r="H136" s="129" t="n">
        <f aca="false">Dettes!G8</f>
        <v>0</v>
      </c>
      <c r="I136" s="129" t="n">
        <f aca="false">Dettes!H8</f>
        <v>0</v>
      </c>
      <c r="J136" s="129" t="n">
        <f aca="false">Dettes!I8</f>
        <v>0</v>
      </c>
      <c r="K136" s="129" t="n">
        <f aca="false">Dettes!J8</f>
        <v>0</v>
      </c>
      <c r="L136" s="129" t="n">
        <f aca="false">Dettes!K8</f>
        <v>0</v>
      </c>
      <c r="M136" s="129" t="n">
        <f aca="false">Dettes!L8</f>
        <v>0</v>
      </c>
      <c r="N136" s="129" t="n">
        <f aca="false">Dettes!M8</f>
        <v>0</v>
      </c>
      <c r="O136" s="181" t="n">
        <f aca="false">Dettes!B17</f>
        <v>0</v>
      </c>
      <c r="P136" s="228" t="n">
        <f aca="false">Dettes!C17</f>
        <v>0</v>
      </c>
      <c r="Q136" s="228" t="n">
        <f aca="false">Dettes!D17</f>
        <v>0</v>
      </c>
      <c r="R136" s="228" t="n">
        <f aca="false">Dettes!E17</f>
        <v>0</v>
      </c>
      <c r="S136" s="228" t="n">
        <f aca="false">Dettes!F17</f>
        <v>0</v>
      </c>
      <c r="T136" s="228" t="n">
        <f aca="false">Dettes!G17</f>
        <v>0</v>
      </c>
      <c r="U136" s="228" t="n">
        <f aca="false">Dettes!H17</f>
        <v>0</v>
      </c>
      <c r="V136" s="228" t="n">
        <f aca="false">Dettes!I17</f>
        <v>0</v>
      </c>
      <c r="W136" s="228" t="n">
        <f aca="false">Dettes!J17</f>
        <v>0</v>
      </c>
      <c r="X136" s="228" t="n">
        <f aca="false">Dettes!K17</f>
        <v>0</v>
      </c>
      <c r="Y136" s="228" t="n">
        <f aca="false">Dettes!L17</f>
        <v>0</v>
      </c>
      <c r="Z136" s="229" t="n">
        <f aca="false">Dettes!M17</f>
        <v>0</v>
      </c>
      <c r="AA136" s="181" t="n">
        <f aca="false">Dettes!B28</f>
        <v>0</v>
      </c>
      <c r="AB136" s="228" t="n">
        <f aca="false">Dettes!C28</f>
        <v>0</v>
      </c>
      <c r="AC136" s="228" t="n">
        <f aca="false">Dettes!D28</f>
        <v>0</v>
      </c>
      <c r="AD136" s="228" t="n">
        <f aca="false">Dettes!E28</f>
        <v>0</v>
      </c>
      <c r="AE136" s="228" t="n">
        <f aca="false">Dettes!F28</f>
        <v>0</v>
      </c>
      <c r="AF136" s="228" t="n">
        <f aca="false">Dettes!G28</f>
        <v>0</v>
      </c>
      <c r="AG136" s="228" t="n">
        <f aca="false">Dettes!H28</f>
        <v>0</v>
      </c>
      <c r="AH136" s="228" t="n">
        <f aca="false">Dettes!I28</f>
        <v>0</v>
      </c>
      <c r="AI136" s="228" t="n">
        <f aca="false">Dettes!J28</f>
        <v>0</v>
      </c>
      <c r="AJ136" s="228" t="n">
        <f aca="false">Dettes!K28</f>
        <v>0</v>
      </c>
      <c r="AK136" s="228" t="n">
        <f aca="false">Dettes!L28</f>
        <v>0</v>
      </c>
      <c r="AL136" s="229" t="n">
        <f aca="false">Dettes!M28</f>
        <v>0</v>
      </c>
      <c r="AM136" s="181" t="n">
        <f aca="false">Dettes!B41</f>
        <v>0</v>
      </c>
      <c r="AN136" s="228" t="n">
        <f aca="false">Dettes!C41</f>
        <v>0</v>
      </c>
      <c r="AO136" s="228" t="n">
        <f aca="false">Dettes!D41</f>
        <v>0</v>
      </c>
      <c r="AP136" s="228" t="n">
        <f aca="false">Dettes!E41</f>
        <v>0</v>
      </c>
      <c r="AQ136" s="228" t="n">
        <f aca="false">Dettes!F41</f>
        <v>0</v>
      </c>
      <c r="AR136" s="228" t="n">
        <f aca="false">Dettes!G41</f>
        <v>0</v>
      </c>
      <c r="AS136" s="228" t="n">
        <f aca="false">Dettes!H41</f>
        <v>0</v>
      </c>
      <c r="AT136" s="228" t="n">
        <f aca="false">Dettes!I41</f>
        <v>0</v>
      </c>
      <c r="AU136" s="228" t="n">
        <f aca="false">Dettes!J41</f>
        <v>0</v>
      </c>
      <c r="AV136" s="228" t="n">
        <f aca="false">Dettes!K41</f>
        <v>0</v>
      </c>
      <c r="AW136" s="228" t="n">
        <f aca="false">Dettes!L41</f>
        <v>0</v>
      </c>
      <c r="AX136" s="229" t="n">
        <f aca="false">Dettes!M41</f>
        <v>0</v>
      </c>
      <c r="AY136" s="181" t="n">
        <f aca="false">Dettes!B56</f>
        <v>0</v>
      </c>
      <c r="AZ136" s="228" t="n">
        <f aca="false">Dettes!C56</f>
        <v>0</v>
      </c>
      <c r="BA136" s="228" t="n">
        <f aca="false">Dettes!D56</f>
        <v>0</v>
      </c>
      <c r="BB136" s="228" t="n">
        <f aca="false">Dettes!E56</f>
        <v>0</v>
      </c>
      <c r="BC136" s="228" t="n">
        <f aca="false">Dettes!F56</f>
        <v>0</v>
      </c>
      <c r="BD136" s="228" t="n">
        <f aca="false">Dettes!G56</f>
        <v>0</v>
      </c>
      <c r="BE136" s="228" t="n">
        <f aca="false">Dettes!H56</f>
        <v>0</v>
      </c>
      <c r="BF136" s="228" t="n">
        <f aca="false">Dettes!I56</f>
        <v>0</v>
      </c>
      <c r="BG136" s="228" t="n">
        <f aca="false">Dettes!J56</f>
        <v>0</v>
      </c>
      <c r="BH136" s="228" t="n">
        <f aca="false">Dettes!K56</f>
        <v>0</v>
      </c>
      <c r="BI136" s="228" t="n">
        <f aca="false">Dettes!L56</f>
        <v>0</v>
      </c>
      <c r="BJ136" s="229" t="n">
        <f aca="false">Dettes!M56</f>
        <v>0</v>
      </c>
      <c r="BK136" s="229" t="n">
        <f aca="false">SUM(C136:N136)</f>
        <v>0</v>
      </c>
      <c r="BL136" s="199" t="n">
        <f aca="false">SUM(O136:Z136)</f>
        <v>0</v>
      </c>
      <c r="BM136" s="199" t="n">
        <f aca="false">SUM(AA136:AL136)</f>
        <v>0</v>
      </c>
      <c r="BN136" s="199" t="n">
        <f aca="false">SUM(AM136:AX136)</f>
        <v>0</v>
      </c>
      <c r="BO136" s="199" t="n">
        <f aca="false">SUM(AY136:BJ136)</f>
        <v>0</v>
      </c>
    </row>
    <row r="137" customFormat="false" ht="15" hidden="false" customHeight="false" outlineLevel="1" collapsed="false">
      <c r="A137" s="236"/>
      <c r="B137" s="163" t="s">
        <v>2213</v>
      </c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81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81"/>
      <c r="AB137" s="129"/>
      <c r="AC137" s="129"/>
      <c r="AD137" s="129"/>
      <c r="AE137" s="129"/>
      <c r="AF137" s="129"/>
      <c r="AG137" s="129"/>
      <c r="AH137" s="129"/>
      <c r="AI137" s="129"/>
      <c r="AJ137" s="129"/>
      <c r="AK137" s="129"/>
      <c r="AL137" s="129"/>
      <c r="AM137" s="181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81"/>
      <c r="AZ137" s="129"/>
      <c r="BA137" s="129"/>
      <c r="BB137" s="129"/>
      <c r="BC137" s="129"/>
      <c r="BD137" s="129"/>
      <c r="BE137" s="129"/>
      <c r="BF137" s="129"/>
      <c r="BG137" s="129"/>
      <c r="BH137" s="129"/>
      <c r="BI137" s="129"/>
      <c r="BJ137" s="129"/>
      <c r="BK137" s="199" t="n">
        <f aca="false">SUM(C137:N137)</f>
        <v>0</v>
      </c>
      <c r="BL137" s="199" t="n">
        <f aca="false">SUM(O137:Z137)</f>
        <v>0</v>
      </c>
      <c r="BM137" s="199" t="n">
        <f aca="false">SUM(AA137:AL137)</f>
        <v>0</v>
      </c>
      <c r="BN137" s="199" t="n">
        <f aca="false">SUM(AM137:AX137)</f>
        <v>0</v>
      </c>
      <c r="BO137" s="199" t="n">
        <f aca="false">SUM(AY137:BJ137)</f>
        <v>0</v>
      </c>
    </row>
    <row r="138" customFormat="false" ht="15" hidden="false" customHeight="false" outlineLevel="1" collapsed="false">
      <c r="A138" s="226" t="s">
        <v>1889</v>
      </c>
      <c r="B138" s="163" t="s">
        <v>2214</v>
      </c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81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81"/>
      <c r="AB138" s="129"/>
      <c r="AC138" s="129"/>
      <c r="AD138" s="129"/>
      <c r="AE138" s="129"/>
      <c r="AF138" s="129"/>
      <c r="AG138" s="129"/>
      <c r="AH138" s="129"/>
      <c r="AI138" s="129"/>
      <c r="AJ138" s="129"/>
      <c r="AK138" s="129"/>
      <c r="AL138" s="129"/>
      <c r="AM138" s="181"/>
      <c r="AN138" s="129"/>
      <c r="AO138" s="129"/>
      <c r="AP138" s="129"/>
      <c r="AQ138" s="129"/>
      <c r="AR138" s="129"/>
      <c r="AS138" s="129"/>
      <c r="AT138" s="129"/>
      <c r="AU138" s="129"/>
      <c r="AV138" s="129"/>
      <c r="AW138" s="129"/>
      <c r="AX138" s="129"/>
      <c r="AY138" s="181"/>
      <c r="AZ138" s="129"/>
      <c r="BA138" s="129"/>
      <c r="BB138" s="129"/>
      <c r="BC138" s="129"/>
      <c r="BD138" s="129"/>
      <c r="BE138" s="129"/>
      <c r="BF138" s="129"/>
      <c r="BG138" s="129"/>
      <c r="BH138" s="129"/>
      <c r="BI138" s="129"/>
      <c r="BJ138" s="129"/>
      <c r="BK138" s="199" t="n">
        <f aca="false">SUM(C138:N138)</f>
        <v>0</v>
      </c>
      <c r="BL138" s="199" t="n">
        <f aca="false">SUM(O138:Z138)</f>
        <v>0</v>
      </c>
      <c r="BM138" s="199" t="n">
        <f aca="false">SUM(AA138:AL138)</f>
        <v>0</v>
      </c>
      <c r="BN138" s="199" t="n">
        <f aca="false">SUM(AM138:AX138)</f>
        <v>0</v>
      </c>
      <c r="BO138" s="199" t="n">
        <f aca="false">SUM(AY138:BJ138)</f>
        <v>0</v>
      </c>
    </row>
    <row r="139" customFormat="false" ht="15" hidden="false" customHeight="false" outlineLevel="1" collapsed="false">
      <c r="A139" s="226"/>
      <c r="B139" s="163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  <c r="O139" s="181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  <c r="AA139" s="181"/>
      <c r="AB139" s="129"/>
      <c r="AC139" s="129"/>
      <c r="AD139" s="129"/>
      <c r="AE139" s="129"/>
      <c r="AF139" s="129"/>
      <c r="AG139" s="129"/>
      <c r="AH139" s="129"/>
      <c r="AI139" s="129"/>
      <c r="AJ139" s="129"/>
      <c r="AK139" s="129"/>
      <c r="AL139" s="129"/>
      <c r="AM139" s="181"/>
      <c r="AN139" s="129"/>
      <c r="AO139" s="129"/>
      <c r="AP139" s="129"/>
      <c r="AQ139" s="129"/>
      <c r="AR139" s="129"/>
      <c r="AS139" s="129"/>
      <c r="AT139" s="129"/>
      <c r="AU139" s="129"/>
      <c r="AV139" s="129"/>
      <c r="AW139" s="129"/>
      <c r="AX139" s="129"/>
      <c r="AY139" s="181"/>
      <c r="AZ139" s="129"/>
      <c r="BA139" s="129"/>
      <c r="BB139" s="129"/>
      <c r="BC139" s="129"/>
      <c r="BD139" s="129"/>
      <c r="BE139" s="129"/>
      <c r="BF139" s="129"/>
      <c r="BG139" s="129"/>
      <c r="BH139" s="129"/>
      <c r="BI139" s="129"/>
      <c r="BJ139" s="129"/>
      <c r="BK139" s="179"/>
      <c r="BL139" s="179"/>
      <c r="BM139" s="179"/>
      <c r="BN139" s="179"/>
      <c r="BO139" s="179"/>
    </row>
    <row r="140" customFormat="false" ht="15" hidden="false" customHeight="false" outlineLevel="1" collapsed="false"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81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81"/>
      <c r="AB140" s="129"/>
      <c r="AC140" s="129"/>
      <c r="AD140" s="129"/>
      <c r="AE140" s="129"/>
      <c r="AF140" s="129"/>
      <c r="AG140" s="129"/>
      <c r="AH140" s="129"/>
      <c r="AI140" s="129"/>
      <c r="AJ140" s="129"/>
      <c r="AK140" s="129"/>
      <c r="AL140" s="129"/>
      <c r="AM140" s="181"/>
      <c r="AN140" s="129"/>
      <c r="AO140" s="129"/>
      <c r="AP140" s="129"/>
      <c r="AQ140" s="129"/>
      <c r="AR140" s="129"/>
      <c r="AS140" s="129"/>
      <c r="AT140" s="129"/>
      <c r="AU140" s="129"/>
      <c r="AV140" s="129"/>
      <c r="AW140" s="129"/>
      <c r="AX140" s="129"/>
      <c r="AY140" s="181"/>
      <c r="AZ140" s="129"/>
      <c r="BA140" s="129"/>
      <c r="BB140" s="129"/>
      <c r="BC140" s="129"/>
      <c r="BD140" s="129"/>
      <c r="BE140" s="129"/>
      <c r="BF140" s="129"/>
      <c r="BG140" s="129"/>
      <c r="BH140" s="129"/>
      <c r="BI140" s="129"/>
      <c r="BJ140" s="129"/>
      <c r="BK140" s="179"/>
      <c r="BL140" s="179"/>
      <c r="BM140" s="179"/>
      <c r="BN140" s="179"/>
      <c r="BO140" s="179"/>
    </row>
    <row r="141" customFormat="false" ht="15" hidden="false" customHeight="false" outlineLevel="0" collapsed="false">
      <c r="A141" s="237" t="s">
        <v>2215</v>
      </c>
      <c r="B141" s="238"/>
      <c r="C141" s="239" t="n">
        <f aca="false">C134+C89+C85+C79+C75+C72</f>
        <v>6997.06666666667</v>
      </c>
      <c r="D141" s="239" t="n">
        <f aca="false">D134+D89+D85+D79+D75+D72</f>
        <v>6997.06666666667</v>
      </c>
      <c r="E141" s="239" t="n">
        <f aca="false">E134+E89+E85+E79+E75+E72</f>
        <v>6997.06666666667</v>
      </c>
      <c r="F141" s="239" t="n">
        <f aca="false">F134+F89+F85+F79+F75+F72</f>
        <v>6997.06666666667</v>
      </c>
      <c r="G141" s="239" t="n">
        <f aca="false">G134+G89+G85+G79+G75+G72</f>
        <v>6997.06666666667</v>
      </c>
      <c r="H141" s="239" t="n">
        <f aca="false">H134+H89+H85+H79+H75+H72</f>
        <v>6997.06666666667</v>
      </c>
      <c r="I141" s="239" t="n">
        <f aca="false">I134+I89+I85+I79+I75+I72</f>
        <v>6997.06666666667</v>
      </c>
      <c r="J141" s="239" t="n">
        <f aca="false">J134+J89+J85+J79+J75+J72</f>
        <v>6997.06666666667</v>
      </c>
      <c r="K141" s="239" t="n">
        <f aca="false">K134+K89+K85+K79+K75+K72</f>
        <v>6997.06666666667</v>
      </c>
      <c r="L141" s="239" t="n">
        <f aca="false">L134+L89+L85+L79+L75+L72</f>
        <v>6997.06666666667</v>
      </c>
      <c r="M141" s="239" t="n">
        <f aca="false">M134+M89+M85+M79+M75+M72</f>
        <v>6997.06666666667</v>
      </c>
      <c r="N141" s="239" t="n">
        <f aca="false">N134+N89+N85+N79+N75+N72</f>
        <v>6997.06666666667</v>
      </c>
      <c r="O141" s="239" t="n">
        <f aca="false">O134+O89+O85+O79+O75+O72</f>
        <v>12908.4041666667</v>
      </c>
      <c r="P141" s="239" t="n">
        <f aca="false">P134+P89+P85+P79+P75+P72</f>
        <v>12908.4041666667</v>
      </c>
      <c r="Q141" s="239" t="n">
        <f aca="false">Q134+Q89+Q85+Q79+Q75+Q72</f>
        <v>12908.4041666667</v>
      </c>
      <c r="R141" s="239" t="n">
        <f aca="false">R134+R89+R85+R79+R75+R72</f>
        <v>12908.4041666667</v>
      </c>
      <c r="S141" s="239" t="n">
        <f aca="false">S134+S89+S85+S79+S75+S72</f>
        <v>12908.4041666667</v>
      </c>
      <c r="T141" s="239" t="n">
        <f aca="false">T134+T89+T85+T79+T75+T72</f>
        <v>12908.4041666667</v>
      </c>
      <c r="U141" s="239" t="n">
        <f aca="false">U134+U89+U85+U79+U75+U72</f>
        <v>12908.4041666667</v>
      </c>
      <c r="V141" s="239" t="n">
        <f aca="false">V134+V89+V85+V79+V75+V72</f>
        <v>12908.4041666667</v>
      </c>
      <c r="W141" s="239" t="n">
        <f aca="false">W134+W89+W85+W79+W75+W72</f>
        <v>12908.4041666667</v>
      </c>
      <c r="X141" s="239" t="n">
        <f aca="false">X134+X89+X85+X79+X75+X72</f>
        <v>12908.4041666667</v>
      </c>
      <c r="Y141" s="239" t="n">
        <f aca="false">Y134+Y89+Y85+Y79+Y75+Y72</f>
        <v>12908.4041666667</v>
      </c>
      <c r="Z141" s="239" t="n">
        <f aca="false">Z134+Z89+Z85+Z79+Z75+Z72</f>
        <v>12908.4041666667</v>
      </c>
      <c r="AA141" s="239" t="n">
        <f aca="false">AA134+AA89+AA85+AA79+AA75+AA72</f>
        <v>31876.2333333333</v>
      </c>
      <c r="AB141" s="239" t="n">
        <f aca="false">AB134+AB89+AB85+AB79+AB75+AB72</f>
        <v>31876.2333333333</v>
      </c>
      <c r="AC141" s="239" t="n">
        <f aca="false">AC134+AC89+AC85+AC79+AC75+AC72</f>
        <v>31876.2333333333</v>
      </c>
      <c r="AD141" s="239" t="n">
        <f aca="false">AD134+AD89+AD85+AD79+AD75+AD72</f>
        <v>31876.2333333333</v>
      </c>
      <c r="AE141" s="239" t="n">
        <f aca="false">AE134+AE89+AE85+AE79+AE75+AE72</f>
        <v>31876.2333333333</v>
      </c>
      <c r="AF141" s="239" t="n">
        <f aca="false">AF134+AF89+AF85+AF79+AF75+AF72</f>
        <v>31876.2333333333</v>
      </c>
      <c r="AG141" s="239" t="n">
        <f aca="false">AG134+AG89+AG85+AG79+AG75+AG72</f>
        <v>31876.2333333333</v>
      </c>
      <c r="AH141" s="239" t="n">
        <f aca="false">AH134+AH89+AH85+AH79+AH75+AH72</f>
        <v>31876.2333333333</v>
      </c>
      <c r="AI141" s="239" t="n">
        <f aca="false">AI134+AI89+AI85+AI79+AI75+AI72</f>
        <v>31876.2333333333</v>
      </c>
      <c r="AJ141" s="239" t="n">
        <f aca="false">AJ134+AJ89+AJ85+AJ79+AJ75+AJ72</f>
        <v>31876.2333333333</v>
      </c>
      <c r="AK141" s="239" t="n">
        <f aca="false">AK134+AK89+AK85+AK79+AK75+AK72</f>
        <v>31876.2333333333</v>
      </c>
      <c r="AL141" s="239" t="n">
        <f aca="false">AL134+AL89+AL85+AL79+AL75+AL72</f>
        <v>31876.2333333333</v>
      </c>
      <c r="AM141" s="239" t="n">
        <f aca="false">AM134+AM89+AM85+AM79+AM75+AM72</f>
        <v>51191.1333333333</v>
      </c>
      <c r="AN141" s="239" t="n">
        <f aca="false">AN134+AN89+AN85+AN79+AN75+AN72</f>
        <v>51191.1333333333</v>
      </c>
      <c r="AO141" s="239" t="n">
        <f aca="false">AO134+AO89+AO85+AO79+AO75+AO72</f>
        <v>51191.1333333333</v>
      </c>
      <c r="AP141" s="239" t="n">
        <f aca="false">AP134+AP89+AP85+AP79+AP75+AP72</f>
        <v>51191.1333333333</v>
      </c>
      <c r="AQ141" s="239" t="n">
        <f aca="false">AQ134+AQ89+AQ85+AQ79+AQ75+AQ72</f>
        <v>51191.1333333333</v>
      </c>
      <c r="AR141" s="239" t="n">
        <f aca="false">AR134+AR89+AR85+AR79+AR75+AR72</f>
        <v>51191.1333333333</v>
      </c>
      <c r="AS141" s="239" t="n">
        <f aca="false">AS134+AS89+AS85+AS79+AS75+AS72</f>
        <v>51191.1333333333</v>
      </c>
      <c r="AT141" s="239" t="n">
        <f aca="false">AT134+AT89+AT85+AT79+AT75+AT72</f>
        <v>51191.1333333333</v>
      </c>
      <c r="AU141" s="239" t="n">
        <f aca="false">AU134+AU89+AU85+AU79+AU75+AU72</f>
        <v>51191.1333333333</v>
      </c>
      <c r="AV141" s="239" t="n">
        <f aca="false">AV134+AV89+AV85+AV79+AV75+AV72</f>
        <v>51191.1333333333</v>
      </c>
      <c r="AW141" s="239" t="n">
        <f aca="false">AW134+AW89+AW85+AW79+AW75+AW72</f>
        <v>51191.1333333333</v>
      </c>
      <c r="AX141" s="239" t="n">
        <f aca="false">AX134+AX89+AX85+AX79+AX75+AX72</f>
        <v>51191.1333333333</v>
      </c>
      <c r="AY141" s="239" t="n">
        <f aca="false">AY134+AY89+AY85+AY79+AY75+AY72</f>
        <v>55693.5333333333</v>
      </c>
      <c r="AZ141" s="239" t="n">
        <f aca="false">AZ134+AZ89+AZ85+AZ79+AZ75+AZ72</f>
        <v>55693.5333333333</v>
      </c>
      <c r="BA141" s="239" t="n">
        <f aca="false">BA134+BA89+BA85+BA79+BA75+BA72</f>
        <v>55693.5333333333</v>
      </c>
      <c r="BB141" s="239" t="n">
        <f aca="false">BB134+BB89+BB85+BB79+BB75+BB72</f>
        <v>55693.5333333333</v>
      </c>
      <c r="BC141" s="239" t="n">
        <f aca="false">BC134+BC89+BC85+BC79+BC75+BC72</f>
        <v>55693.5333333333</v>
      </c>
      <c r="BD141" s="239" t="n">
        <f aca="false">BD134+BD89+BD85+BD79+BD75+BD72</f>
        <v>55693.5333333333</v>
      </c>
      <c r="BE141" s="239" t="n">
        <f aca="false">BE134+BE89+BE85+BE79+BE75+BE72</f>
        <v>55693.5333333333</v>
      </c>
      <c r="BF141" s="239" t="n">
        <f aca="false">BF134+BF89+BF85+BF79+BF75+BF72</f>
        <v>55693.5333333333</v>
      </c>
      <c r="BG141" s="239" t="n">
        <f aca="false">BG134+BG89+BG85+BG79+BG75+BG72</f>
        <v>55693.5333333333</v>
      </c>
      <c r="BH141" s="239" t="n">
        <f aca="false">BH134+BH89+BH85+BH79+BH75+BH72</f>
        <v>55693.5333333333</v>
      </c>
      <c r="BI141" s="239" t="n">
        <f aca="false">BI134+BI89+BI85+BI79+BI75+BI72</f>
        <v>55693.5333333333</v>
      </c>
      <c r="BJ141" s="239" t="n">
        <f aca="false">BJ134+BJ89+BJ85+BJ79+BJ75+BJ72</f>
        <v>55693.5333333333</v>
      </c>
      <c r="BK141" s="175" t="n">
        <f aca="false">SUM(BK134,BK89,BK85,BK79,BK75,BK72)</f>
        <v>83964.8</v>
      </c>
      <c r="BL141" s="175" t="n">
        <f aca="false">SUM(BL134,BL89,BL85,BL79,BL75,BL72)</f>
        <v>154900.85</v>
      </c>
      <c r="BM141" s="175" t="n">
        <f aca="false">SUM(BM134,BM89,BM85,BM79,BM75,BM72)</f>
        <v>382514.8</v>
      </c>
      <c r="BN141" s="175" t="n">
        <f aca="false">SUM(BN134,BN89,BN85,BN79,BN75,BN72)</f>
        <v>614293.6</v>
      </c>
      <c r="BO141" s="175" t="n">
        <f aca="false">SUM(BO134,BO89,BO85,BO79,BO75,BO72)</f>
        <v>668322.4</v>
      </c>
    </row>
    <row r="142" customFormat="false" ht="15" hidden="false" customHeight="false" outlineLevel="0" collapsed="false">
      <c r="A142" s="240"/>
      <c r="B142" s="241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3"/>
      <c r="P142" s="242"/>
      <c r="Q142" s="242"/>
      <c r="R142" s="242"/>
      <c r="S142" s="242"/>
      <c r="T142" s="242"/>
      <c r="U142" s="242"/>
      <c r="V142" s="242"/>
      <c r="W142" s="242"/>
      <c r="X142" s="242"/>
      <c r="Y142" s="242"/>
      <c r="Z142" s="242"/>
      <c r="AA142" s="243"/>
      <c r="AB142" s="242"/>
      <c r="AC142" s="242"/>
      <c r="AD142" s="242"/>
      <c r="AE142" s="242"/>
      <c r="AF142" s="242"/>
      <c r="AG142" s="242"/>
      <c r="AH142" s="242"/>
      <c r="AI142" s="242"/>
      <c r="AJ142" s="242"/>
      <c r="AK142" s="242"/>
      <c r="AL142" s="242"/>
      <c r="AM142" s="243"/>
      <c r="AN142" s="242"/>
      <c r="AO142" s="242"/>
      <c r="AP142" s="242"/>
      <c r="AQ142" s="242"/>
      <c r="AR142" s="242"/>
      <c r="AS142" s="242"/>
      <c r="AT142" s="242"/>
      <c r="AU142" s="242"/>
      <c r="AV142" s="242"/>
      <c r="AW142" s="242"/>
      <c r="AX142" s="242"/>
      <c r="AY142" s="243"/>
      <c r="AZ142" s="242"/>
      <c r="BA142" s="242"/>
      <c r="BB142" s="242"/>
      <c r="BC142" s="242"/>
      <c r="BD142" s="242"/>
      <c r="BE142" s="242"/>
      <c r="BF142" s="242"/>
      <c r="BG142" s="242"/>
      <c r="BH142" s="242"/>
      <c r="BI142" s="242"/>
      <c r="BJ142" s="242"/>
      <c r="BK142" s="129"/>
      <c r="BL142" s="129"/>
      <c r="BM142" s="129"/>
      <c r="BN142" s="129"/>
      <c r="BO142" s="129"/>
    </row>
    <row r="143" customFormat="false" ht="15" hidden="false" customHeight="false" outlineLevel="0" collapsed="false">
      <c r="A143" s="244" t="s">
        <v>2216</v>
      </c>
      <c r="B143" s="245"/>
      <c r="C143" s="246"/>
      <c r="D143" s="246"/>
      <c r="E143" s="246"/>
      <c r="F143" s="246"/>
      <c r="G143" s="246"/>
      <c r="H143" s="246"/>
      <c r="I143" s="246"/>
      <c r="J143" s="246"/>
      <c r="K143" s="246"/>
      <c r="L143" s="246"/>
      <c r="M143" s="246"/>
      <c r="N143" s="246"/>
      <c r="O143" s="247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7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7"/>
      <c r="AN143" s="246"/>
      <c r="AO143" s="246"/>
      <c r="AP143" s="246"/>
      <c r="AQ143" s="246"/>
      <c r="AR143" s="246"/>
      <c r="AS143" s="246"/>
      <c r="AT143" s="246"/>
      <c r="AU143" s="246"/>
      <c r="AV143" s="246"/>
      <c r="AW143" s="246"/>
      <c r="AX143" s="246"/>
      <c r="AY143" s="247"/>
      <c r="AZ143" s="246"/>
      <c r="BA143" s="246"/>
      <c r="BB143" s="246"/>
      <c r="BC143" s="246"/>
      <c r="BD143" s="246"/>
      <c r="BE143" s="246"/>
      <c r="BF143" s="246"/>
      <c r="BG143" s="246"/>
      <c r="BH143" s="246"/>
      <c r="BI143" s="246"/>
      <c r="BJ143" s="246"/>
      <c r="BK143" s="248"/>
      <c r="BL143" s="248"/>
      <c r="BM143" s="248"/>
      <c r="BN143" s="248"/>
      <c r="BO143" s="248"/>
    </row>
    <row r="144" customFormat="false" ht="15" hidden="false" customHeight="false" outlineLevel="0" collapsed="false">
      <c r="A144" s="166" t="s">
        <v>2217</v>
      </c>
      <c r="C144" s="249" t="n">
        <f aca="false">C69</f>
        <v>7236</v>
      </c>
      <c r="D144" s="249" t="n">
        <f aca="false">D69</f>
        <v>7237</v>
      </c>
      <c r="E144" s="249" t="n">
        <f aca="false">E69</f>
        <v>7238</v>
      </c>
      <c r="F144" s="249" t="n">
        <f aca="false">F69</f>
        <v>7239</v>
      </c>
      <c r="G144" s="249" t="n">
        <f aca="false">G69</f>
        <v>7240</v>
      </c>
      <c r="H144" s="249" t="n">
        <f aca="false">H69</f>
        <v>7241</v>
      </c>
      <c r="I144" s="249" t="n">
        <f aca="false">I69</f>
        <v>7242</v>
      </c>
      <c r="J144" s="249" t="n">
        <f aca="false">J69</f>
        <v>7243</v>
      </c>
      <c r="K144" s="249" t="n">
        <f aca="false">K69</f>
        <v>7244</v>
      </c>
      <c r="L144" s="249" t="n">
        <f aca="false">L69</f>
        <v>7245</v>
      </c>
      <c r="M144" s="249" t="n">
        <f aca="false">M69</f>
        <v>7246</v>
      </c>
      <c r="N144" s="249" t="n">
        <f aca="false">N69</f>
        <v>7247</v>
      </c>
      <c r="O144" s="250" t="n">
        <f aca="false">O69</f>
        <v>14494</v>
      </c>
      <c r="P144" s="249" t="n">
        <f aca="false">P69</f>
        <v>14494</v>
      </c>
      <c r="Q144" s="249" t="n">
        <f aca="false">Q69</f>
        <v>14494</v>
      </c>
      <c r="R144" s="249" t="n">
        <f aca="false">R69</f>
        <v>14494</v>
      </c>
      <c r="S144" s="249" t="n">
        <f aca="false">S69</f>
        <v>14494</v>
      </c>
      <c r="T144" s="249" t="n">
        <f aca="false">T69</f>
        <v>14494</v>
      </c>
      <c r="U144" s="249" t="n">
        <f aca="false">U69</f>
        <v>14494</v>
      </c>
      <c r="V144" s="249" t="n">
        <f aca="false">V69</f>
        <v>14494</v>
      </c>
      <c r="W144" s="249" t="n">
        <f aca="false">W69</f>
        <v>14494</v>
      </c>
      <c r="X144" s="249" t="n">
        <f aca="false">X69</f>
        <v>14494</v>
      </c>
      <c r="Y144" s="249" t="n">
        <f aca="false">Y69</f>
        <v>14494</v>
      </c>
      <c r="Z144" s="249" t="n">
        <f aca="false">Z69</f>
        <v>14494</v>
      </c>
      <c r="AA144" s="250" t="n">
        <f aca="false">AA69</f>
        <v>28988</v>
      </c>
      <c r="AB144" s="249" t="n">
        <f aca="false">AB69</f>
        <v>28988</v>
      </c>
      <c r="AC144" s="249" t="n">
        <f aca="false">AC69</f>
        <v>28988</v>
      </c>
      <c r="AD144" s="249" t="n">
        <f aca="false">AD69</f>
        <v>28988</v>
      </c>
      <c r="AE144" s="249" t="n">
        <f aca="false">AE69</f>
        <v>28988</v>
      </c>
      <c r="AF144" s="249" t="n">
        <f aca="false">AF69</f>
        <v>28988</v>
      </c>
      <c r="AG144" s="249" t="n">
        <f aca="false">AG69</f>
        <v>28988</v>
      </c>
      <c r="AH144" s="249" t="n">
        <f aca="false">AH69</f>
        <v>28988</v>
      </c>
      <c r="AI144" s="249" t="n">
        <f aca="false">AI69</f>
        <v>28988</v>
      </c>
      <c r="AJ144" s="249" t="n">
        <f aca="false">AJ69</f>
        <v>28988</v>
      </c>
      <c r="AK144" s="249" t="n">
        <f aca="false">AK69</f>
        <v>28988</v>
      </c>
      <c r="AL144" s="249" t="n">
        <f aca="false">AL69</f>
        <v>28988</v>
      </c>
      <c r="AM144" s="250" t="n">
        <f aca="false">AM69</f>
        <v>57976</v>
      </c>
      <c r="AN144" s="249" t="n">
        <f aca="false">AN69</f>
        <v>57976</v>
      </c>
      <c r="AO144" s="249" t="n">
        <f aca="false">AO69</f>
        <v>57976</v>
      </c>
      <c r="AP144" s="249" t="n">
        <f aca="false">AP69</f>
        <v>57976</v>
      </c>
      <c r="AQ144" s="249" t="n">
        <f aca="false">AQ69</f>
        <v>57976</v>
      </c>
      <c r="AR144" s="249" t="n">
        <f aca="false">AR69</f>
        <v>57976</v>
      </c>
      <c r="AS144" s="249" t="n">
        <f aca="false">AS69</f>
        <v>57976</v>
      </c>
      <c r="AT144" s="249" t="n">
        <f aca="false">AT69</f>
        <v>57976</v>
      </c>
      <c r="AU144" s="249" t="n">
        <f aca="false">AU69</f>
        <v>57976</v>
      </c>
      <c r="AV144" s="249" t="n">
        <f aca="false">AV69</f>
        <v>57976</v>
      </c>
      <c r="AW144" s="249" t="n">
        <f aca="false">AW69</f>
        <v>57976</v>
      </c>
      <c r="AX144" s="249" t="n">
        <f aca="false">AX69</f>
        <v>57976</v>
      </c>
      <c r="AY144" s="250" t="n">
        <f aca="false">AY69</f>
        <v>115952</v>
      </c>
      <c r="AZ144" s="249" t="n">
        <f aca="false">AZ69</f>
        <v>115952</v>
      </c>
      <c r="BA144" s="249" t="n">
        <f aca="false">BA69</f>
        <v>115952</v>
      </c>
      <c r="BB144" s="249" t="n">
        <f aca="false">BB69</f>
        <v>115952</v>
      </c>
      <c r="BC144" s="249" t="n">
        <f aca="false">BC69</f>
        <v>115952</v>
      </c>
      <c r="BD144" s="249" t="n">
        <f aca="false">BD69</f>
        <v>115952</v>
      </c>
      <c r="BE144" s="249" t="n">
        <f aca="false">BE69</f>
        <v>115952</v>
      </c>
      <c r="BF144" s="249" t="n">
        <f aca="false">BF69</f>
        <v>115952</v>
      </c>
      <c r="BG144" s="249" t="n">
        <f aca="false">BG69</f>
        <v>115952</v>
      </c>
      <c r="BH144" s="249" t="n">
        <f aca="false">BH69</f>
        <v>115952</v>
      </c>
      <c r="BI144" s="249" t="n">
        <f aca="false">BI69</f>
        <v>115952</v>
      </c>
      <c r="BJ144" s="249" t="n">
        <f aca="false">BJ69</f>
        <v>115952</v>
      </c>
      <c r="BK144" s="179" t="n">
        <f aca="false">SUM(C144:N144)</f>
        <v>86898</v>
      </c>
      <c r="BL144" s="179" t="n">
        <f aca="false">SUM(O144:Z144)</f>
        <v>173928</v>
      </c>
      <c r="BM144" s="179" t="n">
        <f aca="false">SUM(AA144:AL144)</f>
        <v>347856</v>
      </c>
      <c r="BN144" s="179" t="n">
        <f aca="false">SUM(AM144:AX144)</f>
        <v>695712</v>
      </c>
      <c r="BO144" s="179" t="n">
        <f aca="false">SUM(AY144:BJ144)</f>
        <v>1391424</v>
      </c>
    </row>
    <row r="145" customFormat="false" ht="15" hidden="false" customHeight="false" outlineLevel="0" collapsed="false">
      <c r="A145" s="251" t="s">
        <v>2218</v>
      </c>
      <c r="C145" s="129" t="n">
        <f aca="false">SUM(C73:C74)</f>
        <v>562.8</v>
      </c>
      <c r="D145" s="129" t="n">
        <f aca="false">SUM(D73:D74)</f>
        <v>562.8</v>
      </c>
      <c r="E145" s="129" t="n">
        <f aca="false">SUM(E73:E74)</f>
        <v>562.8</v>
      </c>
      <c r="F145" s="129" t="n">
        <f aca="false">SUM(F73:F74)</f>
        <v>562.8</v>
      </c>
      <c r="G145" s="129" t="n">
        <f aca="false">SUM(G73:G74)</f>
        <v>562.8</v>
      </c>
      <c r="H145" s="129" t="n">
        <f aca="false">SUM(H73:H74)</f>
        <v>562.8</v>
      </c>
      <c r="I145" s="129" t="n">
        <f aca="false">SUM(I73:I74)</f>
        <v>562.8</v>
      </c>
      <c r="J145" s="129" t="n">
        <f aca="false">SUM(J73:J74)</f>
        <v>562.8</v>
      </c>
      <c r="K145" s="129" t="n">
        <f aca="false">SUM(K73:K74)</f>
        <v>562.8</v>
      </c>
      <c r="L145" s="129" t="n">
        <f aca="false">SUM(L73:L74)</f>
        <v>562.8</v>
      </c>
      <c r="M145" s="129" t="n">
        <f aca="false">SUM(M73:M74)</f>
        <v>562.8</v>
      </c>
      <c r="N145" s="129" t="n">
        <f aca="false">SUM(N73:N74)</f>
        <v>562.8</v>
      </c>
      <c r="O145" s="181" t="n">
        <f aca="false">SUM(O73:O74)</f>
        <v>1125.6</v>
      </c>
      <c r="P145" s="129" t="n">
        <f aca="false">SUM(P73:P74)</f>
        <v>1125.6</v>
      </c>
      <c r="Q145" s="129" t="n">
        <f aca="false">SUM(Q73:Q74)</f>
        <v>1125.6</v>
      </c>
      <c r="R145" s="129" t="n">
        <f aca="false">SUM(R73:R74)</f>
        <v>1125.6</v>
      </c>
      <c r="S145" s="129" t="n">
        <f aca="false">SUM(S73:S74)</f>
        <v>1125.6</v>
      </c>
      <c r="T145" s="129" t="n">
        <f aca="false">SUM(T73:T74)</f>
        <v>1125.6</v>
      </c>
      <c r="U145" s="129" t="n">
        <f aca="false">SUM(U73:U74)</f>
        <v>1125.6</v>
      </c>
      <c r="V145" s="129" t="n">
        <f aca="false">SUM(V73:V74)</f>
        <v>1125.6</v>
      </c>
      <c r="W145" s="129" t="n">
        <f aca="false">SUM(W73:W74)</f>
        <v>1125.6</v>
      </c>
      <c r="X145" s="129" t="n">
        <f aca="false">SUM(X73:X74)</f>
        <v>1125.6</v>
      </c>
      <c r="Y145" s="129" t="n">
        <f aca="false">SUM(Y73:Y74)</f>
        <v>1125.6</v>
      </c>
      <c r="Z145" s="129" t="n">
        <f aca="false">SUM(Z73:Z74)</f>
        <v>1125.6</v>
      </c>
      <c r="AA145" s="181" t="n">
        <f aca="false">SUM(AA73:AA74)</f>
        <v>2251.2</v>
      </c>
      <c r="AB145" s="129" t="n">
        <f aca="false">SUM(AB73:AB74)</f>
        <v>2251.2</v>
      </c>
      <c r="AC145" s="129" t="n">
        <f aca="false">SUM(AC73:AC74)</f>
        <v>2251.2</v>
      </c>
      <c r="AD145" s="129" t="n">
        <f aca="false">SUM(AD73:AD74)</f>
        <v>2251.2</v>
      </c>
      <c r="AE145" s="129" t="n">
        <f aca="false">SUM(AE73:AE74)</f>
        <v>2251.2</v>
      </c>
      <c r="AF145" s="129" t="n">
        <f aca="false">SUM(AF73:AF74)</f>
        <v>2251.2</v>
      </c>
      <c r="AG145" s="129" t="n">
        <f aca="false">SUM(AG73:AG74)</f>
        <v>2251.2</v>
      </c>
      <c r="AH145" s="129" t="n">
        <f aca="false">SUM(AH73:AH74)</f>
        <v>2251.2</v>
      </c>
      <c r="AI145" s="129" t="n">
        <f aca="false">SUM(AI73:AI74)</f>
        <v>2251.2</v>
      </c>
      <c r="AJ145" s="129" t="n">
        <f aca="false">SUM(AJ73:AJ74)</f>
        <v>2251.2</v>
      </c>
      <c r="AK145" s="129" t="n">
        <f aca="false">SUM(AK73:AK74)</f>
        <v>2251.2</v>
      </c>
      <c r="AL145" s="129" t="n">
        <f aca="false">SUM(AL73:AL74)</f>
        <v>2251.2</v>
      </c>
      <c r="AM145" s="181" t="n">
        <f aca="false">SUM(AM73:AM74)</f>
        <v>4502.4</v>
      </c>
      <c r="AN145" s="129" t="n">
        <f aca="false">SUM(AN73:AN74)</f>
        <v>4502.4</v>
      </c>
      <c r="AO145" s="129" t="n">
        <f aca="false">SUM(AO73:AO74)</f>
        <v>4502.4</v>
      </c>
      <c r="AP145" s="129" t="n">
        <f aca="false">SUM(AP73:AP74)</f>
        <v>4502.4</v>
      </c>
      <c r="AQ145" s="129" t="n">
        <f aca="false">SUM(AQ73:AQ74)</f>
        <v>4502.4</v>
      </c>
      <c r="AR145" s="129" t="n">
        <f aca="false">SUM(AR73:AR74)</f>
        <v>4502.4</v>
      </c>
      <c r="AS145" s="129" t="n">
        <f aca="false">SUM(AS73:AS74)</f>
        <v>4502.4</v>
      </c>
      <c r="AT145" s="129" t="n">
        <f aca="false">SUM(AT73:AT74)</f>
        <v>4502.4</v>
      </c>
      <c r="AU145" s="129" t="n">
        <f aca="false">SUM(AU73:AU74)</f>
        <v>4502.4</v>
      </c>
      <c r="AV145" s="129" t="n">
        <f aca="false">SUM(AV73:AV74)</f>
        <v>4502.4</v>
      </c>
      <c r="AW145" s="129" t="n">
        <f aca="false">SUM(AW73:AW74)</f>
        <v>4502.4</v>
      </c>
      <c r="AX145" s="129" t="n">
        <f aca="false">SUM(AX73:AX74)</f>
        <v>4502.4</v>
      </c>
      <c r="AY145" s="181" t="n">
        <f aca="false">SUM(AY73:AY74)</f>
        <v>9004.8</v>
      </c>
      <c r="AZ145" s="129" t="n">
        <f aca="false">SUM(AZ73:AZ74)</f>
        <v>9004.8</v>
      </c>
      <c r="BA145" s="129" t="n">
        <f aca="false">SUM(BA73:BA74)</f>
        <v>9004.8</v>
      </c>
      <c r="BB145" s="129" t="n">
        <f aca="false">SUM(BB73:BB74)</f>
        <v>9004.8</v>
      </c>
      <c r="BC145" s="129" t="n">
        <f aca="false">SUM(BC73:BC74)</f>
        <v>9004.8</v>
      </c>
      <c r="BD145" s="129" t="n">
        <f aca="false">SUM(BD73:BD74)</f>
        <v>9004.8</v>
      </c>
      <c r="BE145" s="129" t="n">
        <f aca="false">SUM(BE73:BE74)</f>
        <v>9004.8</v>
      </c>
      <c r="BF145" s="129" t="n">
        <f aca="false">SUM(BF73:BF74)</f>
        <v>9004.8</v>
      </c>
      <c r="BG145" s="129" t="n">
        <f aca="false">SUM(BG73:BG74)</f>
        <v>9004.8</v>
      </c>
      <c r="BH145" s="129" t="n">
        <f aca="false">SUM(BH73:BH74)</f>
        <v>9004.8</v>
      </c>
      <c r="BI145" s="129" t="n">
        <f aca="false">SUM(BI73:BI74)</f>
        <v>9004.8</v>
      </c>
      <c r="BJ145" s="129" t="n">
        <f aca="false">SUM(BJ73:BJ74)</f>
        <v>9004.8</v>
      </c>
      <c r="BK145" s="199" t="n">
        <f aca="false">SUM(C145:N145)</f>
        <v>6753.6</v>
      </c>
      <c r="BL145" s="199" t="n">
        <f aca="false">SUM(O145:Z145)</f>
        <v>13507.2</v>
      </c>
      <c r="BM145" s="199" t="n">
        <f aca="false">SUM(AA145:AL145)</f>
        <v>27014.4</v>
      </c>
      <c r="BN145" s="199" t="n">
        <f aca="false">SUM(AM145:AX145)</f>
        <v>54028.8</v>
      </c>
      <c r="BO145" s="199" t="n">
        <f aca="false">SUM(AY145:BJ145)</f>
        <v>108057.6</v>
      </c>
    </row>
    <row r="146" customFormat="false" ht="15" hidden="false" customHeight="false" outlineLevel="0" collapsed="false">
      <c r="A146" s="252" t="s">
        <v>2219</v>
      </c>
      <c r="C146" s="249" t="n">
        <f aca="false">C144-C145</f>
        <v>6673.2</v>
      </c>
      <c r="D146" s="249" t="n">
        <f aca="false">D144-D145</f>
        <v>6674.2</v>
      </c>
      <c r="E146" s="249" t="n">
        <f aca="false">E144-E145</f>
        <v>6675.2</v>
      </c>
      <c r="F146" s="249" t="n">
        <f aca="false">F144-F145</f>
        <v>6676.2</v>
      </c>
      <c r="G146" s="249" t="n">
        <f aca="false">G144-G145</f>
        <v>6677.2</v>
      </c>
      <c r="H146" s="249" t="n">
        <f aca="false">H144-H145</f>
        <v>6678.2</v>
      </c>
      <c r="I146" s="249" t="n">
        <f aca="false">I144-I145</f>
        <v>6679.2</v>
      </c>
      <c r="J146" s="249" t="n">
        <f aca="false">J144-J145</f>
        <v>6680.2</v>
      </c>
      <c r="K146" s="249" t="n">
        <f aca="false">K144-K145</f>
        <v>6681.2</v>
      </c>
      <c r="L146" s="249" t="n">
        <f aca="false">L144-L145</f>
        <v>6682.2</v>
      </c>
      <c r="M146" s="249" t="n">
        <f aca="false">M144-M145</f>
        <v>6683.2</v>
      </c>
      <c r="N146" s="249" t="n">
        <f aca="false">N144-N145</f>
        <v>6684.2</v>
      </c>
      <c r="O146" s="178" t="n">
        <f aca="false">O144-O145</f>
        <v>13368.4</v>
      </c>
      <c r="P146" s="249" t="n">
        <f aca="false">P144-P145</f>
        <v>13368.4</v>
      </c>
      <c r="Q146" s="249" t="n">
        <f aca="false">Q144-Q145</f>
        <v>13368.4</v>
      </c>
      <c r="R146" s="249" t="n">
        <f aca="false">R144-R145</f>
        <v>13368.4</v>
      </c>
      <c r="S146" s="249" t="n">
        <f aca="false">S144-S145</f>
        <v>13368.4</v>
      </c>
      <c r="T146" s="249" t="n">
        <f aca="false">T144-T145</f>
        <v>13368.4</v>
      </c>
      <c r="U146" s="249" t="n">
        <f aca="false">U144-U145</f>
        <v>13368.4</v>
      </c>
      <c r="V146" s="249" t="n">
        <f aca="false">V144-V145</f>
        <v>13368.4</v>
      </c>
      <c r="W146" s="249" t="n">
        <f aca="false">W144-W145</f>
        <v>13368.4</v>
      </c>
      <c r="X146" s="249" t="n">
        <f aca="false">X144-X145</f>
        <v>13368.4</v>
      </c>
      <c r="Y146" s="249" t="n">
        <f aca="false">Y144-Y145</f>
        <v>13368.4</v>
      </c>
      <c r="Z146" s="249" t="n">
        <f aca="false">Z144-Z145</f>
        <v>13368.4</v>
      </c>
      <c r="AA146" s="178" t="n">
        <f aca="false">AA144-AA145</f>
        <v>26736.8</v>
      </c>
      <c r="AB146" s="249" t="n">
        <f aca="false">AB144-AB145</f>
        <v>26736.8</v>
      </c>
      <c r="AC146" s="249" t="n">
        <f aca="false">AC144-AC145</f>
        <v>26736.8</v>
      </c>
      <c r="AD146" s="249" t="n">
        <f aca="false">AD144-AD145</f>
        <v>26736.8</v>
      </c>
      <c r="AE146" s="249" t="n">
        <f aca="false">AE144-AE145</f>
        <v>26736.8</v>
      </c>
      <c r="AF146" s="249" t="n">
        <f aca="false">AF144-AF145</f>
        <v>26736.8</v>
      </c>
      <c r="AG146" s="249" t="n">
        <f aca="false">AG144-AG145</f>
        <v>26736.8</v>
      </c>
      <c r="AH146" s="249" t="n">
        <f aca="false">AH144-AH145</f>
        <v>26736.8</v>
      </c>
      <c r="AI146" s="249" t="n">
        <f aca="false">AI144-AI145</f>
        <v>26736.8</v>
      </c>
      <c r="AJ146" s="249" t="n">
        <f aca="false">AJ144-AJ145</f>
        <v>26736.8</v>
      </c>
      <c r="AK146" s="249" t="n">
        <f aca="false">AK144-AK145</f>
        <v>26736.8</v>
      </c>
      <c r="AL146" s="249" t="n">
        <f aca="false">AL144-AL145</f>
        <v>26736.8</v>
      </c>
      <c r="AM146" s="178" t="n">
        <f aca="false">AM144-AM145</f>
        <v>53473.6</v>
      </c>
      <c r="AN146" s="249" t="n">
        <f aca="false">AN144-AN145</f>
        <v>53473.6</v>
      </c>
      <c r="AO146" s="249" t="n">
        <f aca="false">AO144-AO145</f>
        <v>53473.6</v>
      </c>
      <c r="AP146" s="249" t="n">
        <f aca="false">AP144-AP145</f>
        <v>53473.6</v>
      </c>
      <c r="AQ146" s="249" t="n">
        <f aca="false">AQ144-AQ145</f>
        <v>53473.6</v>
      </c>
      <c r="AR146" s="249" t="n">
        <f aca="false">AR144-AR145</f>
        <v>53473.6</v>
      </c>
      <c r="AS146" s="249" t="n">
        <f aca="false">AS144-AS145</f>
        <v>53473.6</v>
      </c>
      <c r="AT146" s="249" t="n">
        <f aca="false">AT144-AT145</f>
        <v>53473.6</v>
      </c>
      <c r="AU146" s="249" t="n">
        <f aca="false">AU144-AU145</f>
        <v>53473.6</v>
      </c>
      <c r="AV146" s="249" t="n">
        <f aca="false">AV144-AV145</f>
        <v>53473.6</v>
      </c>
      <c r="AW146" s="249" t="n">
        <f aca="false">AW144-AW145</f>
        <v>53473.6</v>
      </c>
      <c r="AX146" s="249" t="n">
        <f aca="false">AX144-AX145</f>
        <v>53473.6</v>
      </c>
      <c r="AY146" s="178" t="n">
        <f aca="false">AY144-AY145</f>
        <v>106947.2</v>
      </c>
      <c r="AZ146" s="249" t="n">
        <f aca="false">AZ144-AZ145</f>
        <v>106947.2</v>
      </c>
      <c r="BA146" s="249" t="n">
        <f aca="false">BA144-BA145</f>
        <v>106947.2</v>
      </c>
      <c r="BB146" s="249" t="n">
        <f aca="false">BB144-BB145</f>
        <v>106947.2</v>
      </c>
      <c r="BC146" s="249" t="n">
        <f aca="false">BC144-BC145</f>
        <v>106947.2</v>
      </c>
      <c r="BD146" s="249" t="n">
        <f aca="false">BD144-BD145</f>
        <v>106947.2</v>
      </c>
      <c r="BE146" s="249" t="n">
        <f aca="false">BE144-BE145</f>
        <v>106947.2</v>
      </c>
      <c r="BF146" s="249" t="n">
        <f aca="false">BF144-BF145</f>
        <v>106947.2</v>
      </c>
      <c r="BG146" s="249" t="n">
        <f aca="false">BG144-BG145</f>
        <v>106947.2</v>
      </c>
      <c r="BH146" s="249" t="n">
        <f aca="false">BH144-BH145</f>
        <v>106947.2</v>
      </c>
      <c r="BI146" s="249" t="n">
        <f aca="false">BI144-BI145</f>
        <v>106947.2</v>
      </c>
      <c r="BJ146" s="249" t="n">
        <f aca="false">BJ144-BJ145</f>
        <v>106947.2</v>
      </c>
      <c r="BK146" s="179" t="n">
        <f aca="false">SUM(C146:N146)</f>
        <v>80144.4</v>
      </c>
      <c r="BL146" s="179" t="n">
        <f aca="false">SUM(O146:Z146)</f>
        <v>160420.8</v>
      </c>
      <c r="BM146" s="179" t="n">
        <f aca="false">SUM(AA146:AL146)</f>
        <v>320841.6</v>
      </c>
      <c r="BN146" s="179" t="n">
        <f aca="false">SUM(AM146:AX146)</f>
        <v>641683.2</v>
      </c>
      <c r="BO146" s="179" t="n">
        <f aca="false">SUM(AY146:BJ146)</f>
        <v>1283366.4</v>
      </c>
    </row>
    <row r="147" customFormat="false" ht="15" hidden="false" customHeight="false" outlineLevel="0" collapsed="false">
      <c r="A147" s="251" t="s">
        <v>2220</v>
      </c>
      <c r="C147" s="129" t="n">
        <f aca="false">C141-C72-C134</f>
        <v>6434.26666666667</v>
      </c>
      <c r="D147" s="129" t="n">
        <f aca="false">D141-D72-D134</f>
        <v>6434.26666666667</v>
      </c>
      <c r="E147" s="129" t="n">
        <f aca="false">E141-E72-E134</f>
        <v>6434.26666666667</v>
      </c>
      <c r="F147" s="129" t="n">
        <f aca="false">F141-F72-F134</f>
        <v>6434.26666666667</v>
      </c>
      <c r="G147" s="129" t="n">
        <f aca="false">G141-G72-G134</f>
        <v>6434.26666666667</v>
      </c>
      <c r="H147" s="129" t="n">
        <f aca="false">H141-H72-H134</f>
        <v>6434.26666666667</v>
      </c>
      <c r="I147" s="129" t="n">
        <f aca="false">I141-I72-I134</f>
        <v>6434.26666666667</v>
      </c>
      <c r="J147" s="129" t="n">
        <f aca="false">J141-J72-J134</f>
        <v>6434.26666666667</v>
      </c>
      <c r="K147" s="129" t="n">
        <f aca="false">K141-K72-K134</f>
        <v>6434.26666666667</v>
      </c>
      <c r="L147" s="129" t="n">
        <f aca="false">L141-L72-L134</f>
        <v>6434.26666666667</v>
      </c>
      <c r="M147" s="129" t="n">
        <f aca="false">M141-M72-M134</f>
        <v>6434.26666666667</v>
      </c>
      <c r="N147" s="129" t="n">
        <f aca="false">N141-N72-N134</f>
        <v>6434.26666666667</v>
      </c>
      <c r="O147" s="181" t="n">
        <f aca="false">O141-O72-O134</f>
        <v>11782.8041666667</v>
      </c>
      <c r="P147" s="129" t="n">
        <f aca="false">P141-P72-P134</f>
        <v>11782.8041666667</v>
      </c>
      <c r="Q147" s="129" t="n">
        <f aca="false">Q141-Q72-Q134</f>
        <v>11782.8041666667</v>
      </c>
      <c r="R147" s="129" t="n">
        <f aca="false">R141-R72-R134</f>
        <v>11782.8041666667</v>
      </c>
      <c r="S147" s="129" t="n">
        <f aca="false">S141-S72-S134</f>
        <v>11782.8041666667</v>
      </c>
      <c r="T147" s="129" t="n">
        <f aca="false">T141-T72-T134</f>
        <v>11782.8041666667</v>
      </c>
      <c r="U147" s="129" t="n">
        <f aca="false">U141-U72-U134</f>
        <v>11782.8041666667</v>
      </c>
      <c r="V147" s="129" t="n">
        <f aca="false">V141-V72-V134</f>
        <v>11782.8041666667</v>
      </c>
      <c r="W147" s="129" t="n">
        <f aca="false">W141-W72-W134</f>
        <v>11782.8041666667</v>
      </c>
      <c r="X147" s="129" t="n">
        <f aca="false">X141-X72-X134</f>
        <v>11782.8041666667</v>
      </c>
      <c r="Y147" s="129" t="n">
        <f aca="false">Y141-Y72-Y134</f>
        <v>11782.8041666667</v>
      </c>
      <c r="Z147" s="129" t="n">
        <f aca="false">Z141-Z72-Z134</f>
        <v>11782.8041666667</v>
      </c>
      <c r="AA147" s="181" t="n">
        <f aca="false">AA141-AA72-AA134</f>
        <v>29625.0333333333</v>
      </c>
      <c r="AB147" s="129" t="n">
        <f aca="false">AB141-AB72-AB134</f>
        <v>29625.0333333333</v>
      </c>
      <c r="AC147" s="129" t="n">
        <f aca="false">AC141-AC72-AC134</f>
        <v>29625.0333333333</v>
      </c>
      <c r="AD147" s="129" t="n">
        <f aca="false">AD141-AD72-AD134</f>
        <v>29625.0333333333</v>
      </c>
      <c r="AE147" s="129" t="n">
        <f aca="false">AE141-AE72-AE134</f>
        <v>29625.0333333333</v>
      </c>
      <c r="AF147" s="129" t="n">
        <f aca="false">AF141-AF72-AF134</f>
        <v>29625.0333333333</v>
      </c>
      <c r="AG147" s="129" t="n">
        <f aca="false">AG141-AG72-AG134</f>
        <v>29625.0333333333</v>
      </c>
      <c r="AH147" s="129" t="n">
        <f aca="false">AH141-AH72-AH134</f>
        <v>29625.0333333333</v>
      </c>
      <c r="AI147" s="129" t="n">
        <f aca="false">AI141-AI72-AI134</f>
        <v>29625.0333333333</v>
      </c>
      <c r="AJ147" s="129" t="n">
        <f aca="false">AJ141-AJ72-AJ134</f>
        <v>29625.0333333333</v>
      </c>
      <c r="AK147" s="129" t="n">
        <f aca="false">AK141-AK72-AK134</f>
        <v>29625.0333333333</v>
      </c>
      <c r="AL147" s="129" t="n">
        <f aca="false">AL141-AL72-AL134</f>
        <v>29625.0333333333</v>
      </c>
      <c r="AM147" s="181" t="n">
        <f aca="false">AM141-AM72-AM134</f>
        <v>46688.7333333333</v>
      </c>
      <c r="AN147" s="129" t="n">
        <f aca="false">AN141-AN72-AN134</f>
        <v>46688.7333333333</v>
      </c>
      <c r="AO147" s="129" t="n">
        <f aca="false">AO141-AO72-AO134</f>
        <v>46688.7333333333</v>
      </c>
      <c r="AP147" s="129" t="n">
        <f aca="false">AP141-AP72-AP134</f>
        <v>46688.7333333333</v>
      </c>
      <c r="AQ147" s="129" t="n">
        <f aca="false">AQ141-AQ72-AQ134</f>
        <v>46688.7333333333</v>
      </c>
      <c r="AR147" s="129" t="n">
        <f aca="false">AR141-AR72-AR134</f>
        <v>46688.7333333333</v>
      </c>
      <c r="AS147" s="129" t="n">
        <f aca="false">AS141-AS72-AS134</f>
        <v>46688.7333333333</v>
      </c>
      <c r="AT147" s="129" t="n">
        <f aca="false">AT141-AT72-AT134</f>
        <v>46688.7333333333</v>
      </c>
      <c r="AU147" s="129" t="n">
        <f aca="false">AU141-AU72-AU134</f>
        <v>46688.7333333333</v>
      </c>
      <c r="AV147" s="129" t="n">
        <f aca="false">AV141-AV72-AV134</f>
        <v>46688.7333333333</v>
      </c>
      <c r="AW147" s="129" t="n">
        <f aca="false">AW141-AW72-AW134</f>
        <v>46688.7333333333</v>
      </c>
      <c r="AX147" s="129" t="n">
        <f aca="false">AX141-AX72-AX134</f>
        <v>46688.7333333333</v>
      </c>
      <c r="AY147" s="181" t="n">
        <f aca="false">AY141-AY72-AY134</f>
        <v>46688.7333333333</v>
      </c>
      <c r="AZ147" s="129" t="n">
        <f aca="false">AZ141-AZ72-AZ134</f>
        <v>46688.7333333333</v>
      </c>
      <c r="BA147" s="129" t="n">
        <f aca="false">BA141-BA72-BA134</f>
        <v>46688.7333333333</v>
      </c>
      <c r="BB147" s="129" t="n">
        <f aca="false">BB141-BB72-BB134</f>
        <v>46688.7333333333</v>
      </c>
      <c r="BC147" s="129" t="n">
        <f aca="false">BC141-BC72-BC134</f>
        <v>46688.7333333333</v>
      </c>
      <c r="BD147" s="129" t="n">
        <f aca="false">BD141-BD72-BD134</f>
        <v>46688.7333333333</v>
      </c>
      <c r="BE147" s="129" t="n">
        <f aca="false">BE141-BE72-BE134</f>
        <v>46688.7333333333</v>
      </c>
      <c r="BF147" s="129" t="n">
        <f aca="false">BF141-BF72-BF134</f>
        <v>46688.7333333333</v>
      </c>
      <c r="BG147" s="129" t="n">
        <f aca="false">BG141-BG72-BG134</f>
        <v>46688.7333333333</v>
      </c>
      <c r="BH147" s="129" t="n">
        <f aca="false">BH141-BH72-BH134</f>
        <v>46688.7333333333</v>
      </c>
      <c r="BI147" s="129" t="n">
        <f aca="false">BI141-BI72-BI134</f>
        <v>46688.7333333333</v>
      </c>
      <c r="BJ147" s="129" t="n">
        <f aca="false">BJ141-BJ72-BJ134</f>
        <v>46688.7333333333</v>
      </c>
      <c r="BK147" s="199" t="n">
        <f aca="false">SUM(C147:N147)</f>
        <v>77211.2</v>
      </c>
      <c r="BL147" s="199" t="n">
        <f aca="false">SUM(O147:Z147)</f>
        <v>141393.65</v>
      </c>
      <c r="BM147" s="199" t="n">
        <f aca="false">SUM(AA147:AL147)</f>
        <v>355500.4</v>
      </c>
      <c r="BN147" s="199" t="n">
        <f aca="false">SUM(AM147:AX147)</f>
        <v>560264.8</v>
      </c>
      <c r="BO147" s="199" t="n">
        <f aca="false">SUM(AY147:BJ147)</f>
        <v>560264.8</v>
      </c>
    </row>
    <row r="148" customFormat="false" ht="15" hidden="false" customHeight="false" outlineLevel="0" collapsed="false">
      <c r="A148" s="14" t="s">
        <v>2221</v>
      </c>
      <c r="C148" s="129" t="n">
        <f aca="false">C134</f>
        <v>0</v>
      </c>
      <c r="D148" s="129" t="n">
        <f aca="false">D134</f>
        <v>0</v>
      </c>
      <c r="E148" s="129" t="n">
        <f aca="false">E134</f>
        <v>0</v>
      </c>
      <c r="F148" s="129" t="n">
        <f aca="false">F134</f>
        <v>0</v>
      </c>
      <c r="G148" s="129" t="n">
        <f aca="false">G134</f>
        <v>0</v>
      </c>
      <c r="H148" s="129" t="n">
        <f aca="false">H134</f>
        <v>0</v>
      </c>
      <c r="I148" s="129" t="n">
        <f aca="false">I134</f>
        <v>0</v>
      </c>
      <c r="J148" s="129" t="n">
        <f aca="false">J134</f>
        <v>0</v>
      </c>
      <c r="K148" s="129" t="n">
        <f aca="false">K134</f>
        <v>0</v>
      </c>
      <c r="L148" s="129" t="n">
        <f aca="false">L134</f>
        <v>0</v>
      </c>
      <c r="M148" s="129" t="n">
        <f aca="false">M134</f>
        <v>0</v>
      </c>
      <c r="N148" s="129" t="n">
        <f aca="false">N134</f>
        <v>0</v>
      </c>
      <c r="O148" s="181" t="n">
        <f aca="false">O134</f>
        <v>0</v>
      </c>
      <c r="P148" s="129" t="n">
        <f aca="false">P134</f>
        <v>0</v>
      </c>
      <c r="Q148" s="129" t="n">
        <f aca="false">Q134</f>
        <v>0</v>
      </c>
      <c r="R148" s="129" t="n">
        <f aca="false">R134</f>
        <v>0</v>
      </c>
      <c r="S148" s="129" t="n">
        <f aca="false">S134</f>
        <v>0</v>
      </c>
      <c r="T148" s="129" t="n">
        <f aca="false">T134</f>
        <v>0</v>
      </c>
      <c r="U148" s="129" t="n">
        <f aca="false">U134</f>
        <v>0</v>
      </c>
      <c r="V148" s="129" t="n">
        <f aca="false">V134</f>
        <v>0</v>
      </c>
      <c r="W148" s="129" t="n">
        <f aca="false">W134</f>
        <v>0</v>
      </c>
      <c r="X148" s="129" t="n">
        <f aca="false">X134</f>
        <v>0</v>
      </c>
      <c r="Y148" s="129" t="n">
        <f aca="false">Y134</f>
        <v>0</v>
      </c>
      <c r="Z148" s="129" t="n">
        <f aca="false">Z134</f>
        <v>0</v>
      </c>
      <c r="AA148" s="181" t="n">
        <f aca="false">AA134</f>
        <v>0</v>
      </c>
      <c r="AB148" s="129" t="n">
        <f aca="false">AB134</f>
        <v>0</v>
      </c>
      <c r="AC148" s="129" t="n">
        <f aca="false">AC134</f>
        <v>0</v>
      </c>
      <c r="AD148" s="129" t="n">
        <f aca="false">AD134</f>
        <v>0</v>
      </c>
      <c r="AE148" s="129" t="n">
        <f aca="false">AE134</f>
        <v>0</v>
      </c>
      <c r="AF148" s="129" t="n">
        <f aca="false">AF134</f>
        <v>0</v>
      </c>
      <c r="AG148" s="129" t="n">
        <f aca="false">AG134</f>
        <v>0</v>
      </c>
      <c r="AH148" s="129" t="n">
        <f aca="false">AH134</f>
        <v>0</v>
      </c>
      <c r="AI148" s="129" t="n">
        <f aca="false">AI134</f>
        <v>0</v>
      </c>
      <c r="AJ148" s="129" t="n">
        <f aca="false">AJ134</f>
        <v>0</v>
      </c>
      <c r="AK148" s="129" t="n">
        <f aca="false">AK134</f>
        <v>0</v>
      </c>
      <c r="AL148" s="129" t="n">
        <f aca="false">AL134</f>
        <v>0</v>
      </c>
      <c r="AM148" s="181" t="n">
        <f aca="false">AM134</f>
        <v>0</v>
      </c>
      <c r="AN148" s="129" t="n">
        <f aca="false">AN134</f>
        <v>0</v>
      </c>
      <c r="AO148" s="129" t="n">
        <f aca="false">AO134</f>
        <v>0</v>
      </c>
      <c r="AP148" s="129" t="n">
        <f aca="false">AP134</f>
        <v>0</v>
      </c>
      <c r="AQ148" s="129" t="n">
        <f aca="false">AQ134</f>
        <v>0</v>
      </c>
      <c r="AR148" s="129" t="n">
        <f aca="false">AR134</f>
        <v>0</v>
      </c>
      <c r="AS148" s="129" t="n">
        <f aca="false">AS134</f>
        <v>0</v>
      </c>
      <c r="AT148" s="129" t="n">
        <f aca="false">AT134</f>
        <v>0</v>
      </c>
      <c r="AU148" s="129" t="n">
        <f aca="false">AU134</f>
        <v>0</v>
      </c>
      <c r="AV148" s="129" t="n">
        <f aca="false">AV134</f>
        <v>0</v>
      </c>
      <c r="AW148" s="129" t="n">
        <f aca="false">AW134</f>
        <v>0</v>
      </c>
      <c r="AX148" s="129" t="n">
        <f aca="false">AX134</f>
        <v>0</v>
      </c>
      <c r="AY148" s="181" t="n">
        <f aca="false">AY134</f>
        <v>0</v>
      </c>
      <c r="AZ148" s="129" t="n">
        <f aca="false">AZ134</f>
        <v>0</v>
      </c>
      <c r="BA148" s="129" t="n">
        <f aca="false">BA134</f>
        <v>0</v>
      </c>
      <c r="BB148" s="129" t="n">
        <f aca="false">BB134</f>
        <v>0</v>
      </c>
      <c r="BC148" s="129" t="n">
        <f aca="false">BC134</f>
        <v>0</v>
      </c>
      <c r="BD148" s="129" t="n">
        <f aca="false">BD134</f>
        <v>0</v>
      </c>
      <c r="BE148" s="129" t="n">
        <f aca="false">BE134</f>
        <v>0</v>
      </c>
      <c r="BF148" s="129" t="n">
        <f aca="false">BF134</f>
        <v>0</v>
      </c>
      <c r="BG148" s="129" t="n">
        <f aca="false">BG134</f>
        <v>0</v>
      </c>
      <c r="BH148" s="129" t="n">
        <f aca="false">BH134</f>
        <v>0</v>
      </c>
      <c r="BI148" s="129" t="n">
        <f aca="false">BI134</f>
        <v>0</v>
      </c>
      <c r="BJ148" s="129" t="n">
        <f aca="false">BJ134</f>
        <v>0</v>
      </c>
      <c r="BK148" s="199" t="n">
        <f aca="false">SUM(C148:N148)</f>
        <v>0</v>
      </c>
      <c r="BL148" s="199" t="n">
        <f aca="false">SUM(O148:Z148)</f>
        <v>0</v>
      </c>
      <c r="BM148" s="199" t="n">
        <f aca="false">SUM(AA148:AL148)</f>
        <v>0</v>
      </c>
      <c r="BN148" s="199" t="n">
        <f aca="false">SUM(AM148:AX148)</f>
        <v>0</v>
      </c>
      <c r="BO148" s="199" t="n">
        <f aca="false">SUM(AY148:BJ148)</f>
        <v>0</v>
      </c>
    </row>
    <row r="149" customFormat="false" ht="15" hidden="false" customHeight="false" outlineLevel="0" collapsed="false">
      <c r="A149" s="253" t="s">
        <v>2222</v>
      </c>
      <c r="B149" s="201"/>
      <c r="C149" s="254" t="n">
        <f aca="false">C144-C145-C147-C148</f>
        <v>238.933333333332</v>
      </c>
      <c r="D149" s="254" t="n">
        <f aca="false">D144-D145-D147-D148</f>
        <v>239.933333333332</v>
      </c>
      <c r="E149" s="254" t="n">
        <f aca="false">E144-E145-E147-E148</f>
        <v>240.933333333332</v>
      </c>
      <c r="F149" s="254" t="n">
        <f aca="false">F144-F145-F147-F148</f>
        <v>241.933333333332</v>
      </c>
      <c r="G149" s="254" t="n">
        <f aca="false">G144-G145-G147-G148</f>
        <v>242.933333333332</v>
      </c>
      <c r="H149" s="254" t="n">
        <f aca="false">H144-H145-H147-H148</f>
        <v>243.933333333332</v>
      </c>
      <c r="I149" s="254" t="n">
        <f aca="false">I144-I145-I147-I148</f>
        <v>244.933333333332</v>
      </c>
      <c r="J149" s="254" t="n">
        <f aca="false">J144-J145-J147-J148</f>
        <v>245.933333333332</v>
      </c>
      <c r="K149" s="254" t="n">
        <f aca="false">K144-K145-K147-K148</f>
        <v>246.933333333332</v>
      </c>
      <c r="L149" s="254" t="n">
        <f aca="false">L144-L145-L147-L148</f>
        <v>247.933333333332</v>
      </c>
      <c r="M149" s="254" t="n">
        <f aca="false">M144-M145-M147-M148</f>
        <v>248.933333333332</v>
      </c>
      <c r="N149" s="254" t="n">
        <f aca="false">N144-N145-N147-N148</f>
        <v>249.933333333332</v>
      </c>
      <c r="O149" s="255" t="n">
        <f aca="false">O144-O145-O147-O148</f>
        <v>1585.59583333333</v>
      </c>
      <c r="P149" s="254" t="n">
        <f aca="false">P144-P145-P147-P148</f>
        <v>1585.59583333333</v>
      </c>
      <c r="Q149" s="254" t="n">
        <f aca="false">Q144-Q145-Q147-Q148</f>
        <v>1585.59583333333</v>
      </c>
      <c r="R149" s="254" t="n">
        <f aca="false">R144-R145-R147-R148</f>
        <v>1585.59583333333</v>
      </c>
      <c r="S149" s="254" t="n">
        <f aca="false">S144-S145-S147-S148</f>
        <v>1585.59583333333</v>
      </c>
      <c r="T149" s="254" t="n">
        <f aca="false">T144-T145-T147-T148</f>
        <v>1585.59583333333</v>
      </c>
      <c r="U149" s="254" t="n">
        <f aca="false">U144-U145-U147-U148</f>
        <v>1585.59583333333</v>
      </c>
      <c r="V149" s="254" t="n">
        <f aca="false">V144-V145-V147-V148</f>
        <v>1585.59583333333</v>
      </c>
      <c r="W149" s="254" t="n">
        <f aca="false">W144-W145-W147-W148</f>
        <v>1585.59583333333</v>
      </c>
      <c r="X149" s="254" t="n">
        <f aca="false">X144-X145-X147-X148</f>
        <v>1585.59583333333</v>
      </c>
      <c r="Y149" s="254" t="n">
        <f aca="false">Y144-Y145-Y147-Y148</f>
        <v>1585.59583333333</v>
      </c>
      <c r="Z149" s="254" t="n">
        <f aca="false">Z144-Z145-Z147-Z148</f>
        <v>1585.59583333333</v>
      </c>
      <c r="AA149" s="255" t="n">
        <f aca="false">AA144-AA145-AA147-AA148</f>
        <v>-2888.23333333333</v>
      </c>
      <c r="AB149" s="254" t="n">
        <f aca="false">AB144-AB145-AB147-AB148</f>
        <v>-2888.23333333333</v>
      </c>
      <c r="AC149" s="254" t="n">
        <f aca="false">AC144-AC145-AC147-AC148</f>
        <v>-2888.23333333333</v>
      </c>
      <c r="AD149" s="254" t="n">
        <f aca="false">AD144-AD145-AD147-AD148</f>
        <v>-2888.23333333333</v>
      </c>
      <c r="AE149" s="254" t="n">
        <f aca="false">AE144-AE145-AE147-AE148</f>
        <v>-2888.23333333333</v>
      </c>
      <c r="AF149" s="254" t="n">
        <f aca="false">AF144-AF145-AF147-AF148</f>
        <v>-2888.23333333333</v>
      </c>
      <c r="AG149" s="254" t="n">
        <f aca="false">AG144-AG145-AG147-AG148</f>
        <v>-2888.23333333333</v>
      </c>
      <c r="AH149" s="254" t="n">
        <f aca="false">AH144-AH145-AH147-AH148</f>
        <v>-2888.23333333333</v>
      </c>
      <c r="AI149" s="254" t="n">
        <f aca="false">AI144-AI145-AI147-AI148</f>
        <v>-2888.23333333333</v>
      </c>
      <c r="AJ149" s="254" t="n">
        <f aca="false">AJ144-AJ145-AJ147-AJ148</f>
        <v>-2888.23333333333</v>
      </c>
      <c r="AK149" s="254" t="n">
        <f aca="false">AK144-AK145-AK147-AK148</f>
        <v>-2888.23333333333</v>
      </c>
      <c r="AL149" s="254" t="n">
        <f aca="false">AL144-AL145-AL147-AL148</f>
        <v>-2888.23333333333</v>
      </c>
      <c r="AM149" s="255" t="n">
        <f aca="false">AM144-AM145-AM147-AM148</f>
        <v>6784.86666666666</v>
      </c>
      <c r="AN149" s="254" t="n">
        <f aca="false">AN144-AN145-AN147-AN148</f>
        <v>6784.86666666666</v>
      </c>
      <c r="AO149" s="254" t="n">
        <f aca="false">AO144-AO145-AO147-AO148</f>
        <v>6784.86666666666</v>
      </c>
      <c r="AP149" s="254" t="n">
        <f aca="false">AP144-AP145-AP147-AP148</f>
        <v>6784.86666666666</v>
      </c>
      <c r="AQ149" s="254" t="n">
        <f aca="false">AQ144-AQ145-AQ147-AQ148</f>
        <v>6784.86666666666</v>
      </c>
      <c r="AR149" s="254" t="n">
        <f aca="false">AR144-AR145-AR147-AR148</f>
        <v>6784.86666666666</v>
      </c>
      <c r="AS149" s="254" t="n">
        <f aca="false">AS144-AS145-AS147-AS148</f>
        <v>6784.86666666666</v>
      </c>
      <c r="AT149" s="254" t="n">
        <f aca="false">AT144-AT145-AT147-AT148</f>
        <v>6784.86666666666</v>
      </c>
      <c r="AU149" s="254" t="n">
        <f aca="false">AU144-AU145-AU147-AU148</f>
        <v>6784.86666666666</v>
      </c>
      <c r="AV149" s="254" t="n">
        <f aca="false">AV144-AV145-AV147-AV148</f>
        <v>6784.86666666666</v>
      </c>
      <c r="AW149" s="254" t="n">
        <f aca="false">AW144-AW145-AW147-AW148</f>
        <v>6784.86666666666</v>
      </c>
      <c r="AX149" s="254" t="n">
        <f aca="false">AX144-AX145-AX147-AX148</f>
        <v>6784.86666666666</v>
      </c>
      <c r="AY149" s="255" t="n">
        <f aca="false">AY144-AY145-AY147-AY148</f>
        <v>60258.4666666667</v>
      </c>
      <c r="AZ149" s="254" t="n">
        <f aca="false">AZ144-AZ145-AZ147-AZ148</f>
        <v>60258.4666666667</v>
      </c>
      <c r="BA149" s="254" t="n">
        <f aca="false">BA144-BA145-BA147-BA148</f>
        <v>60258.4666666667</v>
      </c>
      <c r="BB149" s="254" t="n">
        <f aca="false">BB144-BB145-BB147-BB148</f>
        <v>60258.4666666667</v>
      </c>
      <c r="BC149" s="254" t="n">
        <f aca="false">BC144-BC145-BC147-BC148</f>
        <v>60258.4666666667</v>
      </c>
      <c r="BD149" s="254" t="n">
        <f aca="false">BD144-BD145-BD147-BD148</f>
        <v>60258.4666666667</v>
      </c>
      <c r="BE149" s="254" t="n">
        <f aca="false">BE144-BE145-BE147-BE148</f>
        <v>60258.4666666667</v>
      </c>
      <c r="BF149" s="254" t="n">
        <f aca="false">BF144-BF145-BF147-BF148</f>
        <v>60258.4666666667</v>
      </c>
      <c r="BG149" s="254" t="n">
        <f aca="false">BG144-BG145-BG147-BG148</f>
        <v>60258.4666666667</v>
      </c>
      <c r="BH149" s="254" t="n">
        <f aca="false">BH144-BH145-BH147-BH148</f>
        <v>60258.4666666667</v>
      </c>
      <c r="BI149" s="254" t="n">
        <f aca="false">BI144-BI145-BI147-BI148</f>
        <v>60258.4666666667</v>
      </c>
      <c r="BJ149" s="254" t="n">
        <f aca="false">BJ144-BJ145-BJ147-BJ148</f>
        <v>60258.4666666667</v>
      </c>
      <c r="BK149" s="203" t="n">
        <f aca="false">BK144-BK145-BK147-BK152-BK148</f>
        <v>1733.19999999997</v>
      </c>
      <c r="BL149" s="203" t="n">
        <f aca="false">BL144-BL145-BL147-BL152-BL148</f>
        <v>18527.15</v>
      </c>
      <c r="BM149" s="203" t="n">
        <f aca="false">BM144-BM145-BM147-BM152-BM148</f>
        <v>-35158.8</v>
      </c>
      <c r="BN149" s="203" t="n">
        <f aca="false">BN144-BN145-BN147-BN152-BN148</f>
        <v>80918.3999999999</v>
      </c>
      <c r="BO149" s="203" t="n">
        <f aca="false">BO144-BO145-BO147-BO152-BO148</f>
        <v>722601.6</v>
      </c>
    </row>
    <row r="150" customFormat="false" ht="15" hidden="false" customHeight="false" outlineLevel="0" collapsed="false">
      <c r="A150" s="14" t="s">
        <v>2223</v>
      </c>
      <c r="C150" s="235" t="n">
        <f aca="false">IF($BK$149&lt;0,0,$BK$149*Hypotheses!$B$26/12)</f>
        <v>20.076233333333</v>
      </c>
      <c r="D150" s="235" t="n">
        <f aca="false">IF($BK$149&lt;0,0,$BK$149*Hypotheses!$B$26/12)</f>
        <v>20.076233333333</v>
      </c>
      <c r="E150" s="235" t="n">
        <f aca="false">IF($BK$149&lt;0,0,$BK$149*Hypotheses!$B$26/12)</f>
        <v>20.076233333333</v>
      </c>
      <c r="F150" s="235" t="n">
        <f aca="false">IF($BK$149&lt;0,0,$BK$149*Hypotheses!$B$26/12)</f>
        <v>20.076233333333</v>
      </c>
      <c r="G150" s="235" t="n">
        <f aca="false">IF($BK$149&lt;0,0,$BK$149*Hypotheses!$B$26/12)</f>
        <v>20.076233333333</v>
      </c>
      <c r="H150" s="235" t="n">
        <f aca="false">IF($BK$149&lt;0,0,$BK$149*Hypotheses!$B$26/12)</f>
        <v>20.076233333333</v>
      </c>
      <c r="I150" s="235" t="n">
        <f aca="false">IF($BK$149&lt;0,0,$BK$149*Hypotheses!$B$26/12)</f>
        <v>20.076233333333</v>
      </c>
      <c r="J150" s="235" t="n">
        <f aca="false">IF($BK$149&lt;0,0,$BK$149*Hypotheses!$B$26/12)</f>
        <v>20.076233333333</v>
      </c>
      <c r="K150" s="235" t="n">
        <f aca="false">IF($BK$149&lt;0,0,$BK$149*Hypotheses!$B$26/12)</f>
        <v>20.076233333333</v>
      </c>
      <c r="L150" s="235" t="n">
        <f aca="false">IF($BK$149&lt;0,0,$BK$149*Hypotheses!$B$26/12)</f>
        <v>20.076233333333</v>
      </c>
      <c r="M150" s="235" t="n">
        <f aca="false">IF($BK$149&lt;0,0,$BK$149*Hypotheses!$B$26/12)</f>
        <v>20.076233333333</v>
      </c>
      <c r="N150" s="235" t="n">
        <f aca="false">IF($BK$149&lt;0,0,$BK$149*Hypotheses!$B$26/12)</f>
        <v>20.076233333333</v>
      </c>
      <c r="O150" s="256" t="n">
        <f aca="false">IF($BL$149&lt;0,0,$BL$149*Hypotheses!$B$26/12)</f>
        <v>214.606154166666</v>
      </c>
      <c r="P150" s="235" t="n">
        <f aca="false">IF($BL$149&lt;0,0,$BL$149*Hypotheses!$B$26/12)</f>
        <v>214.606154166666</v>
      </c>
      <c r="Q150" s="235" t="n">
        <f aca="false">IF($BL$149&lt;0,0,$BL$149*Hypotheses!$B$26/12)</f>
        <v>214.606154166666</v>
      </c>
      <c r="R150" s="235" t="n">
        <f aca="false">IF($BL$149&lt;0,0,$BL$149*Hypotheses!$B$26/12)</f>
        <v>214.606154166666</v>
      </c>
      <c r="S150" s="235" t="n">
        <f aca="false">IF($BL$149&lt;0,0,$BL$149*Hypotheses!$B$26/12)</f>
        <v>214.606154166666</v>
      </c>
      <c r="T150" s="235" t="n">
        <f aca="false">IF($BL$149&lt;0,0,$BL$149*Hypotheses!$B$26/12)</f>
        <v>214.606154166666</v>
      </c>
      <c r="U150" s="235" t="n">
        <f aca="false">IF($BL$149&lt;0,0,$BL$149*Hypotheses!$B$26/12)</f>
        <v>214.606154166666</v>
      </c>
      <c r="V150" s="235" t="n">
        <f aca="false">IF($BL$149&lt;0,0,$BL$149*Hypotheses!$B$26/12)</f>
        <v>214.606154166666</v>
      </c>
      <c r="W150" s="235" t="n">
        <f aca="false">IF($BL$149&lt;0,0,$BL$149*Hypotheses!$B$26/12)</f>
        <v>214.606154166666</v>
      </c>
      <c r="X150" s="235" t="n">
        <f aca="false">IF($BL$149&lt;0,0,$BL$149*Hypotheses!$B$26/12)</f>
        <v>214.606154166666</v>
      </c>
      <c r="Y150" s="235" t="n">
        <f aca="false">IF($BL$149&lt;0,0,$BL$149*Hypotheses!$B$26/12)</f>
        <v>214.606154166666</v>
      </c>
      <c r="Z150" s="235" t="n">
        <f aca="false">IF($BL$149&lt;0,0,$BL$149*Hypotheses!$B$26/12)</f>
        <v>214.606154166666</v>
      </c>
      <c r="AA150" s="257" t="n">
        <f aca="false">IF($BM$149&lt;0,0,$BM$149*Hypotheses!B26/12)</f>
        <v>0</v>
      </c>
      <c r="AB150" s="235" t="n">
        <f aca="false">IF($BM$149&lt;0,0,$BM$149*Hypotheses!C26/12)</f>
        <v>0</v>
      </c>
      <c r="AC150" s="235" t="n">
        <f aca="false">IF($BM$149&lt;0,0,$BM$149*Hypotheses!D26/12)</f>
        <v>0</v>
      </c>
      <c r="AD150" s="235" t="n">
        <f aca="false">IF($BM$149&lt;0,0,$BM$149*Hypotheses!E26/12)</f>
        <v>0</v>
      </c>
      <c r="AE150" s="235" t="n">
        <f aca="false">IF($BM$149&lt;0,0,$BM$149*Hypotheses!F26/12)</f>
        <v>0</v>
      </c>
      <c r="AF150" s="235" t="n">
        <f aca="false">IF($BM$149&lt;0,0,$BM$149*Hypotheses!G26/12)</f>
        <v>0</v>
      </c>
      <c r="AG150" s="235" t="n">
        <f aca="false">IF($BM$149&lt;0,0,$BM$149*Hypotheses!H26/12)</f>
        <v>0</v>
      </c>
      <c r="AH150" s="235" t="n">
        <f aca="false">IF($BM$149&lt;0,0,$BM$149*Hypotheses!I26/12)</f>
        <v>0</v>
      </c>
      <c r="AI150" s="235" t="n">
        <f aca="false">IF($BM$149&lt;0,0,$BM$149*Hypotheses!J26/12)</f>
        <v>0</v>
      </c>
      <c r="AJ150" s="235" t="n">
        <f aca="false">IF($BM$149&lt;0,0,$BM$149*Hypotheses!K26/12)</f>
        <v>0</v>
      </c>
      <c r="AK150" s="235" t="n">
        <f aca="false">IF($BM$149&lt;0,0,$BM$149*Hypotheses!L26/12)</f>
        <v>0</v>
      </c>
      <c r="AL150" s="235" t="n">
        <f aca="false">IF($BM$149&lt;0,0,$BM$149*Hypotheses!M26/12)</f>
        <v>0</v>
      </c>
      <c r="AM150" s="257" t="n">
        <f aca="false">IF($BN$149&lt;0,0,$BN$149*Hypotheses!$B$26/12)</f>
        <v>937.304799999999</v>
      </c>
      <c r="AN150" s="235" t="n">
        <f aca="false">IF($BN$149&lt;0,0,$BN$149*Hypotheses!$B$26/12)</f>
        <v>937.304799999999</v>
      </c>
      <c r="AO150" s="235" t="n">
        <f aca="false">IF($BN$149&lt;0,0,$BN$149*Hypotheses!$B$26/12)</f>
        <v>937.304799999999</v>
      </c>
      <c r="AP150" s="235" t="n">
        <f aca="false">IF($BN$149&lt;0,0,$BN$149*Hypotheses!$B$26/12)</f>
        <v>937.304799999999</v>
      </c>
      <c r="AQ150" s="235" t="n">
        <f aca="false">IF($BN$149&lt;0,0,$BN$149*Hypotheses!$B$26/12)</f>
        <v>937.304799999999</v>
      </c>
      <c r="AR150" s="235" t="n">
        <f aca="false">IF($BN$149&lt;0,0,$BN$149*Hypotheses!$B$26/12)</f>
        <v>937.304799999999</v>
      </c>
      <c r="AS150" s="235" t="n">
        <f aca="false">IF($BN$149&lt;0,0,$BN$149*Hypotheses!$B$26/12)</f>
        <v>937.304799999999</v>
      </c>
      <c r="AT150" s="235" t="n">
        <f aca="false">IF($BN$149&lt;0,0,$BN$149*Hypotheses!$B$26/12)</f>
        <v>937.304799999999</v>
      </c>
      <c r="AU150" s="235" t="n">
        <f aca="false">IF($BN$149&lt;0,0,$BN$149*Hypotheses!$B$26/12)</f>
        <v>937.304799999999</v>
      </c>
      <c r="AV150" s="235" t="n">
        <f aca="false">IF($BN$149&lt;0,0,$BN$149*Hypotheses!$B$26/12)</f>
        <v>937.304799999999</v>
      </c>
      <c r="AW150" s="235" t="n">
        <f aca="false">IF($BN$149&lt;0,0,$BN$149*Hypotheses!$B$26/12)</f>
        <v>937.304799999999</v>
      </c>
      <c r="AX150" s="235" t="n">
        <f aca="false">IF($BN$149&lt;0,0,$BN$149*Hypotheses!$B$26/12)</f>
        <v>937.304799999999</v>
      </c>
      <c r="AY150" s="257" t="n">
        <f aca="false">IF($BO$149&lt;0,0,$BO$149*Hypotheses!$B$26/12)</f>
        <v>8370.1352</v>
      </c>
      <c r="AZ150" s="235" t="n">
        <f aca="false">IF($BO$149&lt;0,0,$BO$149*Hypotheses!$B$26/12)</f>
        <v>8370.1352</v>
      </c>
      <c r="BA150" s="235" t="n">
        <f aca="false">IF($BO$149&lt;0,0,$BO$149*Hypotheses!$B$26/12)</f>
        <v>8370.1352</v>
      </c>
      <c r="BB150" s="235" t="n">
        <f aca="false">IF($BO$149&lt;0,0,$BO$149*Hypotheses!$B$26/12)</f>
        <v>8370.1352</v>
      </c>
      <c r="BC150" s="235" t="n">
        <f aca="false">IF($BO$149&lt;0,0,$BO$149*Hypotheses!$B$26/12)</f>
        <v>8370.1352</v>
      </c>
      <c r="BD150" s="235" t="n">
        <f aca="false">IF($BO$149&lt;0,0,$BO$149*Hypotheses!$B$26/12)</f>
        <v>8370.1352</v>
      </c>
      <c r="BE150" s="235" t="n">
        <f aca="false">IF($BO$149&lt;0,0,$BO$149*Hypotheses!$B$26/12)</f>
        <v>8370.1352</v>
      </c>
      <c r="BF150" s="235" t="n">
        <f aca="false">IF($BO$149&lt;0,0,$BO$149*Hypotheses!$B$26/12)</f>
        <v>8370.1352</v>
      </c>
      <c r="BG150" s="235" t="n">
        <f aca="false">IF($BO$149&lt;0,0,$BO$149*Hypotheses!$B$26/12)</f>
        <v>8370.1352</v>
      </c>
      <c r="BH150" s="235" t="n">
        <f aca="false">IF($BO$149&lt;0,0,$BO$149*Hypotheses!$B$26/12)</f>
        <v>8370.1352</v>
      </c>
      <c r="BI150" s="235" t="n">
        <f aca="false">IF($BO$149&lt;0,0,$BO$149*Hypotheses!$B$26/12)</f>
        <v>8370.1352</v>
      </c>
      <c r="BJ150" s="235" t="n">
        <f aca="false">IF($BO$149&lt;0,0,$BO$149*Hypotheses!$B$26/12)</f>
        <v>8370.1352</v>
      </c>
      <c r="BK150" s="199" t="n">
        <f aca="false">SUM(C150:N150)</f>
        <v>240.914799999996</v>
      </c>
      <c r="BL150" s="199" t="n">
        <f aca="false">SUM(O150:Z150)</f>
        <v>2575.27385</v>
      </c>
      <c r="BM150" s="199" t="n">
        <f aca="false">SUM(AA150:AL150)</f>
        <v>0</v>
      </c>
      <c r="BN150" s="199" t="n">
        <f aca="false">SUM(AM150:AX150)</f>
        <v>11247.6576</v>
      </c>
      <c r="BO150" s="199" t="n">
        <f aca="false">SUM(AY150:BJ150)</f>
        <v>100441.6224</v>
      </c>
    </row>
    <row r="151" customFormat="false" ht="15" hidden="false" customHeight="false" outlineLevel="0" collapsed="false">
      <c r="A151" s="253" t="s">
        <v>2224</v>
      </c>
      <c r="B151" s="201"/>
      <c r="C151" s="254" t="n">
        <f aca="false">C149-C150</f>
        <v>218.857099999999</v>
      </c>
      <c r="D151" s="254" t="n">
        <f aca="false">C151+D149-D150</f>
        <v>438.714199999997</v>
      </c>
      <c r="E151" s="254" t="n">
        <f aca="false">D151+E149-E150</f>
        <v>659.571299999996</v>
      </c>
      <c r="F151" s="254" t="n">
        <f aca="false">E151+F149-F150</f>
        <v>881.428399999994</v>
      </c>
      <c r="G151" s="254" t="n">
        <f aca="false">F151+G149-G150</f>
        <v>1104.28549999999</v>
      </c>
      <c r="H151" s="254" t="n">
        <f aca="false">G151+H149-H150</f>
        <v>1328.14259999999</v>
      </c>
      <c r="I151" s="254" t="n">
        <f aca="false">H151+I149-I150</f>
        <v>1552.99969999999</v>
      </c>
      <c r="J151" s="254" t="n">
        <f aca="false">I151+J149-J150</f>
        <v>1778.85679999999</v>
      </c>
      <c r="K151" s="254" t="n">
        <f aca="false">J151+K149-K150</f>
        <v>2005.71389999999</v>
      </c>
      <c r="L151" s="254" t="n">
        <f aca="false">K151+L149-L150</f>
        <v>2233.57099999999</v>
      </c>
      <c r="M151" s="254" t="n">
        <f aca="false">L151+M149-M150</f>
        <v>2462.42809999998</v>
      </c>
      <c r="N151" s="254" t="n">
        <f aca="false">M151+N149-N150</f>
        <v>2692.28519999998</v>
      </c>
      <c r="O151" s="255" t="n">
        <f aca="false">N151+O149-O150</f>
        <v>4063.27487916665</v>
      </c>
      <c r="P151" s="254" t="n">
        <f aca="false">O151+P149-P150</f>
        <v>5434.26455833331</v>
      </c>
      <c r="Q151" s="254" t="n">
        <f aca="false">P151+Q149-Q150</f>
        <v>6805.25423749998</v>
      </c>
      <c r="R151" s="254" t="n">
        <f aca="false">Q151+R149-R150</f>
        <v>8176.24391666664</v>
      </c>
      <c r="S151" s="254" t="n">
        <f aca="false">R151+S149-S150</f>
        <v>9547.23359583331</v>
      </c>
      <c r="T151" s="254" t="n">
        <f aca="false">S151+T149-T150</f>
        <v>10918.223275</v>
      </c>
      <c r="U151" s="254" t="n">
        <f aca="false">T151+U149-U150</f>
        <v>12289.2129541666</v>
      </c>
      <c r="V151" s="254" t="n">
        <f aca="false">U151+V149-V150</f>
        <v>13660.2026333333</v>
      </c>
      <c r="W151" s="254" t="n">
        <f aca="false">V151+W149-W150</f>
        <v>15031.1923125</v>
      </c>
      <c r="X151" s="254" t="n">
        <f aca="false">W151+X149-X150</f>
        <v>16402.1819916666</v>
      </c>
      <c r="Y151" s="254" t="n">
        <f aca="false">X151+Y149-Y150</f>
        <v>17773.1716708333</v>
      </c>
      <c r="Z151" s="254" t="n">
        <f aca="false">Y151+Z149-Z150</f>
        <v>19144.16135</v>
      </c>
      <c r="AA151" s="255" t="n">
        <f aca="false">Z151+AA149-AA150</f>
        <v>16255.9280166666</v>
      </c>
      <c r="AB151" s="254" t="n">
        <f aca="false">AA151+AB149-AB150</f>
        <v>13367.6946833333</v>
      </c>
      <c r="AC151" s="254" t="n">
        <f aca="false">AB151+AC149-AC150</f>
        <v>10479.46135</v>
      </c>
      <c r="AD151" s="254" t="n">
        <f aca="false">AC151+AD149-AD150</f>
        <v>7591.22801666662</v>
      </c>
      <c r="AE151" s="254" t="n">
        <f aca="false">AD151+AE149-AE150</f>
        <v>4702.99468333329</v>
      </c>
      <c r="AF151" s="254" t="n">
        <f aca="false">AE151+AF149-AF150</f>
        <v>1814.76134999995</v>
      </c>
      <c r="AG151" s="254" t="n">
        <f aca="false">AF151+AG149-AG150</f>
        <v>-1073.47198333338</v>
      </c>
      <c r="AH151" s="254" t="n">
        <f aca="false">AG151+AH149-AH150</f>
        <v>-3961.70531666671</v>
      </c>
      <c r="AI151" s="254" t="n">
        <f aca="false">AH151+AI149-AI150</f>
        <v>-6849.93865000005</v>
      </c>
      <c r="AJ151" s="254" t="n">
        <f aca="false">AI151+AJ149-AJ150</f>
        <v>-9738.17198333338</v>
      </c>
      <c r="AK151" s="254" t="n">
        <f aca="false">AJ151+AK149-AK150</f>
        <v>-12626.4053166667</v>
      </c>
      <c r="AL151" s="254" t="n">
        <f aca="false">AK151+AL149-AL150</f>
        <v>-15514.63865</v>
      </c>
      <c r="AM151" s="255" t="n">
        <f aca="false">AL151+AM149-AM150</f>
        <v>-9667.07678333339</v>
      </c>
      <c r="AN151" s="254" t="n">
        <f aca="false">AM151+AN149-AN150</f>
        <v>-3819.51491666672</v>
      </c>
      <c r="AO151" s="254" t="n">
        <f aca="false">AN151+AO149-AO150</f>
        <v>2028.04694999994</v>
      </c>
      <c r="AP151" s="254" t="n">
        <f aca="false">AO151+AP149-AP150</f>
        <v>7875.6088166666</v>
      </c>
      <c r="AQ151" s="254" t="n">
        <f aca="false">AP151+AQ149-AQ150</f>
        <v>13723.1706833333</v>
      </c>
      <c r="AR151" s="254" t="n">
        <f aca="false">AQ151+AR149-AR150</f>
        <v>19570.7325499999</v>
      </c>
      <c r="AS151" s="254" t="n">
        <f aca="false">AR151+AS149-AS150</f>
        <v>25418.2944166666</v>
      </c>
      <c r="AT151" s="254" t="n">
        <f aca="false">AS151+AT149-AT150</f>
        <v>31265.8562833333</v>
      </c>
      <c r="AU151" s="254" t="n">
        <f aca="false">AT151+AU149-AU150</f>
        <v>37113.4181499999</v>
      </c>
      <c r="AV151" s="254" t="n">
        <f aca="false">AU151+AV149-AV150</f>
        <v>42960.9800166666</v>
      </c>
      <c r="AW151" s="254" t="n">
        <f aca="false">AV151+AW149-AW150</f>
        <v>48808.5418833332</v>
      </c>
      <c r="AX151" s="254" t="n">
        <f aca="false">AW151+AX149-AX150</f>
        <v>54656.1037499999</v>
      </c>
      <c r="AY151" s="255" t="n">
        <f aca="false">AX151+AY149-AY150</f>
        <v>106544.435216667</v>
      </c>
      <c r="AZ151" s="254" t="n">
        <f aca="false">AY151+AZ149-AZ150</f>
        <v>158432.766683333</v>
      </c>
      <c r="BA151" s="254" t="n">
        <f aca="false">AZ151+BA149-BA150</f>
        <v>210321.09815</v>
      </c>
      <c r="BB151" s="254" t="n">
        <f aca="false">BA151+BB149-BB150</f>
        <v>262209.429616667</v>
      </c>
      <c r="BC151" s="254" t="n">
        <f aca="false">BB151+BC149-BC150</f>
        <v>314097.761083333</v>
      </c>
      <c r="BD151" s="254" t="n">
        <f aca="false">BC151+BD149-BD150</f>
        <v>365986.09255</v>
      </c>
      <c r="BE151" s="254" t="n">
        <f aca="false">BD151+BE149-BE150</f>
        <v>417874.424016667</v>
      </c>
      <c r="BF151" s="254" t="n">
        <f aca="false">BE151+BF149-BF150</f>
        <v>469762.755483333</v>
      </c>
      <c r="BG151" s="254" t="n">
        <f aca="false">BF151+BG149-BG150</f>
        <v>521651.08695</v>
      </c>
      <c r="BH151" s="254" t="n">
        <f aca="false">BG151+BH149-BH150</f>
        <v>573539.418416666</v>
      </c>
      <c r="BI151" s="254" t="n">
        <f aca="false">BH151+BI149-BI150</f>
        <v>625427.749883333</v>
      </c>
      <c r="BJ151" s="254" t="n">
        <f aca="false">BI151+BJ149-BJ150</f>
        <v>677316.08135</v>
      </c>
      <c r="BK151" s="203" t="n">
        <f aca="false">BK149-BK150</f>
        <v>1492.28519999997</v>
      </c>
      <c r="BL151" s="203" t="n">
        <f aca="false">BL149-BL150</f>
        <v>15951.87615</v>
      </c>
      <c r="BM151" s="203" t="n">
        <f aca="false">BM149-BM150</f>
        <v>-35158.8</v>
      </c>
      <c r="BN151" s="203" t="n">
        <f aca="false">BN149-BN150</f>
        <v>69670.7423999999</v>
      </c>
      <c r="BO151" s="203" t="n">
        <f aca="false">BO149-BO150</f>
        <v>622159.9776</v>
      </c>
    </row>
    <row r="152" customFormat="false" ht="15" hidden="false" customHeight="false" outlineLevel="0" collapsed="false">
      <c r="A152" s="14" t="s">
        <v>2225</v>
      </c>
      <c r="C152" s="258" t="n">
        <f aca="false">C19</f>
        <v>1200</v>
      </c>
      <c r="D152" s="258" t="n">
        <f aca="false">D19</f>
        <v>0</v>
      </c>
      <c r="E152" s="258" t="n">
        <f aca="false">E19</f>
        <v>0</v>
      </c>
      <c r="F152" s="258" t="n">
        <f aca="false">F19</f>
        <v>0</v>
      </c>
      <c r="G152" s="258" t="n">
        <f aca="false">G19</f>
        <v>0</v>
      </c>
      <c r="H152" s="258" t="n">
        <f aca="false">H19</f>
        <v>0</v>
      </c>
      <c r="I152" s="258" t="n">
        <f aca="false">I19</f>
        <v>0</v>
      </c>
      <c r="J152" s="258" t="n">
        <f aca="false">J19</f>
        <v>0</v>
      </c>
      <c r="K152" s="258" t="n">
        <f aca="false">K19</f>
        <v>0</v>
      </c>
      <c r="L152" s="258" t="n">
        <f aca="false">L19</f>
        <v>0</v>
      </c>
      <c r="M152" s="258" t="n">
        <f aca="false">M19</f>
        <v>0</v>
      </c>
      <c r="N152" s="258" t="n">
        <f aca="false">N19</f>
        <v>0</v>
      </c>
      <c r="O152" s="258" t="n">
        <f aca="false">O19</f>
        <v>500</v>
      </c>
      <c r="P152" s="258" t="n">
        <f aca="false">P19</f>
        <v>0</v>
      </c>
      <c r="Q152" s="258" t="n">
        <f aca="false">Q19</f>
        <v>0</v>
      </c>
      <c r="R152" s="258" t="n">
        <f aca="false">R19</f>
        <v>0</v>
      </c>
      <c r="S152" s="258" t="n">
        <f aca="false">S19</f>
        <v>0</v>
      </c>
      <c r="T152" s="258" t="n">
        <f aca="false">T19</f>
        <v>0</v>
      </c>
      <c r="U152" s="258" t="n">
        <f aca="false">U19</f>
        <v>0</v>
      </c>
      <c r="V152" s="258" t="n">
        <f aca="false">V19</f>
        <v>0</v>
      </c>
      <c r="W152" s="258" t="n">
        <f aca="false">W19</f>
        <v>0</v>
      </c>
      <c r="X152" s="258" t="n">
        <f aca="false">X19</f>
        <v>0</v>
      </c>
      <c r="Y152" s="258" t="n">
        <f aca="false">Y19</f>
        <v>0</v>
      </c>
      <c r="Z152" s="258" t="n">
        <f aca="false">Z19</f>
        <v>0</v>
      </c>
      <c r="AA152" s="258" t="n">
        <f aca="false">AA19</f>
        <v>500</v>
      </c>
      <c r="AB152" s="258" t="n">
        <f aca="false">AB19</f>
        <v>0</v>
      </c>
      <c r="AC152" s="258" t="n">
        <f aca="false">AC19</f>
        <v>0</v>
      </c>
      <c r="AD152" s="258" t="n">
        <f aca="false">AD19</f>
        <v>0</v>
      </c>
      <c r="AE152" s="258" t="n">
        <f aca="false">AE19</f>
        <v>0</v>
      </c>
      <c r="AF152" s="258" t="n">
        <f aca="false">AF19</f>
        <v>0</v>
      </c>
      <c r="AG152" s="258" t="n">
        <f aca="false">AG19</f>
        <v>0</v>
      </c>
      <c r="AH152" s="258" t="n">
        <f aca="false">AH19</f>
        <v>0</v>
      </c>
      <c r="AI152" s="258" t="n">
        <f aca="false">AI19</f>
        <v>0</v>
      </c>
      <c r="AJ152" s="258" t="n">
        <f aca="false">AJ19</f>
        <v>0</v>
      </c>
      <c r="AK152" s="258" t="n">
        <f aca="false">AK19</f>
        <v>0</v>
      </c>
      <c r="AL152" s="258" t="n">
        <f aca="false">AL19</f>
        <v>0</v>
      </c>
      <c r="AM152" s="258" t="n">
        <f aca="false">AM19</f>
        <v>500</v>
      </c>
      <c r="AN152" s="258" t="n">
        <f aca="false">AN19</f>
        <v>0</v>
      </c>
      <c r="AO152" s="258" t="n">
        <f aca="false">AO19</f>
        <v>0</v>
      </c>
      <c r="AP152" s="258" t="n">
        <f aca="false">AP19</f>
        <v>0</v>
      </c>
      <c r="AQ152" s="258" t="n">
        <f aca="false">AQ19</f>
        <v>0</v>
      </c>
      <c r="AR152" s="258" t="n">
        <f aca="false">AR19</f>
        <v>0</v>
      </c>
      <c r="AS152" s="258" t="n">
        <f aca="false">AS19</f>
        <v>0</v>
      </c>
      <c r="AT152" s="258" t="n">
        <f aca="false">AT19</f>
        <v>0</v>
      </c>
      <c r="AU152" s="258" t="n">
        <f aca="false">AU19</f>
        <v>0</v>
      </c>
      <c r="AV152" s="258" t="n">
        <f aca="false">AV19</f>
        <v>0</v>
      </c>
      <c r="AW152" s="258" t="n">
        <f aca="false">AW19</f>
        <v>0</v>
      </c>
      <c r="AX152" s="258" t="n">
        <f aca="false">AX19</f>
        <v>0</v>
      </c>
      <c r="AY152" s="258" t="n">
        <f aca="false">AY19</f>
        <v>500</v>
      </c>
      <c r="AZ152" s="258" t="n">
        <f aca="false">AZ19</f>
        <v>0</v>
      </c>
      <c r="BA152" s="258" t="n">
        <f aca="false">BA19</f>
        <v>0</v>
      </c>
      <c r="BB152" s="258" t="n">
        <f aca="false">BB19</f>
        <v>0</v>
      </c>
      <c r="BC152" s="258" t="n">
        <f aca="false">BC19</f>
        <v>0</v>
      </c>
      <c r="BD152" s="258" t="n">
        <f aca="false">BD19</f>
        <v>0</v>
      </c>
      <c r="BE152" s="258" t="n">
        <f aca="false">BE19</f>
        <v>0</v>
      </c>
      <c r="BF152" s="258" t="n">
        <f aca="false">BF19</f>
        <v>0</v>
      </c>
      <c r="BG152" s="258" t="n">
        <f aca="false">BG19</f>
        <v>0</v>
      </c>
      <c r="BH152" s="258" t="n">
        <f aca="false">BH19</f>
        <v>0</v>
      </c>
      <c r="BI152" s="258" t="n">
        <f aca="false">BI19</f>
        <v>0</v>
      </c>
      <c r="BJ152" s="258" t="n">
        <f aca="false">BJ19</f>
        <v>0</v>
      </c>
      <c r="BK152" s="259" t="n">
        <f aca="false">SUM(C152:N152)</f>
        <v>1200</v>
      </c>
      <c r="BL152" s="259" t="n">
        <f aca="false">SUM(O152:Z152)</f>
        <v>500</v>
      </c>
      <c r="BM152" s="259" t="n">
        <f aca="false">SUM(AA152:AL152)</f>
        <v>500</v>
      </c>
      <c r="BN152" s="259" t="n">
        <f aca="false">SUM(AB152:AM152)</f>
        <v>500</v>
      </c>
      <c r="BO152" s="259" t="n">
        <f aca="false">SUM(AC152:AN152)</f>
        <v>500</v>
      </c>
    </row>
    <row r="153" customFormat="false" ht="15" hidden="false" customHeight="false" outlineLevel="0" collapsed="false">
      <c r="A153" s="260" t="s">
        <v>2226</v>
      </c>
      <c r="B153" s="261"/>
      <c r="C153" s="254" t="n">
        <f aca="false">C151-C152</f>
        <v>-981.142900000001</v>
      </c>
      <c r="D153" s="254" t="n">
        <f aca="false">C153+D149-D150-D152</f>
        <v>-761.285800000003</v>
      </c>
      <c r="E153" s="254" t="n">
        <f aca="false">D153+E149-E150-E152</f>
        <v>-540.428700000004</v>
      </c>
      <c r="F153" s="254" t="n">
        <f aca="false">E153+F149-F150-F152</f>
        <v>-318.571600000006</v>
      </c>
      <c r="G153" s="254" t="n">
        <f aca="false">F153+G149-G150-G152</f>
        <v>-95.7145000000071</v>
      </c>
      <c r="H153" s="254" t="n">
        <f aca="false">G153+H149-H150-H152</f>
        <v>128.142599999992</v>
      </c>
      <c r="I153" s="254" t="n">
        <f aca="false">H153+I149-I150-I152</f>
        <v>352.99969999999</v>
      </c>
      <c r="J153" s="254" t="n">
        <f aca="false">I153+J149-J150-J152</f>
        <v>578.856799999989</v>
      </c>
      <c r="K153" s="254" t="n">
        <f aca="false">J153+K149-K150-K152</f>
        <v>805.713899999987</v>
      </c>
      <c r="L153" s="254" t="n">
        <f aca="false">K153+L149-L150-L152</f>
        <v>1033.57099999999</v>
      </c>
      <c r="M153" s="254" t="n">
        <f aca="false">L153+M149-M150-M152</f>
        <v>1262.42809999998</v>
      </c>
      <c r="N153" s="254" t="n">
        <f aca="false">M153+N149-N150-N152</f>
        <v>1492.28519999998</v>
      </c>
      <c r="O153" s="255" t="n">
        <f aca="false">N153+O149-O150-O152</f>
        <v>2363.27487916665</v>
      </c>
      <c r="P153" s="254" t="n">
        <f aca="false">O153+P149-P150-P152</f>
        <v>3734.26455833331</v>
      </c>
      <c r="Q153" s="254" t="n">
        <f aca="false">P153+Q149-Q150-Q152</f>
        <v>5105.25423749998</v>
      </c>
      <c r="R153" s="254" t="n">
        <f aca="false">Q153+R149-R150-R152</f>
        <v>6476.24391666664</v>
      </c>
      <c r="S153" s="254" t="n">
        <f aca="false">R153+S149-S150-S152</f>
        <v>7847.23359583331</v>
      </c>
      <c r="T153" s="254" t="n">
        <f aca="false">S153+T149-T150-T152</f>
        <v>9218.22327499997</v>
      </c>
      <c r="U153" s="254" t="n">
        <f aca="false">T153+U149-U150-U152</f>
        <v>10589.2129541666</v>
      </c>
      <c r="V153" s="254" t="n">
        <f aca="false">U153+V149-V150-V152</f>
        <v>11960.2026333333</v>
      </c>
      <c r="W153" s="254" t="n">
        <f aca="false">V153+W149-W150-W152</f>
        <v>13331.1923125</v>
      </c>
      <c r="X153" s="254" t="n">
        <f aca="false">W153+X149-X150-X152</f>
        <v>14702.1819916666</v>
      </c>
      <c r="Y153" s="254" t="n">
        <f aca="false">X153+Y149-Y150-Y152</f>
        <v>16073.1716708333</v>
      </c>
      <c r="Z153" s="254" t="n">
        <f aca="false">Y153+Z149-Z150-Z152</f>
        <v>17444.16135</v>
      </c>
      <c r="AA153" s="255" t="n">
        <f aca="false">Z153+AA149-AA150-AA152</f>
        <v>14055.9280166666</v>
      </c>
      <c r="AB153" s="254" t="n">
        <f aca="false">AA153+AB149-AB150-AB152</f>
        <v>11167.6946833333</v>
      </c>
      <c r="AC153" s="254" t="n">
        <f aca="false">AB153+AC149-AC150-AC152</f>
        <v>8279.46134999996</v>
      </c>
      <c r="AD153" s="254" t="n">
        <f aca="false">AC153+AD149-AD150-AD152</f>
        <v>5391.22801666663</v>
      </c>
      <c r="AE153" s="254" t="n">
        <f aca="false">AD153+AE149-AE150-AE152</f>
        <v>2502.99468333329</v>
      </c>
      <c r="AF153" s="254" t="n">
        <f aca="false">AE153+AF149-AF150-AF152</f>
        <v>-385.238650000039</v>
      </c>
      <c r="AG153" s="254" t="n">
        <f aca="false">AF153+AG149-AG150-AG152</f>
        <v>-3273.47198333337</v>
      </c>
      <c r="AH153" s="254" t="n">
        <f aca="false">AG153+AH149-AH150-AH152</f>
        <v>-6161.70531666671</v>
      </c>
      <c r="AI153" s="254" t="n">
        <f aca="false">AH153+AI149-AI150-AI152</f>
        <v>-9049.93865000004</v>
      </c>
      <c r="AJ153" s="254" t="n">
        <f aca="false">AI153+AJ149-AJ150-AJ152</f>
        <v>-11938.1719833334</v>
      </c>
      <c r="AK153" s="254" t="n">
        <f aca="false">AJ153+AK149-AK150-AK152</f>
        <v>-14826.4053166667</v>
      </c>
      <c r="AL153" s="254" t="n">
        <f aca="false">AK153+AL149-AL150-AL152</f>
        <v>-17714.63865</v>
      </c>
      <c r="AM153" s="255" t="n">
        <f aca="false">AL153+AM149-AM150-AM152</f>
        <v>-12367.0767833334</v>
      </c>
      <c r="AN153" s="254" t="n">
        <f aca="false">AM153+AN149-AN150-AN152</f>
        <v>-6519.51491666672</v>
      </c>
      <c r="AO153" s="254" t="n">
        <f aca="false">AN153+AO149-AO150-AO152</f>
        <v>-671.953050000053</v>
      </c>
      <c r="AP153" s="254" t="n">
        <f aca="false">AO153+AP149-AP150-AP152</f>
        <v>5175.60881666661</v>
      </c>
      <c r="AQ153" s="254" t="n">
        <f aca="false">AP153+AQ149-AQ150-AQ152</f>
        <v>11023.1706833333</v>
      </c>
      <c r="AR153" s="254" t="n">
        <f aca="false">AQ153+AR149-AR150-AR152</f>
        <v>16870.7325499999</v>
      </c>
      <c r="AS153" s="254" t="n">
        <f aca="false">AR153+AS149-AS150-AS152</f>
        <v>22718.2944166666</v>
      </c>
      <c r="AT153" s="254" t="n">
        <f aca="false">AS153+AT149-AT150-AT152</f>
        <v>28565.8562833333</v>
      </c>
      <c r="AU153" s="254" t="n">
        <f aca="false">AT153+AU149-AU150-AU152</f>
        <v>34413.4181499999</v>
      </c>
      <c r="AV153" s="254" t="n">
        <f aca="false">AU153+AV149-AV150-AV152</f>
        <v>40260.9800166666</v>
      </c>
      <c r="AW153" s="254" t="n">
        <f aca="false">AV153+AW149-AW150-AW152</f>
        <v>46108.5418833333</v>
      </c>
      <c r="AX153" s="254" t="n">
        <f aca="false">AW153+AX149-AX150-AX152</f>
        <v>51956.1037499999</v>
      </c>
      <c r="AY153" s="255" t="n">
        <f aca="false">AX153+AY149-AY150-AY152</f>
        <v>103344.435216667</v>
      </c>
      <c r="AZ153" s="254" t="n">
        <f aca="false">AY153+AZ149-AZ150-AZ152</f>
        <v>155232.766683333</v>
      </c>
      <c r="BA153" s="254" t="n">
        <f aca="false">AZ153+BA149-BA150-BA152</f>
        <v>207121.09815</v>
      </c>
      <c r="BB153" s="254" t="n">
        <f aca="false">BA153+BB149-BB150-BB152</f>
        <v>259009.429616667</v>
      </c>
      <c r="BC153" s="254" t="n">
        <f aca="false">BB153+BC149-BC150-BC152</f>
        <v>310897.761083333</v>
      </c>
      <c r="BD153" s="254" t="n">
        <f aca="false">BC153+BD149-BD150-BD152</f>
        <v>362786.09255</v>
      </c>
      <c r="BE153" s="254" t="n">
        <f aca="false">BD153+BE149-BE150-BE152</f>
        <v>414674.424016667</v>
      </c>
      <c r="BF153" s="254" t="n">
        <f aca="false">BE153+BF149-BF150-BF152</f>
        <v>466562.755483333</v>
      </c>
      <c r="BG153" s="254" t="n">
        <f aca="false">BF153+BG149-BG150-BG152</f>
        <v>518451.08695</v>
      </c>
      <c r="BH153" s="254" t="n">
        <f aca="false">BG153+BH149-BH150-BH152</f>
        <v>570339.418416666</v>
      </c>
      <c r="BI153" s="254" t="n">
        <f aca="false">BH153+BI149-BI150-BI152</f>
        <v>622227.749883333</v>
      </c>
      <c r="BJ153" s="254" t="n">
        <f aca="false">BI153+BJ149-BJ150-BJ152</f>
        <v>674116.08135</v>
      </c>
      <c r="BK153" s="203" t="n">
        <f aca="false">BK151-BK152</f>
        <v>292.285199999973</v>
      </c>
      <c r="BL153" s="203" t="n">
        <f aca="false">BL151-BL152</f>
        <v>15451.87615</v>
      </c>
      <c r="BM153" s="203" t="n">
        <f aca="false">BM151-BM152</f>
        <v>-35658.8</v>
      </c>
      <c r="BN153" s="203" t="n">
        <f aca="false">BN151-BN152</f>
        <v>69170.7423999999</v>
      </c>
      <c r="BO153" s="203" t="n">
        <f aca="false">BO151-BO152</f>
        <v>621659.9776</v>
      </c>
    </row>
    <row r="154" customFormat="false" ht="15" hidden="false" customHeight="false" outlineLevel="0" collapsed="false">
      <c r="A154" s="262"/>
      <c r="B154" s="263"/>
      <c r="C154" s="263"/>
      <c r="D154" s="263"/>
      <c r="E154" s="263"/>
      <c r="F154" s="263"/>
      <c r="G154" s="263"/>
      <c r="H154" s="263"/>
      <c r="I154" s="263"/>
      <c r="J154" s="263"/>
      <c r="K154" s="263"/>
      <c r="L154" s="263"/>
      <c r="M154" s="263"/>
      <c r="N154" s="263"/>
      <c r="O154" s="263"/>
      <c r="P154" s="263"/>
      <c r="Q154" s="263"/>
      <c r="R154" s="263"/>
      <c r="S154" s="263"/>
      <c r="T154" s="263"/>
      <c r="U154" s="263"/>
      <c r="V154" s="263"/>
      <c r="W154" s="263"/>
      <c r="X154" s="263"/>
      <c r="Y154" s="263"/>
      <c r="Z154" s="263"/>
      <c r="AA154" s="263"/>
      <c r="AB154" s="263"/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  <c r="AO154" s="263"/>
      <c r="AP154" s="263"/>
      <c r="AQ154" s="263"/>
      <c r="AR154" s="263"/>
      <c r="AS154" s="263"/>
      <c r="AT154" s="263"/>
      <c r="AU154" s="263"/>
      <c r="AV154" s="263"/>
      <c r="AW154" s="263"/>
      <c r="AX154" s="263"/>
      <c r="AY154" s="263"/>
      <c r="AZ154" s="263"/>
      <c r="BA154" s="263"/>
      <c r="BB154" s="263"/>
      <c r="BC154" s="263"/>
      <c r="BD154" s="263"/>
      <c r="BE154" s="263"/>
      <c r="BF154" s="263"/>
      <c r="BG154" s="263"/>
      <c r="BH154" s="263"/>
      <c r="BI154" s="263"/>
      <c r="BJ154" s="263"/>
      <c r="BK154" s="172"/>
      <c r="BL154" s="172"/>
      <c r="BM154" s="172"/>
      <c r="BN154" s="172"/>
      <c r="BO154" s="172"/>
    </row>
    <row r="155" customFormat="false" ht="15" hidden="false" customHeight="false" outlineLevel="0" collapsed="false">
      <c r="A155" s="262"/>
      <c r="B155" s="263"/>
      <c r="C155" s="263"/>
      <c r="D155" s="263"/>
      <c r="E155" s="263"/>
      <c r="F155" s="263"/>
      <c r="G155" s="263"/>
      <c r="H155" s="263"/>
      <c r="I155" s="263"/>
      <c r="J155" s="263"/>
      <c r="K155" s="263"/>
      <c r="L155" s="263"/>
      <c r="M155" s="263"/>
      <c r="N155" s="263"/>
      <c r="O155" s="263"/>
      <c r="P155" s="263"/>
      <c r="Q155" s="263"/>
      <c r="R155" s="263"/>
      <c r="S155" s="263"/>
      <c r="T155" s="263"/>
      <c r="U155" s="263"/>
      <c r="V155" s="263"/>
      <c r="W155" s="263"/>
      <c r="X155" s="263"/>
      <c r="Y155" s="263"/>
      <c r="Z155" s="263"/>
      <c r="AA155" s="263"/>
      <c r="AB155" s="263"/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  <c r="AO155" s="263"/>
      <c r="AP155" s="263"/>
      <c r="AQ155" s="263"/>
      <c r="AR155" s="263"/>
      <c r="AS155" s="263"/>
      <c r="AT155" s="263"/>
      <c r="AU155" s="263"/>
      <c r="AV155" s="263"/>
      <c r="AW155" s="263"/>
      <c r="AX155" s="263"/>
      <c r="AY155" s="263"/>
      <c r="AZ155" s="263"/>
      <c r="BA155" s="263"/>
      <c r="BB155" s="263"/>
      <c r="BC155" s="263"/>
      <c r="BD155" s="263"/>
      <c r="BE155" s="263"/>
      <c r="BF155" s="263"/>
      <c r="BG155" s="263"/>
      <c r="BH155" s="263"/>
      <c r="BI155" s="263"/>
      <c r="BJ155" s="263"/>
      <c r="BK155" s="172"/>
      <c r="BL155" s="172"/>
      <c r="BM155" s="172"/>
      <c r="BN155" s="172"/>
      <c r="BO155" s="172"/>
    </row>
    <row r="156" customFormat="false" ht="15" hidden="false" customHeight="false" outlineLevel="0" collapsed="false">
      <c r="A156" s="262"/>
      <c r="B156" s="263"/>
      <c r="C156" s="263"/>
      <c r="D156" s="263"/>
      <c r="E156" s="263"/>
      <c r="F156" s="263"/>
      <c r="G156" s="263"/>
      <c r="H156" s="263"/>
      <c r="I156" s="263"/>
      <c r="J156" s="263"/>
      <c r="K156" s="263"/>
      <c r="L156" s="263"/>
      <c r="M156" s="263"/>
      <c r="N156" s="263"/>
      <c r="O156" s="263"/>
      <c r="P156" s="263"/>
      <c r="Q156" s="263"/>
      <c r="R156" s="263"/>
      <c r="S156" s="263"/>
      <c r="T156" s="263"/>
      <c r="U156" s="263"/>
      <c r="V156" s="263"/>
      <c r="W156" s="263"/>
      <c r="X156" s="263"/>
      <c r="Y156" s="263"/>
      <c r="Z156" s="263"/>
      <c r="AA156" s="263"/>
      <c r="AB156" s="263"/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  <c r="AO156" s="263"/>
      <c r="AP156" s="263"/>
      <c r="AQ156" s="263"/>
      <c r="AR156" s="263"/>
      <c r="AS156" s="263"/>
      <c r="AT156" s="263"/>
      <c r="AU156" s="263"/>
      <c r="AV156" s="263"/>
      <c r="AW156" s="263"/>
      <c r="AX156" s="263"/>
      <c r="AY156" s="263"/>
      <c r="AZ156" s="263"/>
      <c r="BA156" s="263"/>
      <c r="BB156" s="263"/>
      <c r="BC156" s="263"/>
      <c r="BD156" s="263"/>
      <c r="BE156" s="263"/>
      <c r="BF156" s="263"/>
      <c r="BG156" s="263"/>
      <c r="BH156" s="263"/>
      <c r="BI156" s="263"/>
      <c r="BJ156" s="263"/>
      <c r="BK156" s="172"/>
      <c r="BL156" s="172"/>
      <c r="BM156" s="172"/>
      <c r="BN156" s="172"/>
      <c r="BO156" s="172"/>
    </row>
    <row r="158" customFormat="false" ht="15" hidden="false" customHeight="false" outlineLevel="0" collapsed="false">
      <c r="B158" s="264" t="s">
        <v>2227</v>
      </c>
      <c r="C158" s="265" t="s">
        <v>3</v>
      </c>
      <c r="D158" s="58" t="s">
        <v>2228</v>
      </c>
      <c r="E158" s="58"/>
      <c r="F158" s="58" t="s">
        <v>502</v>
      </c>
      <c r="H158" s="265" t="s">
        <v>2229</v>
      </c>
      <c r="I158" s="58" t="s">
        <v>2230</v>
      </c>
      <c r="J158" s="58"/>
      <c r="K158" s="58" t="s">
        <v>2231</v>
      </c>
      <c r="O158" s="265" t="s">
        <v>3</v>
      </c>
      <c r="P158" s="58" t="s">
        <v>2228</v>
      </c>
      <c r="Q158" s="58"/>
      <c r="R158" s="58" t="s">
        <v>502</v>
      </c>
      <c r="T158" s="265" t="s">
        <v>2229</v>
      </c>
      <c r="U158" s="58" t="s">
        <v>2230</v>
      </c>
      <c r="V158" s="58"/>
      <c r="W158" s="58" t="s">
        <v>2231</v>
      </c>
      <c r="AA158" s="265" t="s">
        <v>3</v>
      </c>
      <c r="AB158" s="58" t="s">
        <v>2228</v>
      </c>
      <c r="AC158" s="58"/>
      <c r="AD158" s="58" t="s">
        <v>502</v>
      </c>
      <c r="AF158" s="265" t="s">
        <v>2229</v>
      </c>
      <c r="AG158" s="58" t="s">
        <v>2230</v>
      </c>
      <c r="AH158" s="58"/>
      <c r="AI158" s="58" t="s">
        <v>2231</v>
      </c>
      <c r="AM158" s="265" t="s">
        <v>3</v>
      </c>
      <c r="AN158" s="58" t="s">
        <v>2228</v>
      </c>
      <c r="AO158" s="58"/>
      <c r="AP158" s="58" t="s">
        <v>502</v>
      </c>
      <c r="AR158" s="265" t="s">
        <v>2229</v>
      </c>
      <c r="AS158" s="58" t="s">
        <v>2230</v>
      </c>
      <c r="AT158" s="58"/>
      <c r="AU158" s="58" t="s">
        <v>2231</v>
      </c>
      <c r="AY158" s="265" t="s">
        <v>3</v>
      </c>
      <c r="AZ158" s="58" t="s">
        <v>2228</v>
      </c>
      <c r="BA158" s="58"/>
      <c r="BB158" s="58" t="s">
        <v>502</v>
      </c>
      <c r="BD158" s="265" t="s">
        <v>2229</v>
      </c>
      <c r="BE158" s="58" t="s">
        <v>2230</v>
      </c>
      <c r="BF158" s="58"/>
      <c r="BG158" s="58" t="s">
        <v>2231</v>
      </c>
    </row>
    <row r="159" customFormat="false" ht="15" hidden="false" customHeight="false" outlineLevel="0" collapsed="false">
      <c r="B159" s="264"/>
      <c r="E159" s="266"/>
      <c r="G159" s="114" t="s">
        <v>2232</v>
      </c>
      <c r="J159" s="266"/>
      <c r="Q159" s="266"/>
      <c r="V159" s="266"/>
      <c r="AC159" s="266"/>
      <c r="AH159" s="266"/>
      <c r="AO159" s="266"/>
      <c r="AT159" s="266"/>
      <c r="BA159" s="266"/>
      <c r="BF159" s="266"/>
    </row>
    <row r="160" customFormat="false" ht="15" hidden="false" customHeight="false" outlineLevel="0" collapsed="false">
      <c r="B160" s="264"/>
      <c r="C160" s="114" t="s">
        <v>2233</v>
      </c>
      <c r="D160" s="267" t="n">
        <f aca="false">C141</f>
        <v>6997.06666666667</v>
      </c>
      <c r="E160" s="266" t="s">
        <v>2155</v>
      </c>
      <c r="F160" s="268" t="n">
        <f aca="false">D160+D162-F162</f>
        <v>-11802.9333333333</v>
      </c>
      <c r="G160" s="54" t="n">
        <f aca="false">IF(F160&gt;0,((F160/12)*0.05)*6,0)</f>
        <v>0</v>
      </c>
      <c r="H160" s="114" t="s">
        <v>2234</v>
      </c>
      <c r="I160" s="269" t="n">
        <f aca="false">SUM(C73:C73)</f>
        <v>562.8</v>
      </c>
      <c r="J160" s="266" t="s">
        <v>2235</v>
      </c>
      <c r="K160" s="270" t="n">
        <f aca="false">C144</f>
        <v>7236</v>
      </c>
      <c r="O160" s="114" t="s">
        <v>2233</v>
      </c>
      <c r="P160" s="267" t="n">
        <f aca="false">O141</f>
        <v>12908.4041666667</v>
      </c>
      <c r="Q160" s="266" t="s">
        <v>2155</v>
      </c>
      <c r="R160" s="268" t="n">
        <f aca="false">P160+P162-R162</f>
        <v>13408.4041666667</v>
      </c>
      <c r="S160" s="54" t="n">
        <f aca="false">((R160/12)*0.05)*6</f>
        <v>335.210104166667</v>
      </c>
      <c r="T160" s="114" t="s">
        <v>2234</v>
      </c>
      <c r="U160" s="269" t="n">
        <f aca="false">SUM(O73:O73)</f>
        <v>1125.6</v>
      </c>
      <c r="V160" s="266" t="s">
        <v>2235</v>
      </c>
      <c r="W160" s="270" t="n">
        <f aca="false">O144</f>
        <v>14494</v>
      </c>
      <c r="AA160" s="114" t="s">
        <v>2233</v>
      </c>
      <c r="AB160" s="267" t="n">
        <f aca="false">AA141</f>
        <v>31876.2333333333</v>
      </c>
      <c r="AC160" s="266" t="s">
        <v>2155</v>
      </c>
      <c r="AD160" s="268" t="n">
        <f aca="false">AB160+AB162-AD162</f>
        <v>32376.2333333333</v>
      </c>
      <c r="AE160" s="54" t="n">
        <f aca="false">((AD160/12)*0.05)*6</f>
        <v>809.405833333334</v>
      </c>
      <c r="AF160" s="114" t="s">
        <v>2234</v>
      </c>
      <c r="AG160" s="269" t="n">
        <f aca="false">SUM(AA73:AA73)</f>
        <v>2251.2</v>
      </c>
      <c r="AH160" s="266" t="s">
        <v>2235</v>
      </c>
      <c r="AI160" s="270" t="n">
        <f aca="false">AA144</f>
        <v>28988</v>
      </c>
      <c r="AM160" s="114" t="s">
        <v>2233</v>
      </c>
      <c r="AN160" s="267" t="n">
        <f aca="false">AM141</f>
        <v>51191.1333333333</v>
      </c>
      <c r="AO160" s="266" t="s">
        <v>2155</v>
      </c>
      <c r="AP160" s="268" t="n">
        <f aca="false">AN160+AN162-AP162</f>
        <v>51691.1333333333</v>
      </c>
      <c r="AQ160" s="54" t="n">
        <f aca="false">((AP160/12)*0.05)*6</f>
        <v>1292.27833333333</v>
      </c>
      <c r="AR160" s="114" t="s">
        <v>2234</v>
      </c>
      <c r="AS160" s="269" t="n">
        <f aca="false">SUM(AM73:AM73)</f>
        <v>4502.4</v>
      </c>
      <c r="AT160" s="266" t="s">
        <v>2235</v>
      </c>
      <c r="AU160" s="270" t="n">
        <f aca="false">AM144</f>
        <v>57976</v>
      </c>
      <c r="AY160" s="114" t="s">
        <v>2233</v>
      </c>
      <c r="AZ160" s="267" t="n">
        <f aca="false">AY141</f>
        <v>55693.5333333333</v>
      </c>
      <c r="BA160" s="266" t="s">
        <v>2155</v>
      </c>
      <c r="BB160" s="268" t="n">
        <f aca="false">AZ160+AZ162-BB162</f>
        <v>56193.5333333333</v>
      </c>
      <c r="BC160" s="54" t="n">
        <f aca="false">((BB160/12)*0.05)*6</f>
        <v>1404.83833333333</v>
      </c>
      <c r="BD160" s="114" t="s">
        <v>2234</v>
      </c>
      <c r="BE160" s="269" t="n">
        <f aca="false">SUM(AY73:AY73)</f>
        <v>9004.8</v>
      </c>
      <c r="BF160" s="266" t="s">
        <v>2235</v>
      </c>
      <c r="BG160" s="270" t="n">
        <f aca="false">AY144</f>
        <v>115952</v>
      </c>
    </row>
    <row r="161" customFormat="false" ht="15" hidden="false" customHeight="false" outlineLevel="0" collapsed="false">
      <c r="B161" s="264"/>
      <c r="E161" s="266"/>
      <c r="F161" s="271"/>
      <c r="J161" s="266"/>
      <c r="K161" s="271"/>
      <c r="Q161" s="266"/>
      <c r="R161" s="271"/>
      <c r="V161" s="266"/>
      <c r="W161" s="271"/>
      <c r="AC161" s="266"/>
      <c r="AD161" s="271"/>
      <c r="AH161" s="266"/>
      <c r="AI161" s="271"/>
      <c r="AO161" s="266"/>
      <c r="AP161" s="271"/>
      <c r="AT161" s="266"/>
      <c r="AU161" s="271"/>
      <c r="BA161" s="266"/>
      <c r="BB161" s="271"/>
      <c r="BF161" s="266"/>
      <c r="BG161" s="271"/>
    </row>
    <row r="162" customFormat="false" ht="15" hidden="false" customHeight="false" outlineLevel="0" collapsed="false">
      <c r="B162" s="264"/>
      <c r="C162" s="114" t="s">
        <v>2236</v>
      </c>
      <c r="D162" s="272" t="n">
        <f aca="false">C40</f>
        <v>1200</v>
      </c>
      <c r="E162" s="266" t="s">
        <v>2237</v>
      </c>
      <c r="F162" s="54" t="n">
        <f aca="false">C50</f>
        <v>20000</v>
      </c>
      <c r="H162" s="114" t="s">
        <v>2238</v>
      </c>
      <c r="I162" s="267" t="n">
        <f aca="false">SUM(C141)</f>
        <v>6997.06666666667</v>
      </c>
      <c r="J162" s="266"/>
      <c r="K162" s="271"/>
      <c r="O162" s="114" t="s">
        <v>2236</v>
      </c>
      <c r="P162" s="272" t="n">
        <f aca="false">O40</f>
        <v>500</v>
      </c>
      <c r="Q162" s="266" t="s">
        <v>2237</v>
      </c>
      <c r="R162" s="54" t="n">
        <f aca="false">O50</f>
        <v>0</v>
      </c>
      <c r="T162" s="114" t="s">
        <v>2238</v>
      </c>
      <c r="U162" s="267" t="n">
        <f aca="false">SUM(O141)</f>
        <v>12908.4041666667</v>
      </c>
      <c r="V162" s="266"/>
      <c r="W162" s="271"/>
      <c r="AA162" s="114" t="s">
        <v>2236</v>
      </c>
      <c r="AB162" s="272" t="n">
        <f aca="false">AA40</f>
        <v>500</v>
      </c>
      <c r="AC162" s="266" t="s">
        <v>2237</v>
      </c>
      <c r="AD162" s="54" t="n">
        <f aca="false">AA50</f>
        <v>0</v>
      </c>
      <c r="AF162" s="114" t="s">
        <v>2238</v>
      </c>
      <c r="AG162" s="267" t="n">
        <f aca="false">SUM(AA141)</f>
        <v>31876.2333333333</v>
      </c>
      <c r="AH162" s="266"/>
      <c r="AI162" s="271"/>
      <c r="AM162" s="114" t="s">
        <v>2236</v>
      </c>
      <c r="AN162" s="272" t="n">
        <f aca="false">AM40</f>
        <v>500</v>
      </c>
      <c r="AO162" s="266" t="s">
        <v>2237</v>
      </c>
      <c r="AP162" s="54" t="n">
        <f aca="false">AM50</f>
        <v>0</v>
      </c>
      <c r="AR162" s="114" t="s">
        <v>2238</v>
      </c>
      <c r="AS162" s="267" t="n">
        <f aca="false">SUM(AM141)</f>
        <v>51191.1333333333</v>
      </c>
      <c r="AT162" s="266"/>
      <c r="AU162" s="271"/>
      <c r="AY162" s="114" t="s">
        <v>2236</v>
      </c>
      <c r="AZ162" s="272" t="n">
        <f aca="false">AY40</f>
        <v>500</v>
      </c>
      <c r="BA162" s="266" t="s">
        <v>2237</v>
      </c>
      <c r="BB162" s="54" t="n">
        <f aca="false">AY50</f>
        <v>0</v>
      </c>
      <c r="BD162" s="114" t="s">
        <v>2238</v>
      </c>
      <c r="BE162" s="267" t="n">
        <f aca="false">SUM(AY141)</f>
        <v>55693.5333333333</v>
      </c>
      <c r="BF162" s="266"/>
      <c r="BG162" s="271"/>
      <c r="BH162" s="135"/>
      <c r="BI162" s="135"/>
      <c r="BJ162" s="135"/>
      <c r="BK162" s="135"/>
      <c r="BL162" s="135"/>
      <c r="BM162" s="135"/>
      <c r="BN162" s="135"/>
      <c r="BO162" s="135"/>
    </row>
    <row r="163" customFormat="false" ht="15" hidden="false" customHeight="false" outlineLevel="0" collapsed="false">
      <c r="B163" s="264"/>
      <c r="E163" s="266"/>
      <c r="F163" s="271"/>
      <c r="H163" s="114" t="str">
        <f aca="false">IF(I163&lt;&gt;"","Bénéfice","")</f>
        <v/>
      </c>
      <c r="I163" s="273" t="str">
        <f aca="false">IF(K160&gt;I160+I162,K160-I162,"")</f>
        <v/>
      </c>
      <c r="J163" s="114" t="str">
        <f aca="false">IF(K163&lt;&gt;"","Perte","")</f>
        <v>Perte</v>
      </c>
      <c r="K163" s="54" t="n">
        <f aca="false">IF(K160&lt;I160+I162,I162+I160-K160,"")</f>
        <v>323.866666666669</v>
      </c>
      <c r="Q163" s="266"/>
      <c r="R163" s="271"/>
      <c r="T163" s="114" t="str">
        <f aca="false">IF(U163&lt;&gt;"","Bénéfice","")</f>
        <v>Bénéfice</v>
      </c>
      <c r="U163" s="273" t="n">
        <f aca="false">IF(W160&gt;U160+U162,W160-U162,"")</f>
        <v>1585.59583333333</v>
      </c>
      <c r="V163" s="114" t="str">
        <f aca="false">IF(W163&lt;&gt;"","Perte","")</f>
        <v/>
      </c>
      <c r="W163" s="54" t="str">
        <f aca="false">IF(W160&lt;U160+U162,U162+U160-W160,"")</f>
        <v/>
      </c>
      <c r="AC163" s="266"/>
      <c r="AD163" s="271"/>
      <c r="AF163" s="114" t="str">
        <f aca="false">IF(AG163&lt;&gt;"","Bénéfice","")</f>
        <v/>
      </c>
      <c r="AG163" s="273" t="str">
        <f aca="false">IF(AI160&gt;AG160+AG162,AI160-AG162,"")</f>
        <v/>
      </c>
      <c r="AH163" s="114" t="str">
        <f aca="false">IF(AI163&lt;&gt;"","Perte","")</f>
        <v>Perte</v>
      </c>
      <c r="AI163" s="54" t="n">
        <f aca="false">IF(AI160&lt;AG160+AG162,AG162+AG160-AI160,"")</f>
        <v>5139.43333333333</v>
      </c>
      <c r="AO163" s="266"/>
      <c r="AP163" s="271"/>
      <c r="AR163" s="114" t="str">
        <f aca="false">IF(AS163&lt;&gt;"","Bénéfice","")</f>
        <v>Bénéfice</v>
      </c>
      <c r="AS163" s="273" t="n">
        <f aca="false">IF(AU160&gt;AS160+AS162,AU160-AS162,"")</f>
        <v>6784.86666666666</v>
      </c>
      <c r="AT163" s="114" t="str">
        <f aca="false">IF(AU163&lt;&gt;"","Perte","")</f>
        <v/>
      </c>
      <c r="AU163" s="54" t="str">
        <f aca="false">IF(AU160&lt;AS160+AS162,AS162+AS160-AU160,"")</f>
        <v/>
      </c>
      <c r="BA163" s="266"/>
      <c r="BB163" s="271"/>
      <c r="BD163" s="114" t="str">
        <f aca="false">IF(BE163&lt;&gt;"","Bénéfice","")</f>
        <v>Bénéfice</v>
      </c>
      <c r="BE163" s="273" t="n">
        <f aca="false">IF(BG160&gt;BE160+BE162,BG160-BE162,"")</f>
        <v>60258.4666666667</v>
      </c>
      <c r="BF163" s="114" t="str">
        <f aca="false">IF(BG163&lt;&gt;"","Perte","")</f>
        <v/>
      </c>
      <c r="BG163" s="54" t="str">
        <f aca="false">IF(BG160&lt;BE160+BE162,BE162+BE160-BG160,"")</f>
        <v/>
      </c>
      <c r="BH163" s="135"/>
      <c r="BI163" s="135"/>
      <c r="BJ163" s="135"/>
      <c r="BK163" s="135"/>
      <c r="BL163" s="135"/>
      <c r="BM163" s="135"/>
      <c r="BN163" s="135"/>
      <c r="BO163" s="135"/>
    </row>
    <row r="164" customFormat="false" ht="15" hidden="false" customHeight="false" outlineLevel="0" collapsed="false">
      <c r="B164" s="264"/>
      <c r="C164" s="274"/>
      <c r="D164" s="275" t="n">
        <f aca="false">D162+D160</f>
        <v>8197.06666666667</v>
      </c>
      <c r="E164" s="276"/>
      <c r="F164" s="277" t="n">
        <f aca="false">F162+F160</f>
        <v>8197.06666666667</v>
      </c>
      <c r="H164" s="274"/>
      <c r="I164" s="278" t="n">
        <f aca="false">SUM(I160:I163)</f>
        <v>7559.86666666667</v>
      </c>
      <c r="J164" s="276"/>
      <c r="K164" s="279" t="n">
        <f aca="false">SUM(K160:K163)</f>
        <v>7559.86666666667</v>
      </c>
      <c r="O164" s="274"/>
      <c r="P164" s="275" t="n">
        <f aca="false">P162+P160</f>
        <v>13408.4041666667</v>
      </c>
      <c r="Q164" s="276"/>
      <c r="R164" s="277" t="n">
        <f aca="false">R162+R160</f>
        <v>13408.4041666667</v>
      </c>
      <c r="T164" s="274"/>
      <c r="U164" s="278" t="n">
        <f aca="false">SUM(U160:U163)</f>
        <v>15619.6</v>
      </c>
      <c r="V164" s="276"/>
      <c r="W164" s="279" t="n">
        <f aca="false">SUM(W160:W163)</f>
        <v>14494</v>
      </c>
      <c r="AA164" s="274"/>
      <c r="AB164" s="275" t="n">
        <f aca="false">AB162+AB160</f>
        <v>32376.2333333333</v>
      </c>
      <c r="AC164" s="276"/>
      <c r="AD164" s="277" t="n">
        <f aca="false">AD162+AD160</f>
        <v>32376.2333333333</v>
      </c>
      <c r="AF164" s="274"/>
      <c r="AG164" s="278" t="n">
        <f aca="false">SUM(AG160:AG163)</f>
        <v>34127.4333333333</v>
      </c>
      <c r="AH164" s="276"/>
      <c r="AI164" s="279" t="n">
        <f aca="false">SUM(AI160:AI163)</f>
        <v>34127.4333333333</v>
      </c>
      <c r="AM164" s="274"/>
      <c r="AN164" s="275" t="n">
        <f aca="false">AN162+AN160</f>
        <v>51691.1333333333</v>
      </c>
      <c r="AO164" s="276"/>
      <c r="AP164" s="277" t="n">
        <f aca="false">AP162+AP160</f>
        <v>51691.1333333333</v>
      </c>
      <c r="AR164" s="274"/>
      <c r="AS164" s="278" t="n">
        <f aca="false">SUM(AS160:AS163)</f>
        <v>62478.4</v>
      </c>
      <c r="AT164" s="276"/>
      <c r="AU164" s="279" t="n">
        <f aca="false">SUM(AU160:AU163)</f>
        <v>57976</v>
      </c>
      <c r="AY164" s="274"/>
      <c r="AZ164" s="275" t="n">
        <f aca="false">AZ162+AZ160</f>
        <v>56193.5333333333</v>
      </c>
      <c r="BA164" s="276"/>
      <c r="BB164" s="277" t="n">
        <f aca="false">BB162+BB160</f>
        <v>56193.5333333333</v>
      </c>
      <c r="BD164" s="274"/>
      <c r="BE164" s="278" t="n">
        <f aca="false">SUM(BE160:BE163)</f>
        <v>124956.8</v>
      </c>
      <c r="BF164" s="276"/>
      <c r="BG164" s="279" t="n">
        <f aca="false">SUM(BG160:BG163)</f>
        <v>115952</v>
      </c>
      <c r="BH164" s="135"/>
      <c r="BI164" s="135"/>
      <c r="BJ164" s="135"/>
      <c r="BK164" s="135"/>
      <c r="BL164" s="135"/>
      <c r="BM164" s="135"/>
      <c r="BN164" s="135"/>
      <c r="BO164" s="135"/>
    </row>
    <row r="165" customFormat="false" ht="15" hidden="false" customHeight="false" outlineLevel="0" collapsed="false">
      <c r="BH165" s="135"/>
      <c r="BI165" s="135"/>
      <c r="BJ165" s="135"/>
      <c r="BK165" s="135"/>
      <c r="BL165" s="135"/>
      <c r="BM165" s="135"/>
      <c r="BN165" s="135"/>
      <c r="BO165" s="135"/>
    </row>
    <row r="166" customFormat="false" ht="15" hidden="false" customHeight="false" outlineLevel="0" collapsed="false">
      <c r="BH166" s="135"/>
      <c r="BI166" s="135"/>
      <c r="BJ166" s="135"/>
      <c r="BK166" s="135"/>
      <c r="BL166" s="135"/>
      <c r="BM166" s="135"/>
      <c r="BN166" s="135"/>
      <c r="BO166" s="135"/>
    </row>
    <row r="167" customFormat="false" ht="15" hidden="false" customHeight="false" outlineLevel="0" collapsed="false">
      <c r="B167" s="264" t="s">
        <v>2239</v>
      </c>
      <c r="C167" s="265" t="s">
        <v>3</v>
      </c>
      <c r="D167" s="58" t="s">
        <v>2240</v>
      </c>
      <c r="E167" s="58"/>
      <c r="F167" s="58" t="s">
        <v>502</v>
      </c>
      <c r="H167" s="265" t="s">
        <v>2229</v>
      </c>
      <c r="I167" s="58" t="s">
        <v>2230</v>
      </c>
      <c r="J167" s="58"/>
      <c r="K167" s="58" t="s">
        <v>2231</v>
      </c>
      <c r="O167" s="265" t="s">
        <v>3</v>
      </c>
      <c r="P167" s="58" t="s">
        <v>2240</v>
      </c>
      <c r="Q167" s="58"/>
      <c r="R167" s="58" t="s">
        <v>502</v>
      </c>
      <c r="T167" s="265" t="s">
        <v>2229</v>
      </c>
      <c r="U167" s="58" t="s">
        <v>2230</v>
      </c>
      <c r="V167" s="58"/>
      <c r="W167" s="58" t="s">
        <v>2231</v>
      </c>
      <c r="AA167" s="265" t="s">
        <v>3</v>
      </c>
      <c r="AB167" s="58" t="s">
        <v>2240</v>
      </c>
      <c r="AC167" s="58"/>
      <c r="AD167" s="58" t="s">
        <v>502</v>
      </c>
      <c r="AF167" s="265" t="s">
        <v>2229</v>
      </c>
      <c r="AG167" s="58" t="s">
        <v>2230</v>
      </c>
      <c r="AH167" s="58"/>
      <c r="AI167" s="58" t="s">
        <v>2231</v>
      </c>
      <c r="AM167" s="265" t="s">
        <v>3</v>
      </c>
      <c r="AN167" s="58" t="s">
        <v>2240</v>
      </c>
      <c r="AO167" s="58"/>
      <c r="AP167" s="58" t="s">
        <v>502</v>
      </c>
      <c r="AR167" s="265" t="s">
        <v>2229</v>
      </c>
      <c r="AS167" s="58" t="s">
        <v>2230</v>
      </c>
      <c r="AT167" s="58"/>
      <c r="AU167" s="58" t="s">
        <v>2231</v>
      </c>
      <c r="AY167" s="265" t="s">
        <v>3</v>
      </c>
      <c r="AZ167" s="58" t="s">
        <v>2240</v>
      </c>
      <c r="BA167" s="58"/>
      <c r="BB167" s="58" t="s">
        <v>502</v>
      </c>
      <c r="BD167" s="265" t="s">
        <v>2229</v>
      </c>
      <c r="BE167" s="58" t="s">
        <v>2230</v>
      </c>
      <c r="BF167" s="58"/>
      <c r="BG167" s="58" t="s">
        <v>2231</v>
      </c>
      <c r="BH167" s="135"/>
      <c r="BI167" s="135"/>
      <c r="BJ167" s="135"/>
      <c r="BK167" s="135"/>
      <c r="BL167" s="135"/>
      <c r="BM167" s="135"/>
      <c r="BN167" s="135"/>
      <c r="BO167" s="135"/>
    </row>
    <row r="168" customFormat="false" ht="15" hidden="false" customHeight="false" outlineLevel="0" collapsed="false">
      <c r="B168" s="264"/>
      <c r="E168" s="266"/>
      <c r="J168" s="266"/>
      <c r="Q168" s="266"/>
      <c r="V168" s="266"/>
      <c r="AC168" s="266"/>
      <c r="AH168" s="266"/>
      <c r="AO168" s="266"/>
      <c r="AT168" s="266"/>
      <c r="BA168" s="266"/>
      <c r="BF168" s="266"/>
      <c r="BH168" s="135"/>
      <c r="BI168" s="135"/>
      <c r="BJ168" s="135"/>
      <c r="BK168" s="135"/>
      <c r="BL168" s="135"/>
      <c r="BM168" s="135"/>
      <c r="BN168" s="135"/>
      <c r="BO168" s="135"/>
    </row>
    <row r="169" customFormat="false" ht="15" hidden="false" customHeight="false" outlineLevel="0" collapsed="false">
      <c r="B169" s="264"/>
      <c r="C169" s="114" t="s">
        <v>2136</v>
      </c>
      <c r="D169" s="280" t="n">
        <f aca="false">F171+F172-D171</f>
        <v>13779.6</v>
      </c>
      <c r="E169" s="266" t="s">
        <v>2155</v>
      </c>
      <c r="F169" s="268" t="n">
        <f aca="false">BK43</f>
        <v>0</v>
      </c>
      <c r="H169" s="114" t="s">
        <v>2234</v>
      </c>
      <c r="I169" s="269" t="n">
        <f aca="false">SUM(BK73:BK73)</f>
        <v>6753.6</v>
      </c>
      <c r="J169" s="266" t="s">
        <v>2235</v>
      </c>
      <c r="K169" s="268" t="n">
        <f aca="false">SUM(BK144)</f>
        <v>86898</v>
      </c>
      <c r="O169" s="114" t="s">
        <v>2136</v>
      </c>
      <c r="P169" s="280" t="n">
        <f aca="false">R171+R172-P171</f>
        <v>0</v>
      </c>
      <c r="Q169" s="266" t="s">
        <v>2155</v>
      </c>
      <c r="R169" s="268" t="n">
        <f aca="false">BW43</f>
        <v>0</v>
      </c>
      <c r="T169" s="114" t="s">
        <v>2234</v>
      </c>
      <c r="U169" s="269" t="n">
        <f aca="false">SUM(BW73:BW73)</f>
        <v>0</v>
      </c>
      <c r="V169" s="266" t="s">
        <v>2235</v>
      </c>
      <c r="W169" s="268" t="n">
        <f aca="false">SUM(BW144)</f>
        <v>0</v>
      </c>
      <c r="AA169" s="114" t="s">
        <v>2241</v>
      </c>
      <c r="AB169" s="280" t="n">
        <f aca="false">AD171+AD172-AB171</f>
        <v>0</v>
      </c>
      <c r="AC169" s="266" t="s">
        <v>2155</v>
      </c>
      <c r="AD169" s="268" t="n">
        <f aca="false">CI43</f>
        <v>0</v>
      </c>
      <c r="AF169" s="114" t="s">
        <v>2234</v>
      </c>
      <c r="AG169" s="269" t="n">
        <f aca="false">SUM(CI73:CI73)</f>
        <v>0</v>
      </c>
      <c r="AH169" s="266" t="s">
        <v>2235</v>
      </c>
      <c r="AI169" s="268" t="n">
        <f aca="false">SUM(CI144)</f>
        <v>0</v>
      </c>
      <c r="AM169" s="114" t="s">
        <v>2241</v>
      </c>
      <c r="AN169" s="280" t="n">
        <f aca="false">AP171+AP172-AN171</f>
        <v>0</v>
      </c>
      <c r="AO169" s="266" t="s">
        <v>2155</v>
      </c>
      <c r="AP169" s="268" t="n">
        <f aca="false">CU43</f>
        <v>0</v>
      </c>
      <c r="AR169" s="114" t="s">
        <v>2234</v>
      </c>
      <c r="AS169" s="269" t="n">
        <f aca="false">SUM(CU73:CU73)</f>
        <v>0</v>
      </c>
      <c r="AT169" s="266" t="s">
        <v>2235</v>
      </c>
      <c r="AU169" s="268" t="n">
        <f aca="false">SUM(CU144)</f>
        <v>0</v>
      </c>
      <c r="AY169" s="114" t="s">
        <v>2241</v>
      </c>
      <c r="AZ169" s="280" t="n">
        <f aca="false">BB171+BB172-AZ171</f>
        <v>0</v>
      </c>
      <c r="BA169" s="266" t="s">
        <v>2155</v>
      </c>
      <c r="BB169" s="268" t="n">
        <f aca="false">DG43</f>
        <v>0</v>
      </c>
      <c r="BD169" s="114" t="s">
        <v>2234</v>
      </c>
      <c r="BE169" s="269" t="n">
        <f aca="false">SUM(DG73:DG73)</f>
        <v>0</v>
      </c>
      <c r="BF169" s="266" t="s">
        <v>2235</v>
      </c>
      <c r="BG169" s="268" t="n">
        <f aca="false">SUM(DG144)</f>
        <v>0</v>
      </c>
      <c r="BH169" s="135"/>
      <c r="BI169" s="135"/>
      <c r="BJ169" s="135"/>
      <c r="BK169" s="135"/>
      <c r="BL169" s="135"/>
      <c r="BM169" s="135"/>
      <c r="BN169" s="135"/>
      <c r="BO169" s="135"/>
    </row>
    <row r="170" customFormat="false" ht="15" hidden="false" customHeight="false" outlineLevel="0" collapsed="false">
      <c r="B170" s="264"/>
      <c r="E170" s="266"/>
      <c r="F170" s="271"/>
      <c r="J170" s="266"/>
      <c r="K170" s="271"/>
      <c r="Q170" s="266"/>
      <c r="R170" s="271"/>
      <c r="V170" s="266"/>
      <c r="W170" s="271"/>
      <c r="AC170" s="266"/>
      <c r="AD170" s="271"/>
      <c r="AH170" s="266"/>
      <c r="AI170" s="271"/>
      <c r="AO170" s="266"/>
      <c r="AP170" s="271"/>
      <c r="AT170" s="266"/>
      <c r="AU170" s="271"/>
      <c r="BA170" s="266"/>
      <c r="BB170" s="271"/>
      <c r="BF170" s="266"/>
      <c r="BG170" s="271"/>
      <c r="BH170" s="135"/>
      <c r="BI170" s="135"/>
      <c r="BJ170" s="135"/>
      <c r="BK170" s="135"/>
      <c r="BL170" s="135"/>
      <c r="BM170" s="135"/>
      <c r="BN170" s="135"/>
      <c r="BO170" s="135"/>
    </row>
    <row r="171" customFormat="false" ht="15" hidden="false" customHeight="false" outlineLevel="0" collapsed="false">
      <c r="B171" s="264"/>
      <c r="C171" s="114" t="s">
        <v>2242</v>
      </c>
      <c r="D171" s="272" t="n">
        <f aca="false">BK19</f>
        <v>2400</v>
      </c>
      <c r="E171" s="266" t="s">
        <v>2243</v>
      </c>
      <c r="F171" s="281" t="n">
        <f aca="false">BK50</f>
        <v>20000</v>
      </c>
      <c r="H171" s="114" t="s">
        <v>2244</v>
      </c>
      <c r="I171" s="282" t="n">
        <f aca="false">SUM(BK141)</f>
        <v>83964.8</v>
      </c>
      <c r="J171" s="266"/>
      <c r="K171" s="271"/>
      <c r="O171" s="114" t="s">
        <v>2242</v>
      </c>
      <c r="P171" s="272" t="n">
        <f aca="false">BW19</f>
        <v>0</v>
      </c>
      <c r="Q171" s="266" t="s">
        <v>2243</v>
      </c>
      <c r="R171" s="281" t="n">
        <f aca="false">BW50</f>
        <v>0</v>
      </c>
      <c r="T171" s="114" t="s">
        <v>2244</v>
      </c>
      <c r="U171" s="282" t="n">
        <f aca="false">SUM(BW141)</f>
        <v>0</v>
      </c>
      <c r="V171" s="266"/>
      <c r="W171" s="271"/>
      <c r="AA171" s="114" t="s">
        <v>2242</v>
      </c>
      <c r="AB171" s="272" t="n">
        <f aca="false">CI19</f>
        <v>0</v>
      </c>
      <c r="AC171" s="266" t="s">
        <v>2243</v>
      </c>
      <c r="AD171" s="281" t="n">
        <f aca="false">CI50</f>
        <v>0</v>
      </c>
      <c r="AF171" s="114" t="s">
        <v>2244</v>
      </c>
      <c r="AG171" s="282" t="n">
        <f aca="false">SUM(CI141)</f>
        <v>0</v>
      </c>
      <c r="AH171" s="266"/>
      <c r="AI171" s="271"/>
      <c r="AM171" s="114" t="s">
        <v>2242</v>
      </c>
      <c r="AN171" s="272" t="n">
        <f aca="false">CU19</f>
        <v>0</v>
      </c>
      <c r="AO171" s="266" t="s">
        <v>2243</v>
      </c>
      <c r="AP171" s="281" t="n">
        <f aca="false">CU50</f>
        <v>0</v>
      </c>
      <c r="AR171" s="114" t="s">
        <v>2244</v>
      </c>
      <c r="AS171" s="282" t="n">
        <f aca="false">SUM(CU141)</f>
        <v>0</v>
      </c>
      <c r="AT171" s="266"/>
      <c r="AU171" s="271"/>
      <c r="AY171" s="114" t="s">
        <v>2242</v>
      </c>
      <c r="AZ171" s="272" t="n">
        <f aca="false">DG19</f>
        <v>0</v>
      </c>
      <c r="BA171" s="266" t="s">
        <v>2243</v>
      </c>
      <c r="BB171" s="281" t="n">
        <f aca="false">DG50</f>
        <v>0</v>
      </c>
      <c r="BD171" s="114" t="s">
        <v>2244</v>
      </c>
      <c r="BE171" s="282" t="n">
        <f aca="false">SUM(DG141)</f>
        <v>0</v>
      </c>
      <c r="BF171" s="266"/>
      <c r="BG171" s="271"/>
      <c r="BH171" s="135"/>
      <c r="BI171" s="135"/>
      <c r="BJ171" s="135"/>
      <c r="BK171" s="135"/>
      <c r="BL171" s="135"/>
      <c r="BM171" s="135"/>
      <c r="BN171" s="135"/>
      <c r="BO171" s="135"/>
    </row>
    <row r="172" customFormat="false" ht="15" hidden="false" customHeight="false" outlineLevel="0" collapsed="false">
      <c r="B172" s="264"/>
      <c r="D172" s="283"/>
      <c r="F172" s="281" t="n">
        <f aca="false">IF(I172&lt;&gt;0,I172,IF(K172&lt;&gt;0,-K172,0))</f>
        <v>-3820.40000000004</v>
      </c>
      <c r="H172" s="114" t="str">
        <f aca="false">IF(I172&lt;&gt;0,"Bénéfice","")</f>
        <v/>
      </c>
      <c r="I172" s="284" t="n">
        <f aca="false">IF(K169&gt;I169+I171,K169-I171-I169,0)</f>
        <v>0</v>
      </c>
      <c r="J172" s="114" t="str">
        <f aca="false">IF(K172&lt;&gt;0,"Perte","")</f>
        <v>Perte</v>
      </c>
      <c r="K172" s="285" t="n">
        <f aca="false">IF(K169&lt;I169+I171,I171+I169-K169,0)</f>
        <v>3820.40000000004</v>
      </c>
      <c r="P172" s="283"/>
      <c r="R172" s="281" t="n">
        <f aca="false">IF(U172&lt;&gt;0,U172,IF(W172&lt;&gt;0,-W172,0))</f>
        <v>0</v>
      </c>
      <c r="T172" s="114" t="str">
        <f aca="false">IF(U172&lt;&gt;0,"Bénéfice","")</f>
        <v/>
      </c>
      <c r="U172" s="284" t="n">
        <f aca="false">IF(W169&gt;U169+U171,W169-U171,0)</f>
        <v>0</v>
      </c>
      <c r="V172" s="114" t="str">
        <f aca="false">IF(W172&lt;&gt;0,"Perte","")</f>
        <v/>
      </c>
      <c r="W172" s="285" t="n">
        <f aca="false">IF(W169&lt;U169+U171,U171+U169-W169,0)</f>
        <v>0</v>
      </c>
      <c r="AB172" s="283"/>
      <c r="AD172" s="281" t="n">
        <f aca="false">IF(AG172&lt;&gt;0,AG172,IF(AI172&lt;&gt;0,-AI172,0))</f>
        <v>0</v>
      </c>
      <c r="AF172" s="114" t="str">
        <f aca="false">IF(AG172&lt;&gt;0,"Bénéfice","")</f>
        <v/>
      </c>
      <c r="AG172" s="284" t="n">
        <f aca="false">IF(AI169&gt;AG169+AG171,AI169-AG171,0)</f>
        <v>0</v>
      </c>
      <c r="AH172" s="114" t="str">
        <f aca="false">IF(AI172&lt;&gt;0,"Perte","")</f>
        <v/>
      </c>
      <c r="AI172" s="285" t="n">
        <f aca="false">IF(AI169&lt;AG169+AG171,AG171+AG169-AI169,0)</f>
        <v>0</v>
      </c>
      <c r="AN172" s="283"/>
      <c r="AP172" s="281" t="n">
        <f aca="false">IF(AS172&lt;&gt;0,AS172,IF(AU172&lt;&gt;0,-AU172,0))</f>
        <v>0</v>
      </c>
      <c r="AR172" s="114" t="str">
        <f aca="false">IF(AS172&lt;&gt;0,"Bénéfice","")</f>
        <v/>
      </c>
      <c r="AS172" s="284" t="n">
        <f aca="false">IF(AU169&gt;AS169+AS171,AU169-AS171,0)</f>
        <v>0</v>
      </c>
      <c r="AT172" s="114" t="str">
        <f aca="false">IF(AU172&lt;&gt;0,"Perte","")</f>
        <v/>
      </c>
      <c r="AU172" s="285" t="n">
        <f aca="false">IF(AU169&lt;AS169+AS171,AS171+AS169-AU169,0)</f>
        <v>0</v>
      </c>
      <c r="AZ172" s="283"/>
      <c r="BB172" s="281" t="n">
        <f aca="false">IF(BE172&lt;&gt;0,BE172,IF(BG172&lt;&gt;0,-BG172,0))</f>
        <v>0</v>
      </c>
      <c r="BD172" s="114" t="str">
        <f aca="false">IF(BE172&lt;&gt;0,"Bénéfice","")</f>
        <v/>
      </c>
      <c r="BE172" s="284" t="n">
        <f aca="false">IF(BG169&gt;BE169+BE171,BG169-BE171,0)</f>
        <v>0</v>
      </c>
      <c r="BF172" s="114" t="str">
        <f aca="false">IF(BG172&lt;&gt;0,"Perte","")</f>
        <v/>
      </c>
      <c r="BG172" s="285" t="n">
        <f aca="false">IF(BG169&lt;BE169+BE171,BE171+BE169-BG169,0)</f>
        <v>0</v>
      </c>
      <c r="BH172" s="135"/>
      <c r="BI172" s="135"/>
      <c r="BJ172" s="135"/>
      <c r="BK172" s="135"/>
      <c r="BL172" s="135"/>
      <c r="BM172" s="135"/>
      <c r="BN172" s="135"/>
      <c r="BO172" s="135"/>
    </row>
    <row r="173" customFormat="false" ht="15" hidden="false" customHeight="false" outlineLevel="0" collapsed="false">
      <c r="B173" s="264"/>
      <c r="C173" s="274"/>
      <c r="D173" s="279" t="n">
        <f aca="false">SUM(D169:D172)</f>
        <v>16179.6</v>
      </c>
      <c r="E173" s="276"/>
      <c r="F173" s="279" t="n">
        <f aca="false">SUM(F169:F172)</f>
        <v>16179.6</v>
      </c>
      <c r="H173" s="274"/>
      <c r="I173" s="278" t="n">
        <f aca="false">SUM(I169:I172)</f>
        <v>90718.4</v>
      </c>
      <c r="J173" s="276"/>
      <c r="K173" s="279" t="n">
        <f aca="false">SUM(K169:K172)</f>
        <v>90718.4</v>
      </c>
      <c r="O173" s="274"/>
      <c r="P173" s="279" t="n">
        <f aca="false">SUM(P169:P172)</f>
        <v>0</v>
      </c>
      <c r="Q173" s="276"/>
      <c r="R173" s="279" t="n">
        <f aca="false">SUM(R169:R172)</f>
        <v>0</v>
      </c>
      <c r="T173" s="274"/>
      <c r="U173" s="278" t="n">
        <f aca="false">SUM(U169:U172)</f>
        <v>0</v>
      </c>
      <c r="V173" s="276"/>
      <c r="W173" s="279" t="n">
        <f aca="false">SUM(W169:W172)</f>
        <v>0</v>
      </c>
      <c r="AA173" s="274"/>
      <c r="AB173" s="279" t="n">
        <f aca="false">SUM(AB169:AB172)</f>
        <v>0</v>
      </c>
      <c r="AC173" s="276"/>
      <c r="AD173" s="279" t="n">
        <f aca="false">SUM(AD169:AD172)</f>
        <v>0</v>
      </c>
      <c r="AF173" s="274"/>
      <c r="AG173" s="278" t="n">
        <f aca="false">SUM(AG169:AG172)</f>
        <v>0</v>
      </c>
      <c r="AH173" s="276"/>
      <c r="AI173" s="279" t="n">
        <f aca="false">SUM(AI169:AI172)</f>
        <v>0</v>
      </c>
      <c r="AM173" s="274"/>
      <c r="AN173" s="279" t="n">
        <f aca="false">SUM(AN169:AN172)</f>
        <v>0</v>
      </c>
      <c r="AO173" s="276"/>
      <c r="AP173" s="279" t="n">
        <f aca="false">SUM(AP169:AP172)</f>
        <v>0</v>
      </c>
      <c r="AR173" s="274"/>
      <c r="AS173" s="278" t="n">
        <f aca="false">SUM(AS169:AS172)</f>
        <v>0</v>
      </c>
      <c r="AT173" s="276"/>
      <c r="AU173" s="279" t="n">
        <f aca="false">SUM(AU169:AU172)</f>
        <v>0</v>
      </c>
      <c r="AY173" s="274"/>
      <c r="AZ173" s="279" t="n">
        <f aca="false">SUM(AZ169:AZ172)</f>
        <v>0</v>
      </c>
      <c r="BA173" s="276"/>
      <c r="BB173" s="279" t="n">
        <f aca="false">SUM(BB169:BB172)</f>
        <v>0</v>
      </c>
      <c r="BD173" s="274"/>
      <c r="BE173" s="278" t="n">
        <f aca="false">SUM(BE169:BE172)</f>
        <v>0</v>
      </c>
      <c r="BF173" s="276"/>
      <c r="BG173" s="279" t="n">
        <f aca="false">SUM(BG169:BG172)</f>
        <v>0</v>
      </c>
      <c r="BH173" s="135"/>
      <c r="BI173" s="135"/>
      <c r="BJ173" s="135"/>
      <c r="BK173" s="135"/>
      <c r="BL173" s="135"/>
      <c r="BM173" s="135"/>
      <c r="BN173" s="135"/>
      <c r="BO173" s="135"/>
    </row>
    <row r="174" customFormat="false" ht="15" hidden="false" customHeight="false" outlineLevel="0" collapsed="false">
      <c r="BH174" s="135"/>
      <c r="BI174" s="135"/>
      <c r="BJ174" s="135"/>
      <c r="BK174" s="135"/>
      <c r="BL174" s="135"/>
      <c r="BM174" s="135"/>
      <c r="BN174" s="135"/>
      <c r="BO174" s="135"/>
    </row>
    <row r="175" customFormat="false" ht="15" hidden="false" customHeight="false" outlineLevel="0" collapsed="false">
      <c r="BH175" s="135"/>
      <c r="BI175" s="135"/>
      <c r="BJ175" s="135"/>
      <c r="BK175" s="135"/>
      <c r="BL175" s="135"/>
      <c r="BM175" s="135"/>
      <c r="BN175" s="135"/>
      <c r="BO175" s="135"/>
    </row>
    <row r="176" customFormat="false" ht="15" hidden="false" customHeight="false" outlineLevel="0" collapsed="false">
      <c r="B176" s="9" t="s">
        <v>2245</v>
      </c>
      <c r="BH176" s="135"/>
      <c r="BI176" s="135"/>
      <c r="BJ176" s="135"/>
      <c r="BK176" s="135"/>
      <c r="BL176" s="135"/>
      <c r="BM176" s="135"/>
      <c r="BN176" s="135"/>
      <c r="BO176" s="135"/>
    </row>
    <row r="177" customFormat="false" ht="15" hidden="false" customHeight="false" outlineLevel="0" collapsed="false">
      <c r="B177" s="286" t="s">
        <v>2246</v>
      </c>
      <c r="C177" s="287" t="n">
        <f aca="false">BK141</f>
        <v>83964.8</v>
      </c>
      <c r="D177" s="114" t="s">
        <v>2247</v>
      </c>
      <c r="O177" s="287" t="n">
        <f aca="false">BW141</f>
        <v>0</v>
      </c>
      <c r="AA177" s="287" t="n">
        <f aca="false">CI141</f>
        <v>0</v>
      </c>
      <c r="AM177" s="287" t="n">
        <f aca="false">CU141</f>
        <v>0</v>
      </c>
      <c r="AY177" s="287" t="n">
        <f aca="false">DG141</f>
        <v>0</v>
      </c>
      <c r="BH177" s="135"/>
      <c r="BI177" s="135"/>
      <c r="BJ177" s="135"/>
      <c r="BK177" s="135"/>
      <c r="BL177" s="135"/>
      <c r="BM177" s="135"/>
      <c r="BN177" s="135"/>
      <c r="BO177" s="135"/>
    </row>
    <row r="178" customFormat="false" ht="15" hidden="false" customHeight="false" outlineLevel="0" collapsed="false">
      <c r="B178" s="286" t="s">
        <v>2248</v>
      </c>
      <c r="C178" s="288" t="n">
        <v>240</v>
      </c>
      <c r="D178" s="285" t="n">
        <f aca="false">C178</f>
        <v>240</v>
      </c>
      <c r="O178" s="288" t="n">
        <v>240</v>
      </c>
      <c r="P178" s="285"/>
      <c r="AA178" s="288" t="n">
        <v>240</v>
      </c>
      <c r="AB178" s="285"/>
      <c r="AM178" s="288" t="n">
        <v>240</v>
      </c>
      <c r="AN178" s="285"/>
      <c r="AY178" s="288" t="n">
        <v>240</v>
      </c>
      <c r="AZ178" s="285"/>
      <c r="BK178" s="135"/>
      <c r="BL178" s="135"/>
      <c r="BM178" s="135"/>
      <c r="BN178" s="135"/>
      <c r="BO178" s="135"/>
    </row>
    <row r="179" customFormat="false" ht="13.8" hidden="false" customHeight="false" outlineLevel="0" collapsed="false">
      <c r="B179" s="286" t="s">
        <v>2249</v>
      </c>
      <c r="C179" s="288" t="n">
        <v>8.5</v>
      </c>
      <c r="D179" s="285" t="n">
        <f aca="false">C179</f>
        <v>8.5</v>
      </c>
      <c r="O179" s="288" t="n">
        <v>8.5</v>
      </c>
      <c r="AA179" s="288" t="n">
        <v>8.5</v>
      </c>
      <c r="AM179" s="288" t="n">
        <v>8.5</v>
      </c>
      <c r="AY179" s="288" t="n">
        <v>8.5</v>
      </c>
      <c r="BK179" s="135"/>
      <c r="BL179" s="135"/>
      <c r="BM179" s="135"/>
      <c r="BN179" s="135"/>
      <c r="BO179" s="135"/>
    </row>
    <row r="180" customFormat="false" ht="15" hidden="false" customHeight="false" outlineLevel="0" collapsed="false">
      <c r="B180" s="286" t="s">
        <v>2250</v>
      </c>
      <c r="C180" s="287" t="n">
        <f aca="false">C177/C178/C179</f>
        <v>41.1592156862745</v>
      </c>
      <c r="D180" s="287" t="e">
        <f aca="false">D177/D178/D179</f>
        <v>#VALUE!</v>
      </c>
      <c r="O180" s="287" t="n">
        <f aca="false">O177/O178/O179</f>
        <v>0</v>
      </c>
      <c r="AA180" s="287" t="n">
        <f aca="false">AA177/AA178/AA179</f>
        <v>0</v>
      </c>
      <c r="AM180" s="287" t="n">
        <f aca="false">AM177/AM178/AM179</f>
        <v>0</v>
      </c>
      <c r="AY180" s="287" t="n">
        <f aca="false">AY177/AY178/AY179</f>
        <v>0</v>
      </c>
      <c r="BK180" s="135"/>
      <c r="BL180" s="135"/>
      <c r="BM180" s="135"/>
      <c r="BN180" s="135"/>
      <c r="BO180" s="135"/>
    </row>
    <row r="181" customFormat="false" ht="15" hidden="false" customHeight="false" outlineLevel="0" collapsed="false">
      <c r="B181" s="286" t="s">
        <v>2251</v>
      </c>
      <c r="C181" s="287" t="n">
        <f aca="false">C177/C178</f>
        <v>349.853333333333</v>
      </c>
      <c r="D181" s="287" t="e">
        <f aca="false">D177/D178</f>
        <v>#VALUE!</v>
      </c>
      <c r="F181" s="114" t="n">
        <f aca="false">F183/4</f>
        <v>437.316666666667</v>
      </c>
      <c r="G181" s="114" t="s">
        <v>2252</v>
      </c>
      <c r="O181" s="287" t="n">
        <f aca="false">O177/O178</f>
        <v>0</v>
      </c>
      <c r="R181" s="114" t="n">
        <f aca="false">R183/30</f>
        <v>0</v>
      </c>
      <c r="AA181" s="287" t="n">
        <f aca="false">AA177/AA178</f>
        <v>0</v>
      </c>
      <c r="AM181" s="287" t="n">
        <f aca="false">AM177/AM178</f>
        <v>0</v>
      </c>
      <c r="AY181" s="287" t="n">
        <f aca="false">AY177/AY178</f>
        <v>0</v>
      </c>
      <c r="BK181" s="135"/>
      <c r="BL181" s="135"/>
      <c r="BM181" s="135"/>
      <c r="BN181" s="135"/>
      <c r="BO181" s="135"/>
    </row>
    <row r="182" customFormat="false" ht="15" hidden="false" customHeight="false" outlineLevel="0" collapsed="false">
      <c r="B182" s="286" t="s">
        <v>2253</v>
      </c>
      <c r="C182" s="287" t="n">
        <f aca="false">C177/C178*5</f>
        <v>1749.26666666667</v>
      </c>
      <c r="D182" s="287" t="e">
        <f aca="false">D177/D178*5</f>
        <v>#VALUE!</v>
      </c>
      <c r="O182" s="287" t="n">
        <f aca="false">O177/O178*5</f>
        <v>0</v>
      </c>
      <c r="AA182" s="287" t="n">
        <f aca="false">AA177/AA178*5</f>
        <v>0</v>
      </c>
      <c r="AM182" s="287" t="n">
        <f aca="false">AM177/AM178*5</f>
        <v>0</v>
      </c>
      <c r="AY182" s="287" t="n">
        <f aca="false">AY177/AY178*5</f>
        <v>0</v>
      </c>
      <c r="BK182" s="135"/>
      <c r="BL182" s="135"/>
      <c r="BM182" s="135"/>
      <c r="BN182" s="135"/>
      <c r="BO182" s="135"/>
    </row>
    <row r="183" customFormat="false" ht="15" hidden="false" customHeight="false" outlineLevel="0" collapsed="false">
      <c r="B183" s="286" t="s">
        <v>2254</v>
      </c>
      <c r="C183" s="287" t="n">
        <f aca="false">C177/12</f>
        <v>6997.06666666667</v>
      </c>
      <c r="D183" s="287" t="e">
        <f aca="false">D177/12</f>
        <v>#VALUE!</v>
      </c>
      <c r="E183" s="114" t="n">
        <v>4</v>
      </c>
      <c r="F183" s="114" t="n">
        <f aca="false">C183/E183</f>
        <v>1749.26666666667</v>
      </c>
      <c r="O183" s="287" t="n">
        <f aca="false">O177/12</f>
        <v>0</v>
      </c>
      <c r="Q183" s="114" t="n">
        <v>4</v>
      </c>
      <c r="R183" s="114" t="n">
        <f aca="false">O183/Q183</f>
        <v>0</v>
      </c>
      <c r="AA183" s="287" t="n">
        <f aca="false">AA177/12</f>
        <v>0</v>
      </c>
      <c r="AM183" s="287" t="n">
        <f aca="false">AM177/12</f>
        <v>0</v>
      </c>
      <c r="AY183" s="287" t="n">
        <f aca="false">AY177/12</f>
        <v>0</v>
      </c>
      <c r="BK183" s="135"/>
      <c r="BL183" s="135"/>
      <c r="BM183" s="135"/>
      <c r="BN183" s="135"/>
      <c r="BO183" s="135"/>
    </row>
    <row r="185" customFormat="false" ht="15" hidden="false" customHeight="false" outlineLevel="0" collapsed="false">
      <c r="E185" s="114" t="s">
        <v>2255</v>
      </c>
      <c r="F185" s="114" t="n">
        <v>0.35</v>
      </c>
    </row>
    <row r="186" customFormat="false" ht="15" hidden="false" customHeight="false" outlineLevel="0" collapsed="false">
      <c r="E186" s="114" t="s">
        <v>2256</v>
      </c>
      <c r="F186" s="114" t="n">
        <f aca="false">F185*F183</f>
        <v>612.243333333334</v>
      </c>
    </row>
    <row r="188" customFormat="false" ht="15" hidden="false" customHeight="false" outlineLevel="0" collapsed="false">
      <c r="E188" s="114" t="s">
        <v>2257</v>
      </c>
      <c r="F188" s="114" t="n">
        <v>4.5</v>
      </c>
    </row>
    <row r="189" customFormat="false" ht="15" hidden="false" customHeight="false" outlineLevel="0" collapsed="false">
      <c r="E189" s="114" t="s">
        <v>2258</v>
      </c>
      <c r="F189" s="114" t="n">
        <f aca="false">F183*F188</f>
        <v>7871.7</v>
      </c>
    </row>
  </sheetData>
  <mergeCells count="27">
    <mergeCell ref="C4:N4"/>
    <mergeCell ref="O4:Z4"/>
    <mergeCell ref="AA4:AL4"/>
    <mergeCell ref="AM4:AX4"/>
    <mergeCell ref="AY4:BJ4"/>
    <mergeCell ref="B158:B164"/>
    <mergeCell ref="D158:E158"/>
    <mergeCell ref="I158:J158"/>
    <mergeCell ref="P158:Q158"/>
    <mergeCell ref="U158:V158"/>
    <mergeCell ref="AB158:AC158"/>
    <mergeCell ref="AG158:AH158"/>
    <mergeCell ref="AN158:AO158"/>
    <mergeCell ref="AS158:AT158"/>
    <mergeCell ref="AZ158:BA158"/>
    <mergeCell ref="BE158:BF158"/>
    <mergeCell ref="B167:B173"/>
    <mergeCell ref="D167:E167"/>
    <mergeCell ref="I167:J167"/>
    <mergeCell ref="P167:Q167"/>
    <mergeCell ref="U167:V167"/>
    <mergeCell ref="AB167:AC167"/>
    <mergeCell ref="AG167:AH167"/>
    <mergeCell ref="AN167:AO167"/>
    <mergeCell ref="AS167:AT167"/>
    <mergeCell ref="AZ167:BA167"/>
    <mergeCell ref="BE167:BF167"/>
  </mergeCells>
  <conditionalFormatting sqref="C151:AL151 B153:AL156 C152:BJ152 C149:AL149">
    <cfRule type="cellIs" priority="2" operator="lessThan" aboveAverage="0" equalAverage="0" bottom="0" percent="0" rank="0" text="" dxfId="0">
      <formula>0</formula>
    </cfRule>
  </conditionalFormatting>
  <conditionalFormatting sqref="A153:A156">
    <cfRule type="cellIs" priority="3" operator="lessThan" aboveAverage="0" equalAverage="0" bottom="0" percent="0" rank="0" text="" dxfId="1">
      <formula>0</formula>
    </cfRule>
  </conditionalFormatting>
  <conditionalFormatting sqref="AM151:AX151">
    <cfRule type="cellIs" priority="4" operator="lessThan" aboveAverage="0" equalAverage="0" bottom="0" percent="0" rank="0" text="" dxfId="2">
      <formula>0</formula>
    </cfRule>
  </conditionalFormatting>
  <conditionalFormatting sqref="AM153:AX156">
    <cfRule type="cellIs" priority="5" operator="lessThan" aboveAverage="0" equalAverage="0" bottom="0" percent="0" rank="0" text="" dxfId="3">
      <formula>0</formula>
    </cfRule>
  </conditionalFormatting>
  <conditionalFormatting sqref="AM149:AX149">
    <cfRule type="cellIs" priority="6" operator="lessThan" aboveAverage="0" equalAverage="0" bottom="0" percent="0" rank="0" text="" dxfId="4">
      <formula>0</formula>
    </cfRule>
  </conditionalFormatting>
  <conditionalFormatting sqref="AY151:BJ151">
    <cfRule type="cellIs" priority="7" operator="lessThan" aboveAverage="0" equalAverage="0" bottom="0" percent="0" rank="0" text="" dxfId="5">
      <formula>0</formula>
    </cfRule>
  </conditionalFormatting>
  <conditionalFormatting sqref="AY153:BJ156">
    <cfRule type="cellIs" priority="8" operator="lessThan" aboveAverage="0" equalAverage="0" bottom="0" percent="0" rank="0" text="" dxfId="6">
      <formula>0</formula>
    </cfRule>
  </conditionalFormatting>
  <conditionalFormatting sqref="AY149:BJ149">
    <cfRule type="cellIs" priority="9" operator="lessThan" aboveAverage="0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DEADA"/>
    <pageSetUpPr fitToPage="true"/>
  </sheetPr>
  <dimension ref="A1:V29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135" width="58.57"/>
    <col collapsed="false" customWidth="true" hidden="false" outlineLevel="0" max="2" min="2" style="135" width="15.71"/>
    <col collapsed="false" customWidth="true" hidden="false" outlineLevel="0" max="3" min="3" style="135" width="5.7"/>
    <col collapsed="false" customWidth="true" hidden="false" outlineLevel="0" max="4" min="4" style="135" width="3.71"/>
    <col collapsed="false" customWidth="true" hidden="false" outlineLevel="0" max="5" min="5" style="135" width="1.71"/>
    <col collapsed="false" customWidth="true" hidden="false" outlineLevel="0" max="6" min="6" style="135" width="16.29"/>
    <col collapsed="false" customWidth="true" hidden="false" outlineLevel="0" max="7" min="7" style="135" width="5.7"/>
    <col collapsed="false" customWidth="true" hidden="false" outlineLevel="0" max="8" min="8" style="135" width="5.28"/>
    <col collapsed="false" customWidth="true" hidden="false" outlineLevel="0" max="9" min="9" style="135" width="1.71"/>
    <col collapsed="false" customWidth="true" hidden="false" outlineLevel="0" max="10" min="10" style="135" width="16.29"/>
    <col collapsed="false" customWidth="true" hidden="false" outlineLevel="0" max="11" min="11" style="135" width="5.7"/>
    <col collapsed="false" customWidth="true" hidden="false" outlineLevel="0" max="12" min="12" style="135" width="5.01"/>
    <col collapsed="false" customWidth="true" hidden="false" outlineLevel="0" max="13" min="13" style="135" width="1.71"/>
    <col collapsed="false" customWidth="true" hidden="false" outlineLevel="0" max="14" min="14" style="135" width="16.29"/>
    <col collapsed="false" customWidth="true" hidden="false" outlineLevel="0" max="15" min="15" style="135" width="5.7"/>
    <col collapsed="false" customWidth="true" hidden="false" outlineLevel="0" max="16" min="16" style="135" width="4.57"/>
    <col collapsed="false" customWidth="true" hidden="false" outlineLevel="0" max="17" min="17" style="135" width="1.71"/>
    <col collapsed="false" customWidth="true" hidden="false" outlineLevel="0" max="18" min="18" style="135" width="16.14"/>
    <col collapsed="false" customWidth="true" hidden="false" outlineLevel="0" max="19" min="19" style="135" width="5.7"/>
    <col collapsed="false" customWidth="true" hidden="false" outlineLevel="0" max="20" min="20" style="135" width="4.29"/>
    <col collapsed="false" customWidth="true" hidden="false" outlineLevel="0" max="21" min="21" style="0" width="12.29"/>
    <col collapsed="false" customWidth="true" hidden="false" outlineLevel="0" max="22" min="22" style="0" width="15"/>
    <col collapsed="false" customWidth="true" hidden="false" outlineLevel="0" max="1025" min="23" style="0" width="10.71"/>
  </cols>
  <sheetData>
    <row r="1" customFormat="false" ht="21" hidden="false" customHeight="false" outlineLevel="0" collapsed="false">
      <c r="A1" s="6" t="s">
        <v>2259</v>
      </c>
    </row>
    <row r="3" customFormat="false" ht="21" hidden="false" customHeight="false" outlineLevel="0" collapsed="false">
      <c r="B3" s="289" t="n">
        <f aca="false">Hypotheses!$B$4</f>
        <v>2019</v>
      </c>
      <c r="C3" s="289"/>
      <c r="F3" s="289" t="n">
        <f aca="false">B3+1</f>
        <v>2020</v>
      </c>
      <c r="G3" s="289"/>
      <c r="H3" s="289"/>
      <c r="J3" s="289" t="n">
        <f aca="false">F3+1</f>
        <v>2021</v>
      </c>
      <c r="K3" s="289"/>
      <c r="L3" s="289"/>
      <c r="N3" s="289" t="n">
        <f aca="false">J3+1</f>
        <v>2022</v>
      </c>
      <c r="O3" s="289"/>
      <c r="P3" s="289"/>
      <c r="R3" s="289" t="n">
        <f aca="false">N3+1</f>
        <v>2023</v>
      </c>
      <c r="S3" s="289"/>
      <c r="T3" s="289"/>
    </row>
    <row r="5" customFormat="false" ht="15" hidden="false" customHeight="false" outlineLevel="0" collapsed="false">
      <c r="A5" s="9" t="s">
        <v>2260</v>
      </c>
      <c r="B5" s="290" t="n">
        <f aca="false">'Resultats previsionnels'!BK69</f>
        <v>86898</v>
      </c>
      <c r="C5" s="291" t="n">
        <f aca="false">B5/$B$5</f>
        <v>1</v>
      </c>
      <c r="D5" s="292"/>
      <c r="E5" s="292"/>
      <c r="F5" s="290" t="n">
        <f aca="false">'Resultats previsionnels'!BL69</f>
        <v>173928</v>
      </c>
      <c r="G5" s="291" t="n">
        <f aca="false">F5/$F$5</f>
        <v>1</v>
      </c>
      <c r="H5" s="293" t="n">
        <f aca="false">IFERROR(F5/B5-1,"%")</f>
        <v>1.00151902230201</v>
      </c>
      <c r="I5" s="292"/>
      <c r="J5" s="290" t="n">
        <f aca="false">'Resultats previsionnels'!BM69</f>
        <v>347856</v>
      </c>
      <c r="K5" s="291" t="n">
        <f aca="false">J5/$J$5</f>
        <v>1</v>
      </c>
      <c r="L5" s="293" t="n">
        <f aca="false">IFERROR(J5/F5-1,"%")</f>
        <v>1</v>
      </c>
      <c r="M5" s="292"/>
      <c r="N5" s="290" t="n">
        <f aca="false">'Resultats previsionnels'!BN69</f>
        <v>695712</v>
      </c>
      <c r="O5" s="291" t="n">
        <f aca="false">N5/$N$5</f>
        <v>1</v>
      </c>
      <c r="P5" s="293" t="n">
        <f aca="false">IFERROR(N5/J5-1,"%")</f>
        <v>1</v>
      </c>
      <c r="Q5" s="292"/>
      <c r="R5" s="290" t="n">
        <f aca="false">'Resultats previsionnels'!BO69</f>
        <v>1391424</v>
      </c>
      <c r="S5" s="291" t="n">
        <f aca="false">R5/$R$5</f>
        <v>1</v>
      </c>
      <c r="T5" s="293" t="n">
        <f aca="false">IFERROR(R5/N5-1,"%")</f>
        <v>1</v>
      </c>
    </row>
    <row r="6" customFormat="false" ht="15" hidden="false" customHeight="false" outlineLevel="0" collapsed="false">
      <c r="A6" s="135" t="s">
        <v>2261</v>
      </c>
      <c r="B6" s="129" t="n">
        <v>0</v>
      </c>
      <c r="C6" s="294" t="n">
        <f aca="false">B6/$B$5</f>
        <v>0</v>
      </c>
      <c r="D6" s="292"/>
      <c r="E6" s="292"/>
      <c r="F6" s="129" t="n">
        <v>0</v>
      </c>
      <c r="G6" s="294" t="n">
        <f aca="false">F6/$F$5</f>
        <v>0</v>
      </c>
      <c r="H6" s="295" t="str">
        <f aca="false">IFERROR(F6/B6-1,"%")</f>
        <v>%</v>
      </c>
      <c r="I6" s="292"/>
      <c r="J6" s="129" t="n">
        <v>0</v>
      </c>
      <c r="K6" s="294" t="n">
        <f aca="false">J6/$J$5</f>
        <v>0</v>
      </c>
      <c r="L6" s="295" t="str">
        <f aca="false">IFERROR(J6/F6-1,"%")</f>
        <v>%</v>
      </c>
      <c r="M6" s="292"/>
      <c r="N6" s="129" t="n">
        <v>0</v>
      </c>
      <c r="O6" s="294" t="n">
        <f aca="false">N6/$N$5</f>
        <v>0</v>
      </c>
      <c r="P6" s="295" t="str">
        <f aca="false">IFERROR(N6/J6-1,"%")</f>
        <v>%</v>
      </c>
      <c r="Q6" s="292"/>
      <c r="R6" s="129" t="n">
        <v>0</v>
      </c>
      <c r="S6" s="294" t="n">
        <f aca="false">R6/$R$5</f>
        <v>0</v>
      </c>
      <c r="T6" s="295" t="str">
        <f aca="false">IFERROR(R6/N6-1,"%")</f>
        <v>%</v>
      </c>
    </row>
    <row r="7" customFormat="false" ht="15" hidden="false" customHeight="false" outlineLevel="0" collapsed="false">
      <c r="A7" s="9" t="s">
        <v>2262</v>
      </c>
      <c r="B7" s="290" t="n">
        <f aca="false">B5+B6</f>
        <v>86898</v>
      </c>
      <c r="C7" s="291" t="n">
        <f aca="false">B7/$B$5</f>
        <v>1</v>
      </c>
      <c r="D7" s="292"/>
      <c r="E7" s="292"/>
      <c r="F7" s="290" t="n">
        <f aca="false">F5+F6</f>
        <v>173928</v>
      </c>
      <c r="G7" s="291" t="n">
        <f aca="false">F7/$F$5</f>
        <v>1</v>
      </c>
      <c r="H7" s="293" t="n">
        <f aca="false">IFERROR(F7/B7-1,"%")</f>
        <v>1.00151902230201</v>
      </c>
      <c r="I7" s="292"/>
      <c r="J7" s="290" t="n">
        <f aca="false">J5+J6</f>
        <v>347856</v>
      </c>
      <c r="K7" s="291" t="n">
        <f aca="false">J7/$J$5</f>
        <v>1</v>
      </c>
      <c r="L7" s="293" t="n">
        <f aca="false">IFERROR(J7/F7-1,"%")</f>
        <v>1</v>
      </c>
      <c r="M7" s="292"/>
      <c r="N7" s="290" t="n">
        <f aca="false">N5+N6</f>
        <v>695712</v>
      </c>
      <c r="O7" s="291" t="n">
        <f aca="false">N7/$N$5</f>
        <v>1</v>
      </c>
      <c r="P7" s="293" t="n">
        <f aca="false">IFERROR(N7/J7-1,"%")</f>
        <v>1</v>
      </c>
      <c r="Q7" s="292"/>
      <c r="R7" s="290" t="n">
        <f aca="false">R5+R6</f>
        <v>1391424</v>
      </c>
      <c r="S7" s="291" t="n">
        <f aca="false">R7/$R$5</f>
        <v>1</v>
      </c>
      <c r="T7" s="293" t="n">
        <f aca="false">IFERROR(R7/N7-1,"%")</f>
        <v>1</v>
      </c>
    </row>
    <row r="8" customFormat="false" ht="15" hidden="false" customHeight="false" outlineLevel="0" collapsed="false">
      <c r="A8" s="135" t="s">
        <v>2263</v>
      </c>
      <c r="B8" s="129" t="n">
        <f aca="false">'Resultats previsionnels'!BK72</f>
        <v>6753.6</v>
      </c>
      <c r="C8" s="294" t="n">
        <f aca="false">B8/$B$5</f>
        <v>0.0777187046882552</v>
      </c>
      <c r="D8" s="292"/>
      <c r="E8" s="292"/>
      <c r="F8" s="129" t="n">
        <f aca="false">'Resultats previsionnels'!BL72</f>
        <v>13507.2</v>
      </c>
      <c r="G8" s="294" t="n">
        <f aca="false">F8/$F$5</f>
        <v>0.0776597212639713</v>
      </c>
      <c r="H8" s="295" t="n">
        <f aca="false">IFERROR(F8/B8-1,"%")</f>
        <v>1</v>
      </c>
      <c r="I8" s="292"/>
      <c r="J8" s="129" t="n">
        <f aca="false">'Resultats previsionnels'!BM72</f>
        <v>27014.4</v>
      </c>
      <c r="K8" s="294" t="n">
        <f aca="false">J8/$J$5</f>
        <v>0.0776597212639713</v>
      </c>
      <c r="L8" s="295" t="n">
        <f aca="false">IFERROR(J8/F8-1,"%")</f>
        <v>1</v>
      </c>
      <c r="M8" s="292"/>
      <c r="N8" s="129" t="n">
        <f aca="false">'Resultats previsionnels'!BN72</f>
        <v>54028.8</v>
      </c>
      <c r="O8" s="294" t="n">
        <f aca="false">N8/$N$5</f>
        <v>0.0776597212639713</v>
      </c>
      <c r="P8" s="295" t="n">
        <f aca="false">IFERROR(N8/J8-1,"%")</f>
        <v>1</v>
      </c>
      <c r="Q8" s="292"/>
      <c r="R8" s="129" t="n">
        <f aca="false">'Resultats previsionnels'!BO72</f>
        <v>108057.6</v>
      </c>
      <c r="S8" s="294" t="n">
        <f aca="false">R8/$R$5</f>
        <v>0.0776597212639713</v>
      </c>
      <c r="T8" s="295" t="n">
        <f aca="false">IFERROR(R8/N8-1,"%")</f>
        <v>1</v>
      </c>
    </row>
    <row r="9" customFormat="false" ht="15" hidden="false" customHeight="false" outlineLevel="0" collapsed="false">
      <c r="A9" s="9" t="s">
        <v>2264</v>
      </c>
      <c r="B9" s="290" t="n">
        <f aca="false">B7-B8</f>
        <v>80144.4</v>
      </c>
      <c r="C9" s="291" t="n">
        <f aca="false">B9/$B$5</f>
        <v>0.922281295311745</v>
      </c>
      <c r="D9" s="292"/>
      <c r="E9" s="292"/>
      <c r="F9" s="290" t="n">
        <f aca="false">F7-F8</f>
        <v>160420.8</v>
      </c>
      <c r="G9" s="291" t="n">
        <f aca="false">F9/$F$5</f>
        <v>0.922340278736029</v>
      </c>
      <c r="H9" s="293" t="n">
        <f aca="false">IFERROR(F9/B9-1,"%")</f>
        <v>1.00164702711606</v>
      </c>
      <c r="I9" s="292"/>
      <c r="J9" s="290" t="n">
        <f aca="false">J7-J8</f>
        <v>320841.6</v>
      </c>
      <c r="K9" s="291" t="n">
        <f aca="false">J9/$J$5</f>
        <v>0.922340278736029</v>
      </c>
      <c r="L9" s="293" t="n">
        <f aca="false">IFERROR(J9/F9-1,"%")</f>
        <v>1</v>
      </c>
      <c r="M9" s="292"/>
      <c r="N9" s="290" t="n">
        <f aca="false">N7-N8</f>
        <v>641683.2</v>
      </c>
      <c r="O9" s="291" t="n">
        <f aca="false">N9/$N$5</f>
        <v>0.922340278736029</v>
      </c>
      <c r="P9" s="293" t="n">
        <f aca="false">IFERROR(N9/J9-1,"%")</f>
        <v>1</v>
      </c>
      <c r="Q9" s="292"/>
      <c r="R9" s="290" t="n">
        <f aca="false">R7-R8</f>
        <v>1283366.4</v>
      </c>
      <c r="S9" s="291" t="n">
        <f aca="false">R9/$R$5</f>
        <v>0.922340278736029</v>
      </c>
      <c r="T9" s="293" t="n">
        <f aca="false">IFERROR(R9/N9-1,"%")</f>
        <v>1</v>
      </c>
    </row>
    <row r="10" customFormat="false" ht="15" hidden="false" customHeight="false" outlineLevel="0" collapsed="false">
      <c r="A10" s="135" t="s">
        <v>2265</v>
      </c>
      <c r="B10" s="129" t="n">
        <f aca="false">'Resultats previsionnels'!BK75+'Resultats previsionnels'!BK79</f>
        <v>68972.8</v>
      </c>
      <c r="C10" s="294" t="n">
        <f aca="false">B10/$B$5</f>
        <v>0.793721374485029</v>
      </c>
      <c r="D10" s="292"/>
      <c r="E10" s="292"/>
      <c r="F10" s="129" t="n">
        <f aca="false">'Resultats previsionnels'!BL75+'Resultats previsionnels'!BL79</f>
        <v>133155.25</v>
      </c>
      <c r="G10" s="294" t="n">
        <f aca="false">F10/$F$5</f>
        <v>0.765576847891082</v>
      </c>
      <c r="H10" s="295" t="n">
        <f aca="false">IFERROR(F10/B10-1,"%")</f>
        <v>0.930547259209427</v>
      </c>
      <c r="I10" s="292"/>
      <c r="J10" s="129" t="n">
        <f aca="false">'Resultats previsionnels'!BM75+'Resultats previsionnels'!BM79</f>
        <v>347262</v>
      </c>
      <c r="K10" s="294" t="n">
        <f aca="false">J10/$J$5</f>
        <v>0.998292396853871</v>
      </c>
      <c r="L10" s="295" t="n">
        <f aca="false">IFERROR(J10/F10-1,"%")</f>
        <v>1.60794824086921</v>
      </c>
      <c r="M10" s="292"/>
      <c r="N10" s="129" t="n">
        <f aca="false">'Resultats previsionnels'!BN75+'Resultats previsionnels'!BN79</f>
        <v>552026.4</v>
      </c>
      <c r="O10" s="294" t="n">
        <f aca="false">N10/$N$5</f>
        <v>0.793469711604802</v>
      </c>
      <c r="P10" s="295" t="n">
        <f aca="false">IFERROR(N10/J10-1,"%")</f>
        <v>0.589653921246782</v>
      </c>
      <c r="Q10" s="292"/>
      <c r="R10" s="129" t="n">
        <f aca="false">'Resultats previsionnels'!BO75+'Resultats previsionnels'!BO79</f>
        <v>552026.4</v>
      </c>
      <c r="S10" s="294" t="n">
        <f aca="false">R10/$R$5</f>
        <v>0.396734855802401</v>
      </c>
      <c r="T10" s="295" t="n">
        <f aca="false">IFERROR(R10/N10-1,"%")</f>
        <v>0</v>
      </c>
      <c r="U10" s="296"/>
    </row>
    <row r="11" customFormat="false" ht="15" hidden="false" customHeight="false" outlineLevel="0" collapsed="false">
      <c r="A11" s="9" t="s">
        <v>2266</v>
      </c>
      <c r="B11" s="290" t="n">
        <f aca="false">B9-B10</f>
        <v>11171.6</v>
      </c>
      <c r="C11" s="291" t="n">
        <f aca="false">B11/$B$5</f>
        <v>0.128559920826716</v>
      </c>
      <c r="D11" s="292"/>
      <c r="E11" s="292"/>
      <c r="F11" s="290" t="n">
        <f aca="false">F9-F10</f>
        <v>27265.5499999999</v>
      </c>
      <c r="G11" s="291" t="n">
        <f aca="false">F11/$F$5</f>
        <v>0.156763430844947</v>
      </c>
      <c r="H11" s="293" t="n">
        <f aca="false">IFERROR(F11/B11-1,"%")</f>
        <v>1.44061280389559</v>
      </c>
      <c r="I11" s="292"/>
      <c r="J11" s="290" t="n">
        <f aca="false">J9-J10</f>
        <v>-26420.4</v>
      </c>
      <c r="K11" s="291" t="n">
        <f aca="false">J11/$J$5</f>
        <v>-0.0759521181178419</v>
      </c>
      <c r="L11" s="293" t="n">
        <f aca="false">IFERROR(J11/F11-1,"%")</f>
        <v>-1.96900300929195</v>
      </c>
      <c r="M11" s="292"/>
      <c r="N11" s="290" t="n">
        <f aca="false">N9-N10</f>
        <v>89656.7999999999</v>
      </c>
      <c r="O11" s="291" t="n">
        <f aca="false">N11/$N$5</f>
        <v>0.128870567131227</v>
      </c>
      <c r="P11" s="293" t="n">
        <f aca="false">IFERROR(N11/J11-1,"%")</f>
        <v>-4.39346868329018</v>
      </c>
      <c r="Q11" s="292"/>
      <c r="R11" s="290" t="n">
        <f aca="false">R9-R10</f>
        <v>731340</v>
      </c>
      <c r="S11" s="291" t="n">
        <f aca="false">R11/$R$5</f>
        <v>0.525605422933628</v>
      </c>
      <c r="T11" s="293" t="n">
        <f aca="false">IFERROR(R11/N11-1,"%")</f>
        <v>7.15710576331076</v>
      </c>
    </row>
    <row r="12" customFormat="false" ht="15" hidden="false" customHeight="false" outlineLevel="0" collapsed="false">
      <c r="A12" s="135" t="s">
        <v>2267</v>
      </c>
      <c r="B12" s="129" t="n">
        <f aca="false">'Resultats previsionnels'!BK90+'Resultats previsionnels'!BK94+'Resultats previsionnels'!BK97+'Resultats previsionnels'!BK102+'Resultats previsionnels'!BK109</f>
        <v>6798.4</v>
      </c>
      <c r="C12" s="294" t="n">
        <f aca="false">B12/$B$5</f>
        <v>0.0782342516513614</v>
      </c>
      <c r="D12" s="292"/>
      <c r="E12" s="292"/>
      <c r="F12" s="129" t="n">
        <f aca="false">'Resultats previsionnels'!BL90+'Resultats previsionnels'!BL94+'Resultats previsionnels'!BL97+'Resultats previsionnels'!BL102+'Resultats previsionnels'!BL109</f>
        <v>5598.4</v>
      </c>
      <c r="G12" s="294" t="n">
        <f aca="false">F12/$F$5</f>
        <v>0.0321880318292627</v>
      </c>
      <c r="H12" s="295" t="n">
        <f aca="false">IFERROR(F12/B12-1,"%")</f>
        <v>-0.176512120498941</v>
      </c>
      <c r="I12" s="292"/>
      <c r="J12" s="129" t="n">
        <f aca="false">'Resultats previsionnels'!BM90+'Resultats previsionnels'!BM94+'Resultats previsionnels'!BM97+'Resultats previsionnels'!BM102+'Resultats previsionnels'!BM109</f>
        <v>5598.4</v>
      </c>
      <c r="K12" s="294" t="n">
        <f aca="false">J12/$J$5</f>
        <v>0.0160940159146313</v>
      </c>
      <c r="L12" s="295" t="n">
        <f aca="false">IFERROR(J12/F12-1,"%")</f>
        <v>0</v>
      </c>
      <c r="M12" s="292"/>
      <c r="N12" s="129" t="n">
        <f aca="false">'Resultats previsionnels'!BN90+'Resultats previsionnels'!BN94+'Resultats previsionnels'!BN97+'Resultats previsionnels'!BN102+'Resultats previsionnels'!BN109</f>
        <v>5598.4</v>
      </c>
      <c r="O12" s="294" t="n">
        <f aca="false">N12/$N$5</f>
        <v>0.00804700795731567</v>
      </c>
      <c r="P12" s="295" t="n">
        <f aca="false">IFERROR(N12/J12-1,"%")</f>
        <v>0</v>
      </c>
      <c r="Q12" s="292"/>
      <c r="R12" s="129" t="n">
        <f aca="false">'Resultats previsionnels'!BO90+'Resultats previsionnels'!BO94+'Resultats previsionnels'!BO97+'Resultats previsionnels'!BO102+'Resultats previsionnels'!BO109</f>
        <v>5598.4</v>
      </c>
      <c r="S12" s="294" t="n">
        <f aca="false">R12/$R$5</f>
        <v>0.00402350397865783</v>
      </c>
      <c r="T12" s="295" t="n">
        <f aca="false">IFERROR(R12/N12-1,"%")</f>
        <v>0</v>
      </c>
    </row>
    <row r="13" customFormat="false" ht="15" hidden="false" customHeight="false" outlineLevel="0" collapsed="false">
      <c r="A13" s="135" t="s">
        <v>2268</v>
      </c>
      <c r="B13" s="129" t="n">
        <f aca="false">'Resultats previsionnels'!BK113</f>
        <v>0</v>
      </c>
      <c r="C13" s="294" t="n">
        <f aca="false">B13/$B$5</f>
        <v>0</v>
      </c>
      <c r="D13" s="292"/>
      <c r="E13" s="292"/>
      <c r="F13" s="129" t="n">
        <f aca="false">'Resultats previsionnels'!BL113</f>
        <v>0</v>
      </c>
      <c r="G13" s="294" t="n">
        <f aca="false">F13/$F$5</f>
        <v>0</v>
      </c>
      <c r="H13" s="295" t="str">
        <f aca="false">IFERROR(F13/B13-1,"%")</f>
        <v>%</v>
      </c>
      <c r="I13" s="292"/>
      <c r="J13" s="129" t="n">
        <f aca="false">'Resultats previsionnels'!BM113</f>
        <v>0</v>
      </c>
      <c r="K13" s="294" t="n">
        <f aca="false">J13/$J$5</f>
        <v>0</v>
      </c>
      <c r="L13" s="295" t="str">
        <f aca="false">IFERROR(J13/F13-1,"%")</f>
        <v>%</v>
      </c>
      <c r="M13" s="292"/>
      <c r="N13" s="129" t="n">
        <f aca="false">'Resultats previsionnels'!BN113</f>
        <v>0</v>
      </c>
      <c r="O13" s="294" t="n">
        <f aca="false">N13/$N$5</f>
        <v>0</v>
      </c>
      <c r="P13" s="295" t="str">
        <f aca="false">IFERROR(N13/J13-1,"%")</f>
        <v>%</v>
      </c>
      <c r="Q13" s="292"/>
      <c r="R13" s="129" t="n">
        <f aca="false">'Resultats previsionnels'!BO113</f>
        <v>0</v>
      </c>
      <c r="S13" s="294" t="n">
        <f aca="false">R13/$R$5</f>
        <v>0</v>
      </c>
      <c r="T13" s="295" t="str">
        <f aca="false">IFERROR(R13/N13-1,"%")</f>
        <v>%</v>
      </c>
    </row>
    <row r="14" customFormat="false" ht="15" hidden="false" customHeight="false" outlineLevel="0" collapsed="false">
      <c r="A14" s="135" t="s">
        <v>2269</v>
      </c>
      <c r="B14" s="129" t="n">
        <f aca="false">'Resultats previsionnels'!BK118</f>
        <v>2400</v>
      </c>
      <c r="C14" s="294" t="n">
        <f aca="false">B14/$B$5</f>
        <v>0.0276185873092591</v>
      </c>
      <c r="D14" s="292"/>
      <c r="E14" s="292"/>
      <c r="F14" s="129" t="n">
        <f aca="false">+'Resultats previsionnels'!BL118</f>
        <v>2400</v>
      </c>
      <c r="G14" s="294" t="n">
        <f aca="false">F14/$F$5</f>
        <v>0.013798813302056</v>
      </c>
      <c r="H14" s="295" t="n">
        <f aca="false">IFERROR(F14/B14-1,"%")</f>
        <v>0</v>
      </c>
      <c r="I14" s="292"/>
      <c r="J14" s="129" t="n">
        <f aca="false">+'Resultats previsionnels'!BM118</f>
        <v>2400</v>
      </c>
      <c r="K14" s="294" t="n">
        <f aca="false">J14/$J$5</f>
        <v>0.00689940665102801</v>
      </c>
      <c r="L14" s="295" t="n">
        <f aca="false">IFERROR(J14/F14-1,"%")</f>
        <v>0</v>
      </c>
      <c r="M14" s="292"/>
      <c r="N14" s="129" t="n">
        <f aca="false">+'Resultats previsionnels'!BN118</f>
        <v>2400</v>
      </c>
      <c r="O14" s="294" t="n">
        <f aca="false">N14/$N$5</f>
        <v>0.00344970332551401</v>
      </c>
      <c r="P14" s="295" t="n">
        <f aca="false">IFERROR(N14/J14-1,"%")</f>
        <v>0</v>
      </c>
      <c r="Q14" s="292"/>
      <c r="R14" s="129" t="n">
        <f aca="false">+'Resultats previsionnels'!BO118</f>
        <v>2400</v>
      </c>
      <c r="S14" s="294" t="n">
        <f aca="false">R14/$R$5</f>
        <v>0.001724851662757</v>
      </c>
      <c r="T14" s="295" t="n">
        <f aca="false">IFERROR(R14/N14-1,"%")</f>
        <v>0</v>
      </c>
    </row>
    <row r="15" customFormat="false" ht="15" hidden="false" customHeight="false" outlineLevel="0" collapsed="false">
      <c r="A15" s="9" t="s">
        <v>2270</v>
      </c>
      <c r="B15" s="290" t="n">
        <f aca="false">B11-B12-B13</f>
        <v>4373.19999999996</v>
      </c>
      <c r="C15" s="291" t="n">
        <f aca="false">B15/$B$5</f>
        <v>0.0503256691753546</v>
      </c>
      <c r="D15" s="292"/>
      <c r="E15" s="292"/>
      <c r="F15" s="290" t="n">
        <f aca="false">F11-F12-F13</f>
        <v>21667.1499999999</v>
      </c>
      <c r="G15" s="291" t="n">
        <f aca="false">F15/$F$5</f>
        <v>0.124575399015684</v>
      </c>
      <c r="H15" s="293" t="n">
        <f aca="false">IFERROR(F15/B15-1,"%")</f>
        <v>3.95452986371538</v>
      </c>
      <c r="I15" s="292"/>
      <c r="J15" s="290" t="n">
        <f aca="false">J11-J12-J13</f>
        <v>-32018.8</v>
      </c>
      <c r="K15" s="291" t="n">
        <f aca="false">J15/$J$5</f>
        <v>-0.0920461340324733</v>
      </c>
      <c r="L15" s="293" t="n">
        <f aca="false">IFERROR(J15/F15-1,"%")</f>
        <v>-2.47775780386438</v>
      </c>
      <c r="M15" s="292"/>
      <c r="N15" s="290" t="n">
        <f aca="false">N11-N12-N13</f>
        <v>84058.3999999999</v>
      </c>
      <c r="O15" s="291" t="n">
        <f aca="false">N15/$N$5</f>
        <v>0.120823559173911</v>
      </c>
      <c r="P15" s="293" t="n">
        <f aca="false">IFERROR(N15/J15-1,"%")</f>
        <v>-3.62528264644521</v>
      </c>
      <c r="Q15" s="292"/>
      <c r="R15" s="290" t="n">
        <f aca="false">R11-R12-R13</f>
        <v>725741.6</v>
      </c>
      <c r="S15" s="291" t="n">
        <f aca="false">R15/$R$5</f>
        <v>0.52158191895497</v>
      </c>
      <c r="T15" s="293" t="n">
        <f aca="false">IFERROR(R15/N15-1,"%")</f>
        <v>7.63377842071703</v>
      </c>
    </row>
    <row r="16" customFormat="false" ht="15" hidden="false" customHeight="false" outlineLevel="0" collapsed="false">
      <c r="A16" s="135" t="s">
        <v>2271</v>
      </c>
      <c r="B16" s="129" t="n">
        <f aca="false">'Resultats previsionnels'!BK135</f>
        <v>0</v>
      </c>
      <c r="C16" s="294" t="n">
        <f aca="false">B16/$B$5</f>
        <v>0</v>
      </c>
      <c r="D16" s="292"/>
      <c r="E16" s="292"/>
      <c r="F16" s="129" t="n">
        <f aca="false">'Resultats previsionnels'!BL135</f>
        <v>0</v>
      </c>
      <c r="G16" s="294" t="n">
        <f aca="false">F16/$F$5</f>
        <v>0</v>
      </c>
      <c r="H16" s="295" t="str">
        <f aca="false">IFERROR(F16/B16-1,"%")</f>
        <v>%</v>
      </c>
      <c r="I16" s="292"/>
      <c r="J16" s="129" t="n">
        <f aca="false">'Resultats previsionnels'!BM135</f>
        <v>0</v>
      </c>
      <c r="K16" s="294" t="n">
        <f aca="false">J16/$J$5</f>
        <v>0</v>
      </c>
      <c r="L16" s="295" t="str">
        <f aca="false">IFERROR(J16/F16-1,"%")</f>
        <v>%</v>
      </c>
      <c r="M16" s="292"/>
      <c r="N16" s="129" t="n">
        <f aca="false">'Resultats previsionnels'!BN135</f>
        <v>0</v>
      </c>
      <c r="O16" s="294" t="n">
        <f aca="false">N16/$N$5</f>
        <v>0</v>
      </c>
      <c r="P16" s="295" t="str">
        <f aca="false">IFERROR(N16/J16-1,"%")</f>
        <v>%</v>
      </c>
      <c r="Q16" s="292"/>
      <c r="R16" s="129" t="n">
        <f aca="false">'Resultats previsionnels'!BO135</f>
        <v>0</v>
      </c>
      <c r="S16" s="294" t="n">
        <f aca="false">R16/$R$5</f>
        <v>0</v>
      </c>
      <c r="T16" s="295" t="str">
        <f aca="false">IFERROR(R16/N16-1,"%")</f>
        <v>%</v>
      </c>
    </row>
    <row r="17" customFormat="false" ht="15" hidden="false" customHeight="false" outlineLevel="0" collapsed="false">
      <c r="A17" s="9" t="s">
        <v>2272</v>
      </c>
      <c r="B17" s="290" t="n">
        <f aca="false">B15-B16</f>
        <v>4373.19999999996</v>
      </c>
      <c r="C17" s="291" t="n">
        <f aca="false">B17/$B$5</f>
        <v>0.0503256691753546</v>
      </c>
      <c r="D17" s="292"/>
      <c r="E17" s="292"/>
      <c r="F17" s="290" t="n">
        <f aca="false">F15-F16</f>
        <v>21667.1499999999</v>
      </c>
      <c r="G17" s="291" t="n">
        <f aca="false">F17/$F$5</f>
        <v>0.124575399015684</v>
      </c>
      <c r="H17" s="293" t="n">
        <f aca="false">IFERROR(F17/B17-1,"%")</f>
        <v>3.95452986371538</v>
      </c>
      <c r="I17" s="292"/>
      <c r="J17" s="290" t="n">
        <f aca="false">J15-J16</f>
        <v>-32018.8</v>
      </c>
      <c r="K17" s="291" t="n">
        <f aca="false">J17/$J$5</f>
        <v>-0.0920461340324733</v>
      </c>
      <c r="L17" s="293" t="n">
        <f aca="false">IFERROR(J17/F17-1,"%")</f>
        <v>-2.47775780386438</v>
      </c>
      <c r="M17" s="292"/>
      <c r="N17" s="290" t="n">
        <f aca="false">N15-N16</f>
        <v>84058.3999999999</v>
      </c>
      <c r="O17" s="291" t="n">
        <f aca="false">N17/$N$5</f>
        <v>0.120823559173911</v>
      </c>
      <c r="P17" s="293" t="n">
        <f aca="false">IFERROR(N17/J17-1,"%")</f>
        <v>-3.62528264644521</v>
      </c>
      <c r="Q17" s="292"/>
      <c r="R17" s="290" t="n">
        <f aca="false">R15-R16</f>
        <v>725741.6</v>
      </c>
      <c r="S17" s="291" t="n">
        <f aca="false">R17/$R$5</f>
        <v>0.52158191895497</v>
      </c>
      <c r="T17" s="293" t="n">
        <f aca="false">IFERROR(R17/N17-1,"%")</f>
        <v>7.63377842071703</v>
      </c>
    </row>
    <row r="18" customFormat="false" ht="15" hidden="false" customHeight="false" outlineLevel="0" collapsed="false">
      <c r="A18" s="135" t="s">
        <v>2273</v>
      </c>
      <c r="B18" s="129" t="n">
        <f aca="false">'Resultats previsionnels'!BK136</f>
        <v>0</v>
      </c>
      <c r="C18" s="294" t="n">
        <f aca="false">B18/$B$5</f>
        <v>0</v>
      </c>
      <c r="D18" s="292"/>
      <c r="E18" s="292"/>
      <c r="F18" s="129" t="n">
        <f aca="false">'Resultats previsionnels'!BL136</f>
        <v>0</v>
      </c>
      <c r="G18" s="294" t="n">
        <f aca="false">F18/$F$5</f>
        <v>0</v>
      </c>
      <c r="H18" s="295" t="str">
        <f aca="false">IFERROR(F18/B18-1,"%")</f>
        <v>%</v>
      </c>
      <c r="I18" s="292"/>
      <c r="J18" s="129" t="n">
        <f aca="false">'Resultats previsionnels'!BM136</f>
        <v>0</v>
      </c>
      <c r="K18" s="294" t="n">
        <f aca="false">J18/$J$5</f>
        <v>0</v>
      </c>
      <c r="L18" s="295" t="str">
        <f aca="false">IFERROR(J18/F18-1,"%")</f>
        <v>%</v>
      </c>
      <c r="M18" s="292"/>
      <c r="N18" s="129" t="n">
        <f aca="false">'Resultats previsionnels'!BN136</f>
        <v>0</v>
      </c>
      <c r="O18" s="294" t="n">
        <f aca="false">N18/$N$5</f>
        <v>0</v>
      </c>
      <c r="P18" s="295" t="str">
        <f aca="false">IFERROR(N18/J18-1,"%")</f>
        <v>%</v>
      </c>
      <c r="Q18" s="292"/>
      <c r="R18" s="129" t="n">
        <f aca="false">'Resultats previsionnels'!BO136</f>
        <v>0</v>
      </c>
      <c r="S18" s="294" t="n">
        <f aca="false">R18/$R$5</f>
        <v>0</v>
      </c>
      <c r="T18" s="295" t="str">
        <f aca="false">IFERROR(R18/N18-1,"%")</f>
        <v>%</v>
      </c>
      <c r="V18" s="296"/>
    </row>
    <row r="19" customFormat="false" ht="15" hidden="false" customHeight="false" outlineLevel="0" collapsed="false">
      <c r="A19" s="135" t="s">
        <v>2274</v>
      </c>
      <c r="B19" s="129" t="n">
        <v>0</v>
      </c>
      <c r="C19" s="294" t="n">
        <f aca="false">B19/$B$5</f>
        <v>0</v>
      </c>
      <c r="D19" s="292"/>
      <c r="E19" s="292"/>
      <c r="F19" s="129" t="n">
        <v>0</v>
      </c>
      <c r="G19" s="294" t="n">
        <f aca="false">F19/$F$5</f>
        <v>0</v>
      </c>
      <c r="H19" s="295" t="str">
        <f aca="false">IFERROR(F19/B19-1,"%")</f>
        <v>%</v>
      </c>
      <c r="I19" s="292"/>
      <c r="J19" s="129" t="n">
        <v>0</v>
      </c>
      <c r="K19" s="294" t="n">
        <f aca="false">J19/$J$5</f>
        <v>0</v>
      </c>
      <c r="L19" s="295" t="str">
        <f aca="false">IFERROR(J19/F19-1,"%")</f>
        <v>%</v>
      </c>
      <c r="M19" s="292"/>
      <c r="N19" s="129" t="n">
        <v>0</v>
      </c>
      <c r="O19" s="294" t="n">
        <f aca="false">N19/$N$5</f>
        <v>0</v>
      </c>
      <c r="P19" s="295" t="str">
        <f aca="false">IFERROR(N19/J19-1,"%")</f>
        <v>%</v>
      </c>
      <c r="Q19" s="292"/>
      <c r="R19" s="129" t="n">
        <v>0</v>
      </c>
      <c r="S19" s="294" t="n">
        <f aca="false">R19/$R$5</f>
        <v>0</v>
      </c>
      <c r="T19" s="295" t="str">
        <f aca="false">IFERROR(R19/N19-1,"%")</f>
        <v>%</v>
      </c>
    </row>
    <row r="20" customFormat="false" ht="15" hidden="false" customHeight="false" outlineLevel="0" collapsed="false">
      <c r="A20" s="9" t="s">
        <v>2275</v>
      </c>
      <c r="B20" s="290" t="n">
        <f aca="false">B17-B18+B19</f>
        <v>4373.19999999996</v>
      </c>
      <c r="C20" s="291" t="n">
        <f aca="false">B20/$B$5</f>
        <v>0.0503256691753546</v>
      </c>
      <c r="D20" s="292"/>
      <c r="E20" s="292"/>
      <c r="F20" s="290" t="n">
        <f aca="false">F17-F18+F19</f>
        <v>21667.1499999999</v>
      </c>
      <c r="G20" s="291" t="n">
        <f aca="false">F20/$F$5</f>
        <v>0.124575399015684</v>
      </c>
      <c r="H20" s="293" t="n">
        <f aca="false">IFERROR(F20/B20-1,"%")</f>
        <v>3.95452986371538</v>
      </c>
      <c r="I20" s="292"/>
      <c r="J20" s="290" t="n">
        <f aca="false">J17-J18+J19</f>
        <v>-32018.8</v>
      </c>
      <c r="K20" s="291" t="n">
        <f aca="false">J20/$J$5</f>
        <v>-0.0920461340324733</v>
      </c>
      <c r="L20" s="293" t="n">
        <f aca="false">IFERROR(J20/F20-1,"%")</f>
        <v>-2.47775780386438</v>
      </c>
      <c r="M20" s="292"/>
      <c r="N20" s="290" t="n">
        <f aca="false">N17-N18+N19</f>
        <v>84058.3999999999</v>
      </c>
      <c r="O20" s="291" t="n">
        <f aca="false">N20/$N$5</f>
        <v>0.120823559173911</v>
      </c>
      <c r="P20" s="293" t="n">
        <f aca="false">IFERROR(N20/J20-1,"%")</f>
        <v>-3.62528264644521</v>
      </c>
      <c r="Q20" s="292"/>
      <c r="R20" s="290" t="n">
        <f aca="false">R17-R18+R19</f>
        <v>725741.6</v>
      </c>
      <c r="S20" s="291" t="n">
        <f aca="false">R20/$R$5</f>
        <v>0.52158191895497</v>
      </c>
      <c r="T20" s="293" t="n">
        <f aca="false">IFERROR(R20/N20-1,"%")</f>
        <v>7.63377842071703</v>
      </c>
    </row>
    <row r="21" customFormat="false" ht="15" hidden="false" customHeight="false" outlineLevel="0" collapsed="false">
      <c r="A21" s="135" t="s">
        <v>2276</v>
      </c>
      <c r="B21" s="129" t="n">
        <v>0</v>
      </c>
      <c r="C21" s="294" t="n">
        <f aca="false">B21/$B$5</f>
        <v>0</v>
      </c>
      <c r="E21" s="292"/>
      <c r="F21" s="129" t="n">
        <v>0</v>
      </c>
      <c r="G21" s="294" t="n">
        <f aca="false">F21/$F$5</f>
        <v>0</v>
      </c>
      <c r="H21" s="295" t="str">
        <f aca="false">IFERROR(F21/B21-1,"%")</f>
        <v>%</v>
      </c>
      <c r="I21" s="292"/>
      <c r="J21" s="129" t="n">
        <v>0</v>
      </c>
      <c r="K21" s="294" t="n">
        <f aca="false">J21/$J$5</f>
        <v>0</v>
      </c>
      <c r="L21" s="295" t="str">
        <f aca="false">IFERROR(J21/F21-1,"%")</f>
        <v>%</v>
      </c>
      <c r="M21" s="292"/>
      <c r="N21" s="129" t="n">
        <v>0</v>
      </c>
      <c r="O21" s="294" t="n">
        <f aca="false">N21/$N$5</f>
        <v>0</v>
      </c>
      <c r="P21" s="295" t="str">
        <f aca="false">IFERROR(N21/J21-1,"%")</f>
        <v>%</v>
      </c>
      <c r="Q21" s="292"/>
      <c r="R21" s="129" t="n">
        <v>0</v>
      </c>
      <c r="S21" s="294" t="n">
        <f aca="false">R21/$R$5</f>
        <v>0</v>
      </c>
      <c r="T21" s="295" t="str">
        <f aca="false">IFERROR(R21/N21-1,"%")</f>
        <v>%</v>
      </c>
    </row>
    <row r="22" customFormat="false" ht="15" hidden="false" customHeight="false" outlineLevel="0" collapsed="false">
      <c r="A22" s="135" t="s">
        <v>2277</v>
      </c>
      <c r="B22" s="129" t="n">
        <v>0</v>
      </c>
      <c r="C22" s="294" t="n">
        <f aca="false">B22/$B$5</f>
        <v>0</v>
      </c>
      <c r="E22" s="292"/>
      <c r="F22" s="129" t="n">
        <v>0</v>
      </c>
      <c r="G22" s="294" t="n">
        <f aca="false">F22/$F$5</f>
        <v>0</v>
      </c>
      <c r="H22" s="295" t="str">
        <f aca="false">IFERROR(F22/B22-1,"%")</f>
        <v>%</v>
      </c>
      <c r="I22" s="292"/>
      <c r="J22" s="129" t="n">
        <v>0</v>
      </c>
      <c r="K22" s="294" t="n">
        <f aca="false">J22/$J$5</f>
        <v>0</v>
      </c>
      <c r="L22" s="295" t="str">
        <f aca="false">IFERROR(J22/F22-1,"%")</f>
        <v>%</v>
      </c>
      <c r="M22" s="292"/>
      <c r="N22" s="129" t="n">
        <v>0</v>
      </c>
      <c r="O22" s="294" t="n">
        <f aca="false">N22/$N$5</f>
        <v>0</v>
      </c>
      <c r="P22" s="295" t="str">
        <f aca="false">IFERROR(N22/J22-1,"%")</f>
        <v>%</v>
      </c>
      <c r="Q22" s="292"/>
      <c r="R22" s="129" t="n">
        <v>0</v>
      </c>
      <c r="S22" s="294" t="n">
        <f aca="false">R22/$R$5</f>
        <v>0</v>
      </c>
      <c r="T22" s="295" t="str">
        <f aca="false">IFERROR(R22/N22-1,"%")</f>
        <v>%</v>
      </c>
    </row>
    <row r="23" customFormat="false" ht="15" hidden="false" customHeight="false" outlineLevel="0" collapsed="false">
      <c r="A23" s="135" t="s">
        <v>2278</v>
      </c>
      <c r="B23" s="129" t="n">
        <v>0</v>
      </c>
      <c r="C23" s="294" t="n">
        <f aca="false">B23/$B$5</f>
        <v>0</v>
      </c>
      <c r="E23" s="292"/>
      <c r="F23" s="129" t="n">
        <v>0</v>
      </c>
      <c r="G23" s="294" t="n">
        <f aca="false">F23/$F$5</f>
        <v>0</v>
      </c>
      <c r="H23" s="295" t="str">
        <f aca="false">IFERROR(F23/B23-1,"%")</f>
        <v>%</v>
      </c>
      <c r="I23" s="292"/>
      <c r="J23" s="129" t="n">
        <v>0</v>
      </c>
      <c r="K23" s="294" t="n">
        <f aca="false">J23/$J$5</f>
        <v>0</v>
      </c>
      <c r="L23" s="295" t="str">
        <f aca="false">IFERROR(J23/F23-1,"%")</f>
        <v>%</v>
      </c>
      <c r="M23" s="292"/>
      <c r="N23" s="129" t="n">
        <v>0</v>
      </c>
      <c r="O23" s="294" t="n">
        <f aca="false">N23/$N$5</f>
        <v>0</v>
      </c>
      <c r="P23" s="295" t="str">
        <f aca="false">IFERROR(N23/J23-1,"%")</f>
        <v>%</v>
      </c>
      <c r="Q23" s="292"/>
      <c r="R23" s="129" t="n">
        <v>0</v>
      </c>
      <c r="S23" s="294" t="n">
        <f aca="false">R23/$R$5</f>
        <v>0</v>
      </c>
      <c r="T23" s="295" t="str">
        <f aca="false">IFERROR(R23/N23-1,"%")</f>
        <v>%</v>
      </c>
    </row>
    <row r="24" customFormat="false" ht="15" hidden="false" customHeight="false" outlineLevel="0" collapsed="false">
      <c r="A24" s="135" t="s">
        <v>2279</v>
      </c>
      <c r="B24" s="129" t="n">
        <v>0</v>
      </c>
      <c r="C24" s="294" t="n">
        <f aca="false">B24/$B$5</f>
        <v>0</v>
      </c>
      <c r="E24" s="292"/>
      <c r="F24" s="129" t="n">
        <v>0</v>
      </c>
      <c r="G24" s="294" t="n">
        <f aca="false">F24/$F$5</f>
        <v>0</v>
      </c>
      <c r="H24" s="295" t="str">
        <f aca="false">IFERROR(F24/B24-1,"%")</f>
        <v>%</v>
      </c>
      <c r="I24" s="292"/>
      <c r="J24" s="129" t="n">
        <v>0</v>
      </c>
      <c r="K24" s="294" t="n">
        <f aca="false">J24/$J$5</f>
        <v>0</v>
      </c>
      <c r="L24" s="295" t="str">
        <f aca="false">IFERROR(J24/F24-1,"%")</f>
        <v>%</v>
      </c>
      <c r="M24" s="292"/>
      <c r="N24" s="129" t="n">
        <v>0</v>
      </c>
      <c r="O24" s="294" t="n">
        <f aca="false">N24/$N$5</f>
        <v>0</v>
      </c>
      <c r="P24" s="295" t="str">
        <f aca="false">IFERROR(N24/J24-1,"%")</f>
        <v>%</v>
      </c>
      <c r="Q24" s="292"/>
      <c r="R24" s="129" t="n">
        <v>0</v>
      </c>
      <c r="S24" s="294" t="n">
        <f aca="false">R24/$R$5</f>
        <v>0</v>
      </c>
      <c r="T24" s="295" t="str">
        <f aca="false">IFERROR(R24/N24-1,"%")</f>
        <v>%</v>
      </c>
    </row>
    <row r="25" customFormat="false" ht="15" hidden="false" customHeight="false" outlineLevel="0" collapsed="false">
      <c r="A25" s="135" t="s">
        <v>2280</v>
      </c>
      <c r="B25" s="129" t="n">
        <v>0</v>
      </c>
      <c r="C25" s="294" t="n">
        <f aca="false">B25/$B$5</f>
        <v>0</v>
      </c>
      <c r="E25" s="292"/>
      <c r="F25" s="129" t="n">
        <v>0</v>
      </c>
      <c r="G25" s="294" t="n">
        <f aca="false">F25/$F$5</f>
        <v>0</v>
      </c>
      <c r="H25" s="295" t="str">
        <f aca="false">IFERROR(F25/B25-1,"%")</f>
        <v>%</v>
      </c>
      <c r="I25" s="292"/>
      <c r="J25" s="129" t="n">
        <v>0</v>
      </c>
      <c r="K25" s="294" t="n">
        <f aca="false">J25/$J$5</f>
        <v>0</v>
      </c>
      <c r="L25" s="295" t="str">
        <f aca="false">IFERROR(J25/F25-1,"%")</f>
        <v>%</v>
      </c>
      <c r="M25" s="292"/>
      <c r="N25" s="129" t="n">
        <v>0</v>
      </c>
      <c r="O25" s="294" t="n">
        <f aca="false">N25/$N$5</f>
        <v>0</v>
      </c>
      <c r="P25" s="295" t="str">
        <f aca="false">IFERROR(N25/J25-1,"%")</f>
        <v>%</v>
      </c>
      <c r="Q25" s="292"/>
      <c r="R25" s="129" t="n">
        <v>0</v>
      </c>
      <c r="S25" s="294" t="n">
        <f aca="false">R25/$R$5</f>
        <v>0</v>
      </c>
      <c r="T25" s="295" t="str">
        <f aca="false">IFERROR(R25/N25-1,"%")</f>
        <v>%</v>
      </c>
    </row>
    <row r="26" customFormat="false" ht="15" hidden="false" customHeight="false" outlineLevel="0" collapsed="false">
      <c r="A26" s="9" t="s">
        <v>2281</v>
      </c>
      <c r="B26" s="290" t="n">
        <f aca="false">B20-SUM(B21:B25)</f>
        <v>4373.19999999996</v>
      </c>
      <c r="C26" s="291" t="n">
        <f aca="false">B26/$B$5</f>
        <v>0.0503256691753546</v>
      </c>
      <c r="E26" s="292"/>
      <c r="F26" s="290" t="n">
        <f aca="false">F20-SUM(F21:F25)</f>
        <v>21667.1499999999</v>
      </c>
      <c r="G26" s="291" t="n">
        <f aca="false">F26/$F$5</f>
        <v>0.124575399015684</v>
      </c>
      <c r="H26" s="293" t="n">
        <f aca="false">IFERROR(F26/B26-1,"%")</f>
        <v>3.95452986371538</v>
      </c>
      <c r="I26" s="292"/>
      <c r="J26" s="290" t="n">
        <f aca="false">J20-SUM(J21:J25)</f>
        <v>-32018.8</v>
      </c>
      <c r="K26" s="291" t="n">
        <f aca="false">J26/$J$5</f>
        <v>-0.0920461340324733</v>
      </c>
      <c r="L26" s="293" t="n">
        <f aca="false">IFERROR(J26/F26-1,"%")</f>
        <v>-2.47775780386438</v>
      </c>
      <c r="M26" s="292"/>
      <c r="N26" s="290" t="n">
        <f aca="false">N20-SUM(N21:N25)</f>
        <v>84058.3999999999</v>
      </c>
      <c r="O26" s="291" t="n">
        <f aca="false">N26/$N$5</f>
        <v>0.120823559173911</v>
      </c>
      <c r="P26" s="293" t="n">
        <f aca="false">IFERROR(N26/J26-1,"%")</f>
        <v>-3.62528264644521</v>
      </c>
      <c r="Q26" s="292"/>
      <c r="R26" s="290" t="n">
        <f aca="false">R20-SUM(R21:R25)</f>
        <v>725741.6</v>
      </c>
      <c r="S26" s="291" t="n">
        <f aca="false">R26/$R$5</f>
        <v>0.52158191895497</v>
      </c>
      <c r="T26" s="293" t="n">
        <f aca="false">IFERROR(R26/N26-1,"%")</f>
        <v>7.63377842071703</v>
      </c>
    </row>
    <row r="27" customFormat="false" ht="15" hidden="false" customHeight="false" outlineLevel="0" collapsed="false">
      <c r="A27" s="135" t="s">
        <v>2282</v>
      </c>
      <c r="B27" s="129" t="n">
        <f aca="false">IF(B26&gt;0,B26*D27,0)</f>
        <v>607.874799999995</v>
      </c>
      <c r="C27" s="297" t="n">
        <f aca="false">B27/$B$5</f>
        <v>0.00699526801537429</v>
      </c>
      <c r="D27" s="297" t="n">
        <f aca="false">Hypotheses!$B$26</f>
        <v>0.139</v>
      </c>
      <c r="E27" s="292"/>
      <c r="F27" s="129" t="n">
        <f aca="false">IF(F26&gt;0,F26*H27,0)</f>
        <v>3011.73384999999</v>
      </c>
      <c r="G27" s="294" t="n">
        <f aca="false">F27/$F$5</f>
        <v>0.0173159804631801</v>
      </c>
      <c r="H27" s="297" t="n">
        <f aca="false">Hypotheses!$B$26</f>
        <v>0.139</v>
      </c>
      <c r="I27" s="292"/>
      <c r="J27" s="129" t="n">
        <f aca="false">IF(J26&gt;0,J26*L27,0)</f>
        <v>0</v>
      </c>
      <c r="K27" s="294" t="n">
        <f aca="false">J27/$J$5</f>
        <v>0</v>
      </c>
      <c r="L27" s="297" t="n">
        <f aca="false">Hypotheses!$B$26</f>
        <v>0.139</v>
      </c>
      <c r="M27" s="292"/>
      <c r="N27" s="129" t="n">
        <f aca="false">IF(N26&gt;0,N26*P27,0)</f>
        <v>11684.1176</v>
      </c>
      <c r="O27" s="294" t="n">
        <f aca="false">N27/$N$5</f>
        <v>0.0167944747251736</v>
      </c>
      <c r="P27" s="297" t="n">
        <f aca="false">Hypotheses!$B$26</f>
        <v>0.139</v>
      </c>
      <c r="Q27" s="292"/>
      <c r="R27" s="129" t="n">
        <f aca="false">IF(R26&gt;0,R26*T27,0)</f>
        <v>100878.0824</v>
      </c>
      <c r="S27" s="294" t="n">
        <f aca="false">R27/$R$5</f>
        <v>0.0724998867347408</v>
      </c>
      <c r="T27" s="297" t="n">
        <f aca="false">Hypotheses!$B$26</f>
        <v>0.139</v>
      </c>
    </row>
    <row r="28" customFormat="false" ht="15" hidden="false" customHeight="false" outlineLevel="0" collapsed="false">
      <c r="A28" s="9" t="s">
        <v>2283</v>
      </c>
      <c r="B28" s="298" t="n">
        <f aca="false">B26-B27</f>
        <v>3765.32519999997</v>
      </c>
      <c r="C28" s="299" t="n">
        <f aca="false">B28/$B$5</f>
        <v>0.0433304011599803</v>
      </c>
      <c r="E28" s="292"/>
      <c r="F28" s="298" t="n">
        <f aca="false">F26-F27</f>
        <v>18655.4161499999</v>
      </c>
      <c r="G28" s="299" t="n">
        <f aca="false">F28/$F$5</f>
        <v>0.107259418552504</v>
      </c>
      <c r="H28" s="300" t="n">
        <f aca="false">IFERROR(F28/B28-1,"%")</f>
        <v>3.95452986371538</v>
      </c>
      <c r="I28" s="292"/>
      <c r="J28" s="298" t="n">
        <f aca="false">J26-J27</f>
        <v>-32018.8</v>
      </c>
      <c r="K28" s="299" t="n">
        <f aca="false">J28/$J$5</f>
        <v>-0.0920461340324733</v>
      </c>
      <c r="L28" s="300" t="n">
        <f aca="false">IFERROR(J28/F28-1,"%")</f>
        <v>-2.71632729833261</v>
      </c>
      <c r="M28" s="292"/>
      <c r="N28" s="298" t="n">
        <f aca="false">N26-N27</f>
        <v>72374.2823999999</v>
      </c>
      <c r="O28" s="299" t="n">
        <f aca="false">N28/$N$5</f>
        <v>0.104029084448737</v>
      </c>
      <c r="P28" s="300" t="n">
        <f aca="false">IFERROR(N28/J28-1,"%")</f>
        <v>-3.26036835858932</v>
      </c>
      <c r="Q28" s="292"/>
      <c r="R28" s="298" t="n">
        <f aca="false">R26-R27</f>
        <v>624863.5176</v>
      </c>
      <c r="S28" s="299" t="n">
        <f aca="false">R28/$R$5</f>
        <v>0.449082032220229</v>
      </c>
      <c r="T28" s="300" t="n">
        <f aca="false">IFERROR(R28/N28-1,"%")</f>
        <v>7.63377842071703</v>
      </c>
      <c r="V28" s="296"/>
    </row>
    <row r="29" customFormat="false" ht="15" hidden="false" customHeight="false" outlineLevel="0" collapsed="false">
      <c r="A29" s="301" t="s">
        <v>3</v>
      </c>
      <c r="E29" s="292"/>
      <c r="I29" s="292"/>
      <c r="M29" s="292"/>
      <c r="Q29" s="292"/>
    </row>
  </sheetData>
  <mergeCells count="5">
    <mergeCell ref="B3:C3"/>
    <mergeCell ref="F3:H3"/>
    <mergeCell ref="J3:L3"/>
    <mergeCell ref="N3:P3"/>
    <mergeCell ref="R3:T3"/>
  </mergeCells>
  <conditionalFormatting sqref="B28">
    <cfRule type="cellIs" priority="2" operator="greaterThan" aboveAverage="0" equalAverage="0" bottom="0" percent="0" rank="0" text="" dxfId="8">
      <formula>0</formula>
    </cfRule>
    <cfRule type="cellIs" priority="3" operator="lessThan" aboveAverage="0" equalAverage="0" bottom="0" percent="0" rank="0" text="" dxfId="9">
      <formula>0</formula>
    </cfRule>
  </conditionalFormatting>
  <conditionalFormatting sqref="F28">
    <cfRule type="cellIs" priority="4" operator="greaterThan" aboveAverage="0" equalAverage="0" bottom="0" percent="0" rank="0" text="" dxfId="10">
      <formula>0</formula>
    </cfRule>
    <cfRule type="cellIs" priority="5" operator="lessThan" aboveAverage="0" equalAverage="0" bottom="0" percent="0" rank="0" text="" dxfId="11">
      <formula>0</formula>
    </cfRule>
  </conditionalFormatting>
  <conditionalFormatting sqref="J28">
    <cfRule type="cellIs" priority="6" operator="greaterThan" aboveAverage="0" equalAverage="0" bottom="0" percent="0" rank="0" text="" dxfId="12">
      <formula>0</formula>
    </cfRule>
    <cfRule type="cellIs" priority="7" operator="lessThan" aboveAverage="0" equalAverage="0" bottom="0" percent="0" rank="0" text="" dxfId="13">
      <formula>0</formula>
    </cfRule>
  </conditionalFormatting>
  <conditionalFormatting sqref="N28">
    <cfRule type="cellIs" priority="8" operator="greaterThan" aboveAverage="0" equalAverage="0" bottom="0" percent="0" rank="0" text="" dxfId="14">
      <formula>0</formula>
    </cfRule>
    <cfRule type="cellIs" priority="9" operator="lessThan" aboveAverage="0" equalAverage="0" bottom="0" percent="0" rank="0" text="" dxfId="15">
      <formula>0</formula>
    </cfRule>
  </conditionalFormatting>
  <conditionalFormatting sqref="R28">
    <cfRule type="cellIs" priority="10" operator="greaterThan" aboveAverage="0" equalAverage="0" bottom="0" percent="0" rank="0" text="" dxfId="16">
      <formula>0</formula>
    </cfRule>
    <cfRule type="cellIs" priority="11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DBEEF4"/>
    <pageSetUpPr fitToPage="false"/>
  </sheetPr>
  <dimension ref="A1:U44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35" width="58.57"/>
    <col collapsed="false" customWidth="true" hidden="false" outlineLevel="0" max="2" min="2" style="135" width="5.7"/>
    <col collapsed="false" customWidth="true" hidden="false" outlineLevel="0" max="3" min="3" style="135" width="16.71"/>
    <col collapsed="false" customWidth="true" hidden="false" outlineLevel="0" max="4" min="4" style="135" width="5.7"/>
    <col collapsed="false" customWidth="true" hidden="false" outlineLevel="0" max="5" min="5" style="302" width="5.7"/>
    <col collapsed="false" customWidth="true" hidden="false" outlineLevel="0" max="6" min="6" style="135" width="5.7"/>
    <col collapsed="false" customWidth="true" hidden="false" outlineLevel="0" max="7" min="7" style="135" width="16.71"/>
    <col collapsed="false" customWidth="true" hidden="false" outlineLevel="0" max="10" min="8" style="135" width="5.7"/>
    <col collapsed="false" customWidth="true" hidden="false" outlineLevel="0" max="11" min="11" style="135" width="16.71"/>
    <col collapsed="false" customWidth="true" hidden="false" outlineLevel="0" max="14" min="12" style="135" width="5.7"/>
    <col collapsed="false" customWidth="true" hidden="false" outlineLevel="0" max="15" min="15" style="135" width="16.71"/>
    <col collapsed="false" customWidth="true" hidden="false" outlineLevel="0" max="18" min="16" style="135" width="5.7"/>
    <col collapsed="false" customWidth="true" hidden="false" outlineLevel="0" max="19" min="19" style="135" width="16.71"/>
    <col collapsed="false" customWidth="true" hidden="false" outlineLevel="0" max="21" min="20" style="135" width="5.7"/>
    <col collapsed="false" customWidth="true" hidden="false" outlineLevel="0" max="1025" min="22" style="135" width="11.57"/>
  </cols>
  <sheetData>
    <row r="1" customFormat="false" ht="21" hidden="false" customHeight="false" outlineLevel="0" collapsed="false">
      <c r="A1" s="6" t="s">
        <v>2284</v>
      </c>
    </row>
    <row r="3" customFormat="false" ht="21" hidden="false" customHeight="false" outlineLevel="0" collapsed="false">
      <c r="C3" s="289" t="n">
        <f aca="false">Hypotheses!$B$4</f>
        <v>2019</v>
      </c>
      <c r="D3" s="289"/>
      <c r="G3" s="289" t="n">
        <f aca="false">C3+1</f>
        <v>2020</v>
      </c>
      <c r="H3" s="289"/>
      <c r="K3" s="289" t="n">
        <f aca="false">G3+1</f>
        <v>2021</v>
      </c>
      <c r="L3" s="289"/>
      <c r="O3" s="289" t="n">
        <f aca="false">K3+1</f>
        <v>2022</v>
      </c>
      <c r="P3" s="289"/>
      <c r="S3" s="289" t="n">
        <f aca="false">O3+1</f>
        <v>2023</v>
      </c>
      <c r="T3" s="289"/>
    </row>
    <row r="4" customFormat="false" ht="18.75" hidden="false" customHeight="false" outlineLevel="0" collapsed="false">
      <c r="A4" s="303" t="s">
        <v>2122</v>
      </c>
      <c r="D4" s="304"/>
      <c r="H4" s="304"/>
      <c r="L4" s="304"/>
      <c r="P4" s="304"/>
      <c r="T4" s="304"/>
    </row>
    <row r="5" customFormat="false" ht="15" hidden="false" customHeight="false" outlineLevel="0" collapsed="false">
      <c r="A5" s="305" t="s">
        <v>5</v>
      </c>
      <c r="B5" s="292"/>
      <c r="C5" s="306" t="n">
        <f aca="false">SUM(C6:C10)</f>
        <v>23765.3252</v>
      </c>
      <c r="D5" s="307" t="n">
        <f aca="false">IFERROR(C5/$C$17,"%")</f>
        <v>0.951933331915901</v>
      </c>
      <c r="E5" s="308"/>
      <c r="F5" s="292"/>
      <c r="G5" s="306" t="n">
        <f aca="false">SUM(G6:G10)</f>
        <v>42420.7413499999</v>
      </c>
      <c r="H5" s="307" t="n">
        <f aca="false">IFERROR(G5/$G$17,"%")</f>
        <v>0.988350620602689</v>
      </c>
      <c r="I5" s="292"/>
      <c r="J5" s="292"/>
      <c r="K5" s="306" t="n">
        <f aca="false">SUM(K6:K10)</f>
        <v>10401.9413499999</v>
      </c>
      <c r="L5" s="307" t="n">
        <f aca="false">IFERROR(K5/$K$17,"%")</f>
        <v>1</v>
      </c>
      <c r="M5" s="292"/>
      <c r="N5" s="292"/>
      <c r="O5" s="306" t="n">
        <f aca="false">SUM(O6:O10)</f>
        <v>82776.2237499998</v>
      </c>
      <c r="P5" s="307" t="n">
        <f aca="false">IFERROR(O5/$O$17,"%")</f>
        <v>1</v>
      </c>
      <c r="Q5" s="292"/>
      <c r="R5" s="292"/>
      <c r="S5" s="306" t="n">
        <f aca="false">SUM(S6:S10)</f>
        <v>707639.74135</v>
      </c>
      <c r="T5" s="307" t="n">
        <f aca="false">IFERROR(S5/$S$17,"%")</f>
        <v>1</v>
      </c>
      <c r="U5" s="292"/>
    </row>
    <row r="6" customFormat="false" ht="15" hidden="false" customHeight="false" outlineLevel="0" collapsed="false">
      <c r="A6" s="309" t="s">
        <v>2285</v>
      </c>
      <c r="B6" s="308"/>
      <c r="C6" s="310" t="n">
        <f aca="false">'Resultats previsionnels'!BK7+C32</f>
        <v>20000</v>
      </c>
      <c r="D6" s="311" t="n">
        <f aca="false">IFERROR(C6/$C$17,"%")</f>
        <v>0.801111134734989</v>
      </c>
      <c r="E6" s="308"/>
      <c r="F6" s="292"/>
      <c r="G6" s="310" t="n">
        <f aca="false">'Resultats previsionnels'!BL7+G32</f>
        <v>20000</v>
      </c>
      <c r="H6" s="311" t="n">
        <f aca="false">IFERROR(G6/$G$17,"%")</f>
        <v>0.465975175892437</v>
      </c>
      <c r="I6" s="292"/>
      <c r="J6" s="292"/>
      <c r="K6" s="310" t="n">
        <f aca="false">'Resultats previsionnels'!BM7+K32</f>
        <v>20000</v>
      </c>
      <c r="L6" s="311" t="n">
        <f aca="false">IFERROR(K6/$C$17,"%")</f>
        <v>0.801111134734989</v>
      </c>
      <c r="M6" s="292"/>
      <c r="N6" s="292"/>
      <c r="O6" s="310" t="n">
        <f aca="false">'Resultats previsionnels'!BN7+O32</f>
        <v>20000</v>
      </c>
      <c r="P6" s="311" t="n">
        <f aca="false">IFERROR(O6/$O$17,"%")</f>
        <v>0.241615274216952</v>
      </c>
      <c r="Q6" s="292"/>
      <c r="R6" s="292"/>
      <c r="S6" s="310" t="n">
        <f aca="false">'Resultats previsionnels'!BO7+S32</f>
        <v>20000</v>
      </c>
      <c r="T6" s="311" t="n">
        <f aca="false">IFERROR(S6/$S$17,"%")</f>
        <v>0.0282629688969206</v>
      </c>
      <c r="U6" s="292"/>
    </row>
    <row r="7" customFormat="false" ht="15" hidden="false" customHeight="false" outlineLevel="0" collapsed="false">
      <c r="A7" s="312" t="s">
        <v>2286</v>
      </c>
      <c r="B7" s="308"/>
      <c r="C7" s="313" t="n">
        <f aca="false">SUM(C37:C38)</f>
        <v>3765.32519999997</v>
      </c>
      <c r="D7" s="311" t="n">
        <f aca="false">IFERROR(C7/$C$17,"%")</f>
        <v>0.150822197180911</v>
      </c>
      <c r="E7" s="308"/>
      <c r="F7" s="292"/>
      <c r="G7" s="313" t="n">
        <f aca="false">SUM(G37:G38)</f>
        <v>22420.7413499999</v>
      </c>
      <c r="H7" s="311" t="n">
        <f aca="false">IFERROR(G7/$G$17,"%")</f>
        <v>0.522375444710252</v>
      </c>
      <c r="I7" s="292"/>
      <c r="J7" s="292"/>
      <c r="K7" s="313" t="n">
        <f aca="false">SUM(K37:K38)</f>
        <v>-9598.05865000012</v>
      </c>
      <c r="L7" s="311"/>
      <c r="M7" s="292"/>
      <c r="N7" s="292"/>
      <c r="O7" s="313" t="n">
        <f aca="false">SUM(O37:O38)</f>
        <v>62776.2237499998</v>
      </c>
      <c r="P7" s="311" t="n">
        <f aca="false">IFERROR(O7/$O$17,"%")</f>
        <v>0.758384725783048</v>
      </c>
      <c r="Q7" s="292"/>
      <c r="R7" s="292"/>
      <c r="S7" s="313" t="n">
        <f aca="false">SUM(S37:S38)</f>
        <v>687639.74135</v>
      </c>
      <c r="T7" s="311" t="n">
        <f aca="false">IFERROR(S7/$S$17,"%")</f>
        <v>0.971737031103079</v>
      </c>
      <c r="U7" s="292"/>
    </row>
    <row r="8" customFormat="false" ht="15" hidden="false" customHeight="false" outlineLevel="0" collapsed="false">
      <c r="A8" s="312" t="s">
        <v>2287</v>
      </c>
      <c r="B8" s="308"/>
      <c r="C8" s="313" t="n">
        <f aca="false">'Resultats previsionnels'!BK12</f>
        <v>0</v>
      </c>
      <c r="D8" s="311" t="n">
        <f aca="false">IFERROR(C8/$C$17,"%")</f>
        <v>0</v>
      </c>
      <c r="E8" s="308"/>
      <c r="F8" s="292"/>
      <c r="G8" s="313" t="n">
        <v>0</v>
      </c>
      <c r="H8" s="311" t="n">
        <f aca="false">IFERROR(G8/$G$17,"%")</f>
        <v>0</v>
      </c>
      <c r="I8" s="292"/>
      <c r="J8" s="292"/>
      <c r="K8" s="313" t="n">
        <v>0</v>
      </c>
      <c r="L8" s="311" t="n">
        <f aca="false">IFERROR(K8/$C$17,"%")</f>
        <v>0</v>
      </c>
      <c r="M8" s="292"/>
      <c r="N8" s="292"/>
      <c r="O8" s="313" t="n">
        <v>0</v>
      </c>
      <c r="P8" s="311" t="n">
        <f aca="false">IFERROR(O8/$O$17,"%")</f>
        <v>0</v>
      </c>
      <c r="Q8" s="292"/>
      <c r="R8" s="292"/>
      <c r="S8" s="313" t="n">
        <v>0</v>
      </c>
      <c r="T8" s="311" t="n">
        <f aca="false">IFERROR(S8/$S$17,"%")</f>
        <v>0</v>
      </c>
      <c r="U8" s="292"/>
    </row>
    <row r="9" customFormat="false" ht="15" hidden="false" customHeight="false" outlineLevel="0" collapsed="false">
      <c r="A9" s="312" t="s">
        <v>2288</v>
      </c>
      <c r="B9" s="308"/>
      <c r="C9" s="313" t="n">
        <f aca="false">'Resultats previsionnels'!BK14</f>
        <v>0</v>
      </c>
      <c r="D9" s="311" t="n">
        <f aca="false">IFERROR(C9/$C$17,"%")</f>
        <v>0</v>
      </c>
      <c r="E9" s="308"/>
      <c r="F9" s="292"/>
      <c r="G9" s="313" t="n">
        <v>0</v>
      </c>
      <c r="H9" s="311" t="n">
        <f aca="false">IFERROR(G9/$G$17,"%")</f>
        <v>0</v>
      </c>
      <c r="I9" s="292"/>
      <c r="J9" s="292"/>
      <c r="K9" s="313" t="n">
        <v>0</v>
      </c>
      <c r="L9" s="311" t="n">
        <f aca="false">IFERROR(K9/$C$17,"%")</f>
        <v>0</v>
      </c>
      <c r="M9" s="292"/>
      <c r="N9" s="292"/>
      <c r="O9" s="313" t="n">
        <v>0</v>
      </c>
      <c r="P9" s="311" t="n">
        <f aca="false">IFERROR(O9/$O$17,"%")</f>
        <v>0</v>
      </c>
      <c r="Q9" s="292"/>
      <c r="R9" s="292"/>
      <c r="S9" s="313" t="n">
        <v>0</v>
      </c>
      <c r="T9" s="311" t="n">
        <f aca="false">IFERROR(S9/$S$17,"%")</f>
        <v>0</v>
      </c>
      <c r="U9" s="292"/>
    </row>
    <row r="10" customFormat="false" ht="15" hidden="false" customHeight="false" outlineLevel="0" collapsed="false">
      <c r="A10" s="312" t="s">
        <v>2289</v>
      </c>
      <c r="B10" s="308"/>
      <c r="C10" s="313" t="n">
        <v>0</v>
      </c>
      <c r="D10" s="314" t="n">
        <f aca="false">IFERROR(C10/$C$17,"%")</f>
        <v>0</v>
      </c>
      <c r="E10" s="308"/>
      <c r="F10" s="292"/>
      <c r="G10" s="313" t="n">
        <v>0</v>
      </c>
      <c r="H10" s="314" t="n">
        <f aca="false">IFERROR(G10/$G$17,"%")</f>
        <v>0</v>
      </c>
      <c r="I10" s="292"/>
      <c r="J10" s="292"/>
      <c r="K10" s="313" t="n">
        <v>0</v>
      </c>
      <c r="L10" s="314" t="n">
        <f aca="false">IFERROR(K10/$C$17,"%")</f>
        <v>0</v>
      </c>
      <c r="M10" s="292"/>
      <c r="N10" s="292"/>
      <c r="O10" s="313" t="n">
        <v>0</v>
      </c>
      <c r="P10" s="314" t="n">
        <f aca="false">IFERROR(O10/$O$17,"%")</f>
        <v>0</v>
      </c>
      <c r="Q10" s="292"/>
      <c r="R10" s="292"/>
      <c r="S10" s="313" t="n">
        <v>0</v>
      </c>
      <c r="T10" s="314" t="n">
        <f aca="false">IFERROR(S10/$S$17,"%")</f>
        <v>0</v>
      </c>
      <c r="U10" s="292"/>
    </row>
    <row r="11" customFormat="false" ht="15" hidden="false" customHeight="false" outlineLevel="0" collapsed="false">
      <c r="A11" s="305" t="s">
        <v>233</v>
      </c>
      <c r="B11" s="308"/>
      <c r="C11" s="306" t="n">
        <f aca="false">SUM(C12:C16)</f>
        <v>1200</v>
      </c>
      <c r="D11" s="315" t="n">
        <f aca="false">IFERROR(C11/$C$17,"%")</f>
        <v>0.0480666680840994</v>
      </c>
      <c r="E11" s="308"/>
      <c r="F11" s="292"/>
      <c r="G11" s="306" t="n">
        <f aca="false">SUM(G12:G16)</f>
        <v>500</v>
      </c>
      <c r="H11" s="315" t="n">
        <f aca="false">IFERROR(G11/$G$17,"%")</f>
        <v>0.0116493793973109</v>
      </c>
      <c r="I11" s="292"/>
      <c r="J11" s="292"/>
      <c r="K11" s="306" t="n">
        <f aca="false">SUM(K12:K16)</f>
        <v>0</v>
      </c>
      <c r="L11" s="315" t="n">
        <f aca="false">IFERROR(K11/$C$17,"%")</f>
        <v>0</v>
      </c>
      <c r="M11" s="292"/>
      <c r="N11" s="292"/>
      <c r="O11" s="306" t="n">
        <f aca="false">SUM(O12:O16)</f>
        <v>0</v>
      </c>
      <c r="P11" s="315" t="n">
        <f aca="false">IFERROR(O11/$O$17,"%")</f>
        <v>0</v>
      </c>
      <c r="Q11" s="292"/>
      <c r="R11" s="292"/>
      <c r="S11" s="306" t="n">
        <f aca="false">SUM(S12:S16)</f>
        <v>0</v>
      </c>
      <c r="T11" s="315" t="n">
        <f aca="false">IFERROR(S11/$S$17,"%")</f>
        <v>0</v>
      </c>
      <c r="U11" s="292"/>
    </row>
    <row r="12" customFormat="false" ht="15" hidden="false" customHeight="false" outlineLevel="0" collapsed="false">
      <c r="A12" s="312" t="s">
        <v>235</v>
      </c>
      <c r="B12" s="308"/>
      <c r="C12" s="313" t="n">
        <f aca="false">'Resultats previsionnels'!BK20</f>
        <v>0</v>
      </c>
      <c r="D12" s="311" t="n">
        <f aca="false">IFERROR(C12/$C$17,"%")</f>
        <v>0</v>
      </c>
      <c r="E12" s="308"/>
      <c r="F12" s="292"/>
      <c r="G12" s="313" t="n">
        <f aca="false">'Resultats previsionnels'!BL20</f>
        <v>0</v>
      </c>
      <c r="H12" s="311" t="n">
        <f aca="false">IFERROR(G12/$G$17,"%")</f>
        <v>0</v>
      </c>
      <c r="I12" s="292"/>
      <c r="J12" s="292"/>
      <c r="K12" s="313" t="n">
        <v>0</v>
      </c>
      <c r="L12" s="311" t="n">
        <f aca="false">IFERROR(K12/$C$17,"%")</f>
        <v>0</v>
      </c>
      <c r="M12" s="292"/>
      <c r="N12" s="292"/>
      <c r="O12" s="313" t="n">
        <v>0</v>
      </c>
      <c r="P12" s="311" t="n">
        <f aca="false">IFERROR(O12/$O$17,"%")</f>
        <v>0</v>
      </c>
      <c r="Q12" s="292"/>
      <c r="R12" s="292"/>
      <c r="S12" s="313" t="n">
        <v>0</v>
      </c>
      <c r="T12" s="311" t="n">
        <f aca="false">IFERROR(S12/$S$17,"%")</f>
        <v>0</v>
      </c>
      <c r="U12" s="292"/>
    </row>
    <row r="13" customFormat="false" ht="15" hidden="false" customHeight="false" outlineLevel="0" collapsed="false">
      <c r="A13" s="312" t="s">
        <v>2146</v>
      </c>
      <c r="B13" s="308"/>
      <c r="C13" s="313" t="n">
        <f aca="false">'Resultats previsionnels'!BK23</f>
        <v>1200</v>
      </c>
      <c r="D13" s="311" t="n">
        <f aca="false">IFERROR(C13/$C$17,"%")</f>
        <v>0.0480666680840994</v>
      </c>
      <c r="E13" s="308"/>
      <c r="F13" s="292"/>
      <c r="G13" s="313" t="n">
        <f aca="false">'Resultats previsionnels'!BL23</f>
        <v>500</v>
      </c>
      <c r="H13" s="311" t="n">
        <f aca="false">IFERROR(G13/$G$17,"%")</f>
        <v>0.0116493793973109</v>
      </c>
      <c r="I13" s="292"/>
      <c r="J13" s="292"/>
      <c r="K13" s="313" t="n">
        <v>0</v>
      </c>
      <c r="L13" s="311" t="n">
        <f aca="false">IFERROR(K13/$C$17,"%")</f>
        <v>0</v>
      </c>
      <c r="M13" s="292"/>
      <c r="N13" s="292"/>
      <c r="O13" s="313" t="n">
        <v>0</v>
      </c>
      <c r="P13" s="311" t="n">
        <f aca="false">IFERROR(O13/$O$17,"%")</f>
        <v>0</v>
      </c>
      <c r="Q13" s="292"/>
      <c r="R13" s="292"/>
      <c r="S13" s="313" t="n">
        <v>0</v>
      </c>
      <c r="T13" s="311" t="n">
        <f aca="false">IFERROR(S13/$S$17,"%")</f>
        <v>0</v>
      </c>
      <c r="U13" s="292"/>
    </row>
    <row r="14" customFormat="false" ht="15" hidden="false" customHeight="false" outlineLevel="0" collapsed="false">
      <c r="A14" s="312" t="s">
        <v>2148</v>
      </c>
      <c r="B14" s="308"/>
      <c r="C14" s="313" t="n">
        <f aca="false">'Resultats previsionnels'!BK31</f>
        <v>0</v>
      </c>
      <c r="D14" s="311" t="n">
        <f aca="false">IFERROR(C14/$C$17,"%")</f>
        <v>0</v>
      </c>
      <c r="E14" s="308"/>
      <c r="F14" s="292"/>
      <c r="G14" s="313" t="n">
        <f aca="false">'Resultats previsionnels'!BL31</f>
        <v>0</v>
      </c>
      <c r="H14" s="311" t="n">
        <f aca="false">IFERROR(G14/$G$17,"%")</f>
        <v>0</v>
      </c>
      <c r="I14" s="292"/>
      <c r="J14" s="292"/>
      <c r="K14" s="313" t="n">
        <v>0</v>
      </c>
      <c r="L14" s="311" t="n">
        <f aca="false">IFERROR(K14/$C$17,"%")</f>
        <v>0</v>
      </c>
      <c r="M14" s="292"/>
      <c r="N14" s="292"/>
      <c r="O14" s="313" t="n">
        <v>0</v>
      </c>
      <c r="P14" s="311" t="n">
        <f aca="false">IFERROR(O14/$O$17,"%")</f>
        <v>0</v>
      </c>
      <c r="Q14" s="292"/>
      <c r="R14" s="292"/>
      <c r="S14" s="313" t="n">
        <v>0</v>
      </c>
      <c r="T14" s="311" t="n">
        <f aca="false">IFERROR(S14/$S$17,"%")</f>
        <v>0</v>
      </c>
      <c r="U14" s="292"/>
    </row>
    <row r="15" customFormat="false" ht="15" hidden="false" customHeight="false" outlineLevel="0" collapsed="false">
      <c r="A15" s="164" t="s">
        <v>2290</v>
      </c>
      <c r="B15" s="308"/>
      <c r="C15" s="313" t="n">
        <f aca="false">'Resultats previsionnels'!BK34</f>
        <v>0</v>
      </c>
      <c r="D15" s="311" t="n">
        <f aca="false">IFERROR(C15/$C$17,"%")</f>
        <v>0</v>
      </c>
      <c r="E15" s="308"/>
      <c r="F15" s="292"/>
      <c r="G15" s="313" t="n">
        <f aca="false">'Resultats previsionnels'!BL34</f>
        <v>0</v>
      </c>
      <c r="H15" s="311" t="n">
        <f aca="false">IFERROR(G15/$G$17,"%")</f>
        <v>0</v>
      </c>
      <c r="I15" s="292"/>
      <c r="J15" s="292"/>
      <c r="K15" s="313" t="n">
        <v>0</v>
      </c>
      <c r="L15" s="311" t="n">
        <f aca="false">IFERROR(K15/$C$17,"%")</f>
        <v>0</v>
      </c>
      <c r="M15" s="292"/>
      <c r="N15" s="292"/>
      <c r="O15" s="313" t="n">
        <v>0</v>
      </c>
      <c r="P15" s="311" t="n">
        <f aca="false">IFERROR(O15/$O$17,"%")</f>
        <v>0</v>
      </c>
      <c r="Q15" s="292"/>
      <c r="R15" s="292"/>
      <c r="S15" s="313" t="n">
        <v>0</v>
      </c>
      <c r="T15" s="311" t="n">
        <f aca="false">IFERROR(S15/$S$17,"%")</f>
        <v>0</v>
      </c>
      <c r="U15" s="292"/>
    </row>
    <row r="16" customFormat="false" ht="15" hidden="false" customHeight="false" outlineLevel="0" collapsed="false">
      <c r="A16" s="312" t="s">
        <v>2151</v>
      </c>
      <c r="B16" s="308"/>
      <c r="C16" s="313" t="n">
        <f aca="false">'Resultats previsionnels'!BK37</f>
        <v>0</v>
      </c>
      <c r="D16" s="314" t="n">
        <f aca="false">IFERROR(C16/$C$17,"%")</f>
        <v>0</v>
      </c>
      <c r="E16" s="308"/>
      <c r="F16" s="292"/>
      <c r="G16" s="313" t="n">
        <f aca="false">'Resultats previsionnels'!BL37</f>
        <v>0</v>
      </c>
      <c r="H16" s="314" t="n">
        <f aca="false">IFERROR(G16/$G$17,"%")</f>
        <v>0</v>
      </c>
      <c r="I16" s="292"/>
      <c r="J16" s="292"/>
      <c r="K16" s="313" t="n">
        <v>0</v>
      </c>
      <c r="L16" s="314" t="n">
        <f aca="false">IFERROR(K16/$C$17,"%")</f>
        <v>0</v>
      </c>
      <c r="M16" s="292"/>
      <c r="N16" s="292"/>
      <c r="O16" s="313" t="n">
        <v>0</v>
      </c>
      <c r="P16" s="314" t="n">
        <f aca="false">IFERROR(O16/$O$17,"%")</f>
        <v>0</v>
      </c>
      <c r="Q16" s="292"/>
      <c r="R16" s="292"/>
      <c r="S16" s="313" t="n">
        <v>0</v>
      </c>
      <c r="T16" s="314" t="n">
        <f aca="false">IFERROR(S16/$S$17,"%")</f>
        <v>0</v>
      </c>
      <c r="U16" s="292"/>
    </row>
    <row r="17" customFormat="false" ht="15" hidden="false" customHeight="false" outlineLevel="0" collapsed="false">
      <c r="A17" s="100" t="s">
        <v>2291</v>
      </c>
      <c r="B17" s="308"/>
      <c r="C17" s="316" t="n">
        <f aca="false">C5+C11</f>
        <v>24965.3252</v>
      </c>
      <c r="D17" s="307" t="n">
        <f aca="false">IFERROR(C17/$C$17,"%")</f>
        <v>1</v>
      </c>
      <c r="E17" s="308"/>
      <c r="F17" s="292"/>
      <c r="G17" s="316" t="n">
        <f aca="false">G5+G11</f>
        <v>42920.7413499999</v>
      </c>
      <c r="H17" s="307" t="n">
        <f aca="false">IFERROR(G17/$G$17,"%")</f>
        <v>1</v>
      </c>
      <c r="I17" s="292"/>
      <c r="J17" s="292"/>
      <c r="K17" s="316" t="n">
        <f aca="false">K5+K11</f>
        <v>10401.9413499999</v>
      </c>
      <c r="L17" s="307" t="n">
        <f aca="false">IFERROR(K17/$K$17,"%")</f>
        <v>1</v>
      </c>
      <c r="M17" s="292"/>
      <c r="N17" s="292"/>
      <c r="O17" s="316" t="n">
        <f aca="false">O5+O11</f>
        <v>82776.2237499998</v>
      </c>
      <c r="P17" s="307" t="n">
        <f aca="false">IFERROR(O17/$O$17,"%")</f>
        <v>1</v>
      </c>
      <c r="Q17" s="292"/>
      <c r="R17" s="292"/>
      <c r="S17" s="316" t="n">
        <f aca="false">S5+S11</f>
        <v>707639.74135</v>
      </c>
      <c r="T17" s="307" t="n">
        <f aca="false">IFERROR(S17/$S$17,"%")</f>
        <v>1</v>
      </c>
      <c r="U17" s="292"/>
    </row>
    <row r="20" customFormat="false" ht="18.75" hidden="false" customHeight="false" outlineLevel="0" collapsed="false">
      <c r="A20" s="303" t="s">
        <v>2153</v>
      </c>
    </row>
    <row r="21" customFormat="false" ht="15" hidden="false" customHeight="false" outlineLevel="0" collapsed="false">
      <c r="A21" s="317" t="s">
        <v>2292</v>
      </c>
      <c r="B21" s="302"/>
      <c r="C21" s="318" t="n">
        <f aca="false">C22+C27</f>
        <v>0</v>
      </c>
      <c r="D21" s="319" t="n">
        <f aca="false">IFERROR(C21/$C$39,"%")</f>
        <v>0</v>
      </c>
      <c r="G21" s="318" t="n">
        <f aca="false">G22+G27</f>
        <v>0</v>
      </c>
      <c r="H21" s="319" t="n">
        <f aca="false">IFERROR(G21/$G$39,"%")</f>
        <v>0</v>
      </c>
      <c r="K21" s="318" t="n">
        <f aca="false">K22+K27</f>
        <v>0</v>
      </c>
      <c r="L21" s="319" t="n">
        <f aca="false">IFERROR(K21/$K$39,"%")</f>
        <v>0</v>
      </c>
      <c r="O21" s="318" t="n">
        <f aca="false">O22+O27</f>
        <v>0</v>
      </c>
      <c r="P21" s="319" t="n">
        <f aca="false">IFERROR(O21/$O$39,"%")</f>
        <v>0</v>
      </c>
      <c r="S21" s="318" t="n">
        <f aca="false">S22+S27</f>
        <v>0</v>
      </c>
      <c r="T21" s="319" t="n">
        <f aca="false">IFERROR(S21/$S$39,"%")</f>
        <v>0</v>
      </c>
    </row>
    <row r="22" customFormat="false" ht="15" hidden="false" customHeight="false" outlineLevel="0" collapsed="false">
      <c r="A22" s="320" t="s">
        <v>2293</v>
      </c>
      <c r="B22" s="302"/>
      <c r="C22" s="321" t="n">
        <f aca="false">SUM(C23:C26)</f>
        <v>0</v>
      </c>
      <c r="D22" s="319" t="n">
        <f aca="false">IFERROR(C22/$C$39,"%")</f>
        <v>0</v>
      </c>
      <c r="G22" s="321" t="n">
        <f aca="false">SUM(G23:G26)</f>
        <v>0</v>
      </c>
      <c r="H22" s="319" t="n">
        <f aca="false">IFERROR(G22/$G$39,"%")</f>
        <v>0</v>
      </c>
      <c r="K22" s="321" t="n">
        <f aca="false">SUM(K23:K26)</f>
        <v>0</v>
      </c>
      <c r="L22" s="319" t="n">
        <f aca="false">IFERROR(K22/$K$39,"%")</f>
        <v>0</v>
      </c>
      <c r="O22" s="321" t="n">
        <f aca="false">SUM(O23:O26)</f>
        <v>0</v>
      </c>
      <c r="P22" s="319" t="n">
        <f aca="false">IFERROR(O22/$O$39,"%")</f>
        <v>0</v>
      </c>
      <c r="S22" s="321" t="n">
        <f aca="false">SUM(S23:S26)</f>
        <v>0</v>
      </c>
      <c r="T22" s="319" t="n">
        <f aca="false">IFERROR(S22/$S$39,"%")</f>
        <v>0</v>
      </c>
    </row>
    <row r="23" customFormat="false" ht="15" hidden="false" customHeight="false" outlineLevel="0" collapsed="false">
      <c r="A23" s="322" t="s">
        <v>2294</v>
      </c>
      <c r="B23" s="302"/>
      <c r="C23" s="323" t="n">
        <v>0</v>
      </c>
      <c r="D23" s="324" t="n">
        <f aca="false">IFERROR(C23/$C$39,"%")</f>
        <v>0</v>
      </c>
      <c r="G23" s="323" t="n">
        <v>0</v>
      </c>
      <c r="H23" s="324" t="n">
        <f aca="false">IFERROR(G23/$G$39,"%")</f>
        <v>0</v>
      </c>
      <c r="K23" s="323" t="n">
        <v>0</v>
      </c>
      <c r="L23" s="324" t="n">
        <f aca="false">IFERROR(K23/$K$39,"%")</f>
        <v>0</v>
      </c>
      <c r="O23" s="323" t="n">
        <v>0</v>
      </c>
      <c r="P23" s="324" t="n">
        <f aca="false">IFERROR(O23/$O$39,"%")</f>
        <v>0</v>
      </c>
      <c r="S23" s="323" t="n">
        <v>0</v>
      </c>
      <c r="T23" s="324" t="n">
        <f aca="false">IFERROR(S23/$S$39,"%")</f>
        <v>0</v>
      </c>
    </row>
    <row r="24" customFormat="false" ht="15" hidden="false" customHeight="false" outlineLevel="0" collapsed="false">
      <c r="A24" s="322" t="s">
        <v>2295</v>
      </c>
      <c r="B24" s="302"/>
      <c r="C24" s="323" t="n">
        <v>0</v>
      </c>
      <c r="D24" s="324" t="n">
        <f aca="false">IFERROR(C24/$C$39,"%")</f>
        <v>0</v>
      </c>
      <c r="F24" s="325"/>
      <c r="G24" s="323" t="n">
        <v>0</v>
      </c>
      <c r="H24" s="324" t="n">
        <f aca="false">IFERROR(G24/$G$39,"%")</f>
        <v>0</v>
      </c>
      <c r="J24" s="325"/>
      <c r="K24" s="323" t="n">
        <v>0</v>
      </c>
      <c r="L24" s="324" t="n">
        <f aca="false">IFERROR(K24/$K$39,"%")</f>
        <v>0</v>
      </c>
      <c r="N24" s="325"/>
      <c r="O24" s="323" t="n">
        <v>0</v>
      </c>
      <c r="P24" s="324" t="n">
        <f aca="false">IFERROR(O24/$O$39,"%")</f>
        <v>0</v>
      </c>
      <c r="R24" s="325"/>
      <c r="S24" s="323" t="n">
        <v>0</v>
      </c>
      <c r="T24" s="324" t="n">
        <f aca="false">IFERROR(S24/$S$39,"%")</f>
        <v>0</v>
      </c>
      <c r="U24" s="324" t="n">
        <v>0.05</v>
      </c>
    </row>
    <row r="25" customFormat="false" ht="15" hidden="false" customHeight="false" outlineLevel="0" collapsed="false">
      <c r="A25" s="322" t="s">
        <v>2296</v>
      </c>
      <c r="B25" s="302"/>
      <c r="C25" s="323" t="n">
        <v>0</v>
      </c>
      <c r="D25" s="324" t="n">
        <f aca="false">IFERROR(C25/$C$39,"%")</f>
        <v>0</v>
      </c>
      <c r="G25" s="323" t="n">
        <v>0</v>
      </c>
      <c r="H25" s="324" t="n">
        <f aca="false">IFERROR(G25/$G$39,"%")</f>
        <v>0</v>
      </c>
      <c r="K25" s="323" t="n">
        <v>0</v>
      </c>
      <c r="L25" s="324" t="n">
        <f aca="false">IFERROR(K25/$K$39,"%")</f>
        <v>0</v>
      </c>
      <c r="O25" s="323" t="n">
        <v>0</v>
      </c>
      <c r="P25" s="324" t="n">
        <f aca="false">IFERROR(O25/$O$39,"%")</f>
        <v>0</v>
      </c>
      <c r="S25" s="323" t="n">
        <v>0</v>
      </c>
      <c r="T25" s="324" t="n">
        <f aca="false">IFERROR(S25/$S$39,"%")</f>
        <v>0</v>
      </c>
    </row>
    <row r="26" customFormat="false" ht="15" hidden="false" customHeight="false" outlineLevel="0" collapsed="false">
      <c r="A26" s="322" t="s">
        <v>2297</v>
      </c>
      <c r="B26" s="302"/>
      <c r="C26" s="323" t="n">
        <v>0</v>
      </c>
      <c r="D26" s="324" t="n">
        <f aca="false">IFERROR(C26/$C$39,"%")</f>
        <v>0</v>
      </c>
      <c r="G26" s="323" t="n">
        <v>0</v>
      </c>
      <c r="H26" s="324" t="n">
        <f aca="false">IFERROR(G26/$G$39,"%")</f>
        <v>0</v>
      </c>
      <c r="K26" s="323" t="n">
        <v>0</v>
      </c>
      <c r="L26" s="324" t="n">
        <f aca="false">IFERROR(K26/$K$39,"%")</f>
        <v>0</v>
      </c>
      <c r="O26" s="323" t="n">
        <v>0</v>
      </c>
      <c r="P26" s="324" t="n">
        <f aca="false">IFERROR(O26/$O$39,"%")</f>
        <v>0</v>
      </c>
      <c r="S26" s="323" t="n">
        <v>0</v>
      </c>
      <c r="T26" s="324" t="n">
        <f aca="false">IFERROR(S26/$S$39,"%")</f>
        <v>0</v>
      </c>
    </row>
    <row r="27" customFormat="false" ht="15" hidden="false" customHeight="false" outlineLevel="0" collapsed="false">
      <c r="A27" s="320" t="s">
        <v>2298</v>
      </c>
      <c r="B27" s="302"/>
      <c r="C27" s="321" t="n">
        <f aca="false">SUM(C28:C29)</f>
        <v>0</v>
      </c>
      <c r="D27" s="319" t="n">
        <f aca="false">IFERROR(C27/$C$39,"%")</f>
        <v>0</v>
      </c>
      <c r="G27" s="321" t="n">
        <f aca="false">SUM(G28:G29)</f>
        <v>0</v>
      </c>
      <c r="H27" s="319" t="n">
        <f aca="false">IFERROR(G27/$G$39,"%")</f>
        <v>0</v>
      </c>
      <c r="K27" s="321" t="n">
        <f aca="false">SUM(K28:K29)</f>
        <v>0</v>
      </c>
      <c r="L27" s="319" t="n">
        <f aca="false">IFERROR(K27/$K$39,"%")</f>
        <v>0</v>
      </c>
      <c r="O27" s="321" t="n">
        <f aca="false">SUM(O28:O29)</f>
        <v>0</v>
      </c>
      <c r="P27" s="319" t="n">
        <f aca="false">IFERROR(O27/$O$39,"%")</f>
        <v>0</v>
      </c>
      <c r="S27" s="321" t="n">
        <f aca="false">SUM(S28:S29)</f>
        <v>0</v>
      </c>
      <c r="T27" s="319" t="n">
        <f aca="false">IFERROR(S27/$S$39,"%")</f>
        <v>0</v>
      </c>
    </row>
    <row r="28" customFormat="false" ht="15" hidden="false" customHeight="false" outlineLevel="0" collapsed="false">
      <c r="A28" s="322" t="s">
        <v>2299</v>
      </c>
      <c r="B28" s="302"/>
      <c r="C28" s="326" t="n">
        <f aca="false">Hypotheses!B16</f>
        <v>0</v>
      </c>
      <c r="D28" s="324" t="n">
        <f aca="false">IFERROR(C28/$C$39,"%")</f>
        <v>0</v>
      </c>
      <c r="E28" s="324" t="n">
        <f aca="false">Hypotheses!B8</f>
        <v>0.08</v>
      </c>
      <c r="F28" s="325"/>
      <c r="G28" s="327" t="n">
        <f aca="false">Hypotheses!C16</f>
        <v>0</v>
      </c>
      <c r="H28" s="324" t="n">
        <f aca="false">IFERROR(G28/$G$39,"%")</f>
        <v>0</v>
      </c>
      <c r="I28" s="324" t="n">
        <f aca="false">Hypotheses!C8</f>
        <v>0.08</v>
      </c>
      <c r="J28" s="325"/>
      <c r="K28" s="327" t="n">
        <f aca="false">Hypotheses!D16</f>
        <v>0</v>
      </c>
      <c r="L28" s="324" t="n">
        <f aca="false">IFERROR(K28/$K$39,"%")</f>
        <v>0</v>
      </c>
      <c r="M28" s="324" t="n">
        <f aca="false">Hypotheses!D8</f>
        <v>0.08</v>
      </c>
      <c r="N28" s="325"/>
      <c r="O28" s="327" t="n">
        <f aca="false">Hypotheses!E16</f>
        <v>0</v>
      </c>
      <c r="P28" s="324" t="n">
        <f aca="false">IFERROR(O28/$O$39,"%")</f>
        <v>0</v>
      </c>
      <c r="Q28" s="324" t="n">
        <f aca="false">Hypotheses!E8</f>
        <v>0.08</v>
      </c>
      <c r="R28" s="325"/>
      <c r="S28" s="327" t="n">
        <f aca="false">Hypotheses!F16</f>
        <v>0</v>
      </c>
      <c r="T28" s="324" t="n">
        <f aca="false">IFERROR(S28/$S$39,"%")</f>
        <v>0</v>
      </c>
      <c r="U28" s="324" t="n">
        <f aca="false">Hypotheses!F8</f>
        <v>0.08</v>
      </c>
    </row>
    <row r="29" customFormat="false" ht="15" hidden="false" customHeight="false" outlineLevel="0" collapsed="false">
      <c r="A29" s="322" t="s">
        <v>2300</v>
      </c>
      <c r="B29" s="302"/>
      <c r="C29" s="323" t="n">
        <v>0</v>
      </c>
      <c r="D29" s="324" t="n">
        <f aca="false">IFERROR(C29/$C$39,"%")</f>
        <v>0</v>
      </c>
      <c r="G29" s="323" t="n">
        <v>0</v>
      </c>
      <c r="H29" s="324" t="n">
        <f aca="false">IFERROR(G29/$G$39,"%")</f>
        <v>0</v>
      </c>
      <c r="K29" s="323" t="n">
        <v>0</v>
      </c>
      <c r="L29" s="324" t="n">
        <f aca="false">IFERROR(K29/$K$39,"%")</f>
        <v>0</v>
      </c>
      <c r="O29" s="323" t="n">
        <v>0</v>
      </c>
      <c r="P29" s="324" t="n">
        <f aca="false">IFERROR(O29/$O$39,"%")</f>
        <v>0</v>
      </c>
      <c r="S29" s="323" t="n">
        <v>0</v>
      </c>
      <c r="T29" s="324" t="n">
        <f aca="false">IFERROR(S29/$S$39,"%")</f>
        <v>0</v>
      </c>
    </row>
    <row r="30" customFormat="false" ht="15" hidden="false" customHeight="false" outlineLevel="0" collapsed="false">
      <c r="A30" s="317" t="s">
        <v>2243</v>
      </c>
      <c r="B30" s="302"/>
      <c r="C30" s="318" t="n">
        <f aca="false">SUM(C31,C33)</f>
        <v>23765.3252</v>
      </c>
      <c r="D30" s="319" t="n">
        <f aca="false">IFERROR(C30/$C$39,"%")</f>
        <v>1</v>
      </c>
      <c r="G30" s="318" t="n">
        <f aca="false">SUM(G31,G33)</f>
        <v>42420.7413499999</v>
      </c>
      <c r="H30" s="319" t="n">
        <f aca="false">IFERROR(G30/$G$39,"%")</f>
        <v>1</v>
      </c>
      <c r="K30" s="318" t="n">
        <f aca="false">SUM(K31,K33)</f>
        <v>10401.9413499999</v>
      </c>
      <c r="L30" s="319" t="n">
        <f aca="false">IFERROR(K30/$K$39,"%")</f>
        <v>1</v>
      </c>
      <c r="O30" s="318" t="n">
        <f aca="false">SUM(O31,O33)</f>
        <v>82776.2237499998</v>
      </c>
      <c r="P30" s="319" t="n">
        <f aca="false">IFERROR(O30/$O$39,"%")</f>
        <v>1</v>
      </c>
      <c r="S30" s="318" t="n">
        <f aca="false">SUM(S31,S33)</f>
        <v>707639.74135</v>
      </c>
      <c r="T30" s="319" t="n">
        <f aca="false">IFERROR(S30/$S$39,"%")</f>
        <v>1</v>
      </c>
    </row>
    <row r="31" customFormat="false" ht="15" hidden="false" customHeight="false" outlineLevel="0" collapsed="false">
      <c r="A31" s="328" t="s">
        <v>2159</v>
      </c>
      <c r="B31" s="329"/>
      <c r="C31" s="330" t="n">
        <f aca="false">SUM(C32)</f>
        <v>20000</v>
      </c>
      <c r="D31" s="319" t="n">
        <f aca="false">IFERROR(C31/$C$39,"%")</f>
        <v>0.841562226970916</v>
      </c>
      <c r="G31" s="330" t="n">
        <f aca="false">SUM(G32)</f>
        <v>20000</v>
      </c>
      <c r="H31" s="319" t="n">
        <f aca="false">IFERROR(G31/$G$39,"%")</f>
        <v>0.471467479433856</v>
      </c>
      <c r="K31" s="330" t="n">
        <f aca="false">SUM(K32)</f>
        <v>20000</v>
      </c>
      <c r="L31" s="319" t="n">
        <f aca="false">IFERROR(K31/$K$39,"%")</f>
        <v>1.92271801263331</v>
      </c>
      <c r="O31" s="330" t="n">
        <f aca="false">SUM(O32)</f>
        <v>20000</v>
      </c>
      <c r="P31" s="319" t="n">
        <f aca="false">IFERROR(O31/$O$39,"%")</f>
        <v>0.241615274216952</v>
      </c>
      <c r="S31" s="330" t="n">
        <f aca="false">SUM(S32)</f>
        <v>20000</v>
      </c>
      <c r="T31" s="319" t="n">
        <f aca="false">IFERROR(S31/$S$39,"%")</f>
        <v>0.0282629688969206</v>
      </c>
    </row>
    <row r="32" customFormat="false" ht="15" hidden="false" customHeight="false" outlineLevel="0" collapsed="false">
      <c r="A32" s="331" t="s">
        <v>2160</v>
      </c>
      <c r="B32" s="302"/>
      <c r="C32" s="332" t="n">
        <v>20000</v>
      </c>
      <c r="D32" s="324" t="n">
        <f aca="false">IFERROR(C32/$C$39,"%")</f>
        <v>0.841562226970916</v>
      </c>
      <c r="F32" s="333"/>
      <c r="G32" s="332" t="n">
        <v>20000</v>
      </c>
      <c r="H32" s="324" t="n">
        <f aca="false">IFERROR(G32/$G$39,"%")</f>
        <v>0.471467479433856</v>
      </c>
      <c r="K32" s="332" t="n">
        <v>20000</v>
      </c>
      <c r="L32" s="324" t="n">
        <f aca="false">IFERROR(K32/$K$39,"%")</f>
        <v>1.92271801263331</v>
      </c>
      <c r="O32" s="332" t="n">
        <v>20000</v>
      </c>
      <c r="P32" s="324" t="n">
        <f aca="false">IFERROR(O32/$O$39,"%")</f>
        <v>0.241615274216952</v>
      </c>
      <c r="S32" s="332" t="n">
        <v>20000</v>
      </c>
      <c r="T32" s="324" t="n">
        <f aca="false">IFERROR(S32/$S$39,"%")</f>
        <v>0.0282629688969206</v>
      </c>
    </row>
    <row r="33" customFormat="false" ht="15" hidden="false" customHeight="false" outlineLevel="0" collapsed="false">
      <c r="A33" s="328" t="s">
        <v>2161</v>
      </c>
      <c r="B33" s="329"/>
      <c r="C33" s="330" t="n">
        <f aca="false">SUM(C34:C38)</f>
        <v>3765.32519999997</v>
      </c>
      <c r="D33" s="319" t="n">
        <f aca="false">IFERROR(C33/$C$39,"%")</f>
        <v>0.158437773029084</v>
      </c>
      <c r="G33" s="330" t="n">
        <f aca="false">SUM(G34:G38)</f>
        <v>22420.7413499999</v>
      </c>
      <c r="H33" s="319" t="n">
        <f aca="false">IFERROR(G33/$G$39,"%")</f>
        <v>0.528532520566144</v>
      </c>
      <c r="K33" s="330" t="n">
        <f aca="false">SUM(K34:K38)</f>
        <v>-9598.05865000012</v>
      </c>
      <c r="L33" s="319" t="n">
        <f aca="false">IFERROR(K33/$K$39,"%")</f>
        <v>-0.922718012633308</v>
      </c>
      <c r="O33" s="330" t="n">
        <f aca="false">SUM(O34:O38)</f>
        <v>62776.2237499998</v>
      </c>
      <c r="P33" s="319" t="n">
        <f aca="false">IFERROR(O33/$O$39,"%")</f>
        <v>0.758384725783048</v>
      </c>
      <c r="S33" s="330" t="n">
        <f aca="false">SUM(S34:S38)</f>
        <v>687639.74135</v>
      </c>
      <c r="T33" s="319" t="n">
        <f aca="false">IFERROR(S33/$S$39,"%")</f>
        <v>0.971737031103079</v>
      </c>
    </row>
    <row r="34" customFormat="false" ht="15" hidden="false" customHeight="false" outlineLevel="0" collapsed="false">
      <c r="A34" s="331" t="s">
        <v>2162</v>
      </c>
      <c r="B34" s="302"/>
      <c r="C34" s="332" t="n">
        <v>0</v>
      </c>
      <c r="D34" s="324" t="n">
        <f aca="false">IFERROR(C34/$C$39,"%")</f>
        <v>0</v>
      </c>
      <c r="G34" s="332" t="n">
        <v>0</v>
      </c>
      <c r="H34" s="324" t="n">
        <f aca="false">IFERROR(G34/$G$39,"%")</f>
        <v>0</v>
      </c>
      <c r="K34" s="332" t="n">
        <v>0</v>
      </c>
      <c r="L34" s="324" t="n">
        <f aca="false">IFERROR(K34/$K$39,"%")</f>
        <v>0</v>
      </c>
      <c r="O34" s="332" t="n">
        <v>0</v>
      </c>
      <c r="P34" s="324" t="n">
        <f aca="false">IFERROR(O34/$O$39,"%")</f>
        <v>0</v>
      </c>
      <c r="S34" s="332" t="n">
        <v>0</v>
      </c>
      <c r="T34" s="324" t="n">
        <f aca="false">IFERROR(S34/$S$39,"%")</f>
        <v>0</v>
      </c>
    </row>
    <row r="35" customFormat="false" ht="15" hidden="false" customHeight="false" outlineLevel="0" collapsed="false">
      <c r="A35" s="331" t="s">
        <v>2163</v>
      </c>
      <c r="B35" s="302"/>
      <c r="C35" s="332" t="n">
        <v>0</v>
      </c>
      <c r="D35" s="324" t="n">
        <f aca="false">IFERROR(C35/$C$39,"%")</f>
        <v>0</v>
      </c>
      <c r="G35" s="332" t="n">
        <v>0</v>
      </c>
      <c r="H35" s="324" t="n">
        <f aca="false">IFERROR(G35/$G$39,"%")</f>
        <v>0</v>
      </c>
      <c r="K35" s="332" t="n">
        <v>0</v>
      </c>
      <c r="L35" s="324" t="n">
        <f aca="false">IFERROR(K35/$K$39,"%")</f>
        <v>0</v>
      </c>
      <c r="O35" s="332" t="n">
        <v>0</v>
      </c>
      <c r="P35" s="324" t="n">
        <f aca="false">IFERROR(O35/$O$39,"%")</f>
        <v>0</v>
      </c>
      <c r="S35" s="332" t="n">
        <v>0</v>
      </c>
      <c r="T35" s="324" t="n">
        <f aca="false">IFERROR(S35/$S$39,"%")</f>
        <v>0</v>
      </c>
    </row>
    <row r="36" customFormat="false" ht="15" hidden="false" customHeight="false" outlineLevel="0" collapsed="false">
      <c r="A36" s="331" t="s">
        <v>2164</v>
      </c>
      <c r="B36" s="302"/>
      <c r="C36" s="332"/>
      <c r="D36" s="324" t="n">
        <f aca="false">IFERROR(C36/$C$39,"%")</f>
        <v>0</v>
      </c>
      <c r="G36" s="332"/>
      <c r="H36" s="324" t="n">
        <f aca="false">IFERROR(G36/$G$39,"%")</f>
        <v>0</v>
      </c>
      <c r="K36" s="332"/>
      <c r="L36" s="324" t="n">
        <f aca="false">IFERROR(K36/$K$39,"%")</f>
        <v>0</v>
      </c>
      <c r="O36" s="332"/>
      <c r="P36" s="324" t="n">
        <f aca="false">IFERROR(O36/$O$39,"%")</f>
        <v>0</v>
      </c>
      <c r="S36" s="332"/>
      <c r="T36" s="324" t="n">
        <f aca="false">IFERROR(S36/$S$39,"%")</f>
        <v>0</v>
      </c>
    </row>
    <row r="37" customFormat="false" ht="15" hidden="false" customHeight="false" outlineLevel="0" collapsed="false">
      <c r="A37" s="331" t="s">
        <v>2165</v>
      </c>
      <c r="B37" s="302"/>
      <c r="C37" s="332" t="n">
        <v>0</v>
      </c>
      <c r="D37" s="324" t="n">
        <f aca="false">IFERROR(C37/$C$39,"%")</f>
        <v>0</v>
      </c>
      <c r="G37" s="334" t="n">
        <f aca="false">C38</f>
        <v>3765.32519999997</v>
      </c>
      <c r="H37" s="324" t="n">
        <f aca="false">IFERROR(G37/$G$39,"%")</f>
        <v>0.0887614190646382</v>
      </c>
      <c r="K37" s="334" t="n">
        <f aca="false">G37+G38</f>
        <v>22420.7413499999</v>
      </c>
      <c r="L37" s="324" t="n">
        <f aca="false">IFERROR(K37/$K$39,"%")</f>
        <v>2.15543816251186</v>
      </c>
      <c r="O37" s="334" t="n">
        <f aca="false">K37+K38</f>
        <v>-9598.05865000012</v>
      </c>
      <c r="P37" s="324" t="n">
        <f aca="false">IFERROR(O37/$O$39,"%")</f>
        <v>-0.115951878633508</v>
      </c>
      <c r="S37" s="334" t="n">
        <f aca="false">O37+O38</f>
        <v>62776.2237499998</v>
      </c>
      <c r="T37" s="324" t="n">
        <f aca="false">IFERROR(S37/$S$39,"%")</f>
        <v>0.0887121229656187</v>
      </c>
    </row>
    <row r="38" customFormat="false" ht="15" hidden="false" customHeight="false" outlineLevel="0" collapsed="false">
      <c r="A38" s="331" t="s">
        <v>2166</v>
      </c>
      <c r="B38" s="302"/>
      <c r="C38" s="334" t="n">
        <f aca="false">'Resultats 5ans'!B28</f>
        <v>3765.32519999997</v>
      </c>
      <c r="D38" s="324" t="n">
        <f aca="false">IFERROR(C38/$C$39,"%")</f>
        <v>0.158437773029084</v>
      </c>
      <c r="G38" s="334" t="n">
        <f aca="false">'Resultats 5ans'!F28</f>
        <v>18655.4161499999</v>
      </c>
      <c r="H38" s="324" t="n">
        <f aca="false">IFERROR(G38/$G$39,"%")</f>
        <v>0.439771101501506</v>
      </c>
      <c r="K38" s="334" t="n">
        <f aca="false">'Resultats 5ans'!J28</f>
        <v>-32018.8</v>
      </c>
      <c r="L38" s="324" t="n">
        <f aca="false">IFERROR(K38/$K$39,"%")</f>
        <v>-3.07815617514517</v>
      </c>
      <c r="O38" s="334" t="n">
        <f aca="false">'Resultats 5ans'!N28</f>
        <v>72374.2823999999</v>
      </c>
      <c r="P38" s="324" t="n">
        <f aca="false">IFERROR(O38/$O$39,"%")</f>
        <v>0.874336604416556</v>
      </c>
      <c r="S38" s="334" t="n">
        <f aca="false">'Resultats 5ans'!R28</f>
        <v>624863.5176</v>
      </c>
      <c r="T38" s="324" t="n">
        <f aca="false">IFERROR(S38/$S$39,"%")</f>
        <v>0.883024908137461</v>
      </c>
    </row>
    <row r="39" customFormat="false" ht="15" hidden="false" customHeight="false" outlineLevel="0" collapsed="false">
      <c r="A39" s="335" t="s">
        <v>2301</v>
      </c>
      <c r="B39" s="302"/>
      <c r="C39" s="336" t="n">
        <f aca="false">C30+C21</f>
        <v>23765.3252</v>
      </c>
      <c r="D39" s="319" t="n">
        <f aca="false">IFERROR(C39/$C$39,"%")</f>
        <v>1</v>
      </c>
      <c r="G39" s="336" t="n">
        <f aca="false">G30+G21</f>
        <v>42420.7413499999</v>
      </c>
      <c r="H39" s="319" t="n">
        <f aca="false">IFERROR(G39/$G$39,"%")</f>
        <v>1</v>
      </c>
      <c r="K39" s="336" t="n">
        <f aca="false">K30+K21</f>
        <v>10401.9413499999</v>
      </c>
      <c r="L39" s="319" t="n">
        <f aca="false">IFERROR(K39/$K$39,"%")</f>
        <v>1</v>
      </c>
      <c r="O39" s="336" t="n">
        <f aca="false">O30+O21</f>
        <v>82776.2237499998</v>
      </c>
      <c r="P39" s="319" t="n">
        <f aca="false">IFERROR(O39/$O$39,"%")</f>
        <v>1</v>
      </c>
      <c r="S39" s="336" t="n">
        <f aca="false">S30+S21</f>
        <v>707639.74135</v>
      </c>
      <c r="T39" s="319" t="n">
        <f aca="false">IFERROR(S39/$S$39,"%")</f>
        <v>1</v>
      </c>
    </row>
    <row r="42" customFormat="false" ht="15" hidden="false" customHeight="false" outlineLevel="0" collapsed="false">
      <c r="A42" s="135" t="str">
        <f aca="false">A17</f>
        <v>Total Actifs</v>
      </c>
      <c r="C42" s="337" t="n">
        <f aca="false">C17</f>
        <v>24965.3252</v>
      </c>
      <c r="G42" s="337" t="n">
        <f aca="false">G17</f>
        <v>42920.7413499999</v>
      </c>
      <c r="K42" s="337" t="n">
        <f aca="false">K17</f>
        <v>10401.9413499999</v>
      </c>
      <c r="O42" s="337" t="n">
        <f aca="false">O17</f>
        <v>82776.2237499998</v>
      </c>
      <c r="S42" s="337" t="n">
        <f aca="false">S17</f>
        <v>707639.74135</v>
      </c>
    </row>
    <row r="43" customFormat="false" ht="15" hidden="false" customHeight="false" outlineLevel="0" collapsed="false">
      <c r="A43" s="135" t="str">
        <f aca="false">A39</f>
        <v>Total Passifs</v>
      </c>
      <c r="C43" s="337" t="n">
        <f aca="false">C39</f>
        <v>23765.3252</v>
      </c>
      <c r="G43" s="337" t="n">
        <f aca="false">G39</f>
        <v>42420.7413499999</v>
      </c>
      <c r="K43" s="337" t="n">
        <f aca="false">K39</f>
        <v>10401.9413499999</v>
      </c>
      <c r="O43" s="337" t="n">
        <f aca="false">O39</f>
        <v>82776.2237499998</v>
      </c>
      <c r="S43" s="337" t="n">
        <f aca="false">S39</f>
        <v>707639.74135</v>
      </c>
    </row>
    <row r="44" customFormat="false" ht="15" hidden="false" customHeight="false" outlineLevel="0" collapsed="false">
      <c r="A44" s="135" t="s">
        <v>2302</v>
      </c>
      <c r="C44" s="337" t="n">
        <f aca="false">C43-C42</f>
        <v>-1200</v>
      </c>
      <c r="D44" s="337"/>
      <c r="E44" s="337"/>
      <c r="F44" s="337"/>
      <c r="G44" s="337" t="n">
        <f aca="false">G43-G42</f>
        <v>-500</v>
      </c>
      <c r="H44" s="337"/>
      <c r="I44" s="337"/>
      <c r="J44" s="337"/>
      <c r="K44" s="337" t="n">
        <f aca="false">K43-K42</f>
        <v>0</v>
      </c>
      <c r="L44" s="337"/>
      <c r="M44" s="337"/>
      <c r="N44" s="337"/>
      <c r="O44" s="337" t="n">
        <f aca="false">O43-O42</f>
        <v>0</v>
      </c>
      <c r="P44" s="337"/>
      <c r="Q44" s="337"/>
      <c r="R44" s="337"/>
      <c r="S44" s="337" t="n">
        <f aca="false">S43-S42</f>
        <v>0</v>
      </c>
      <c r="T44" s="337"/>
    </row>
  </sheetData>
  <mergeCells count="5">
    <mergeCell ref="C3:D3"/>
    <mergeCell ref="G3:H3"/>
    <mergeCell ref="K3:L3"/>
    <mergeCell ref="O3:P3"/>
    <mergeCell ref="S3:T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38" activeCellId="0" sqref="G38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UI/customUI14.xml>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 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2016-05-19T16:47:08Z</dcterms:created>
  <dc:creator>Eric Bruyndonckx</dc:creator>
  <dc:description/>
  <dc:language>en-US</dc:language>
  <cp:lastModifiedBy/>
  <cp:lastPrinted>2018-07-09T16:19:59Z</cp:lastPrinted>
  <dcterms:modified xsi:type="dcterms:W3CDTF">2019-01-16T14:05:31Z</dcterms:modified>
  <cp:revision>21</cp:revision>
  <dc:subject/>
  <dc:title>HEIG-VD.GEP.Investissements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