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seph.rose/Development/electronica/NEMA0183/"/>
    </mc:Choice>
  </mc:AlternateContent>
  <bookViews>
    <workbookView xWindow="7400" yWindow="4120" windowWidth="21360" windowHeight="13720" tabRatio="500" activeTab="2"/>
  </bookViews>
  <sheets>
    <sheet name="Sheet1" sheetId="1" r:id="rId1"/>
    <sheet name="162 &amp; 151.3" sheetId="2" r:id="rId2"/>
    <sheet name="240 &amp; 229.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" i="3" l="1"/>
  <c r="F50" i="3"/>
  <c r="K50" i="3"/>
  <c r="N50" i="3"/>
  <c r="O50" i="3"/>
  <c r="P50" i="3"/>
  <c r="L50" i="3"/>
  <c r="M50" i="3"/>
  <c r="G50" i="3"/>
  <c r="H50" i="3"/>
  <c r="I50" i="3"/>
  <c r="J49" i="3"/>
  <c r="F49" i="3"/>
  <c r="K49" i="3"/>
  <c r="N49" i="3"/>
  <c r="O49" i="3"/>
  <c r="P49" i="3"/>
  <c r="L49" i="3"/>
  <c r="M49" i="3"/>
  <c r="G49" i="3"/>
  <c r="H49" i="3"/>
  <c r="I49" i="3"/>
  <c r="J48" i="3"/>
  <c r="F48" i="3"/>
  <c r="K48" i="3"/>
  <c r="N48" i="3"/>
  <c r="O48" i="3"/>
  <c r="P48" i="3"/>
  <c r="L48" i="3"/>
  <c r="M48" i="3"/>
  <c r="G48" i="3"/>
  <c r="H48" i="3"/>
  <c r="I48" i="3"/>
  <c r="J47" i="3"/>
  <c r="F47" i="3"/>
  <c r="K47" i="3"/>
  <c r="N47" i="3"/>
  <c r="O47" i="3"/>
  <c r="P47" i="3"/>
  <c r="L47" i="3"/>
  <c r="M47" i="3"/>
  <c r="G47" i="3"/>
  <c r="H47" i="3"/>
  <c r="I47" i="3"/>
  <c r="J46" i="3"/>
  <c r="F46" i="3"/>
  <c r="K46" i="3"/>
  <c r="N46" i="3"/>
  <c r="O46" i="3"/>
  <c r="P46" i="3"/>
  <c r="L46" i="3"/>
  <c r="M46" i="3"/>
  <c r="G46" i="3"/>
  <c r="H46" i="3"/>
  <c r="I46" i="3"/>
  <c r="J45" i="3"/>
  <c r="F45" i="3"/>
  <c r="K45" i="3"/>
  <c r="N45" i="3"/>
  <c r="O45" i="3"/>
  <c r="P45" i="3"/>
  <c r="L45" i="3"/>
  <c r="M45" i="3"/>
  <c r="G45" i="3"/>
  <c r="H45" i="3"/>
  <c r="I45" i="3"/>
  <c r="J44" i="3"/>
  <c r="F44" i="3"/>
  <c r="K44" i="3"/>
  <c r="N44" i="3"/>
  <c r="O44" i="3"/>
  <c r="P44" i="3"/>
  <c r="L44" i="3"/>
  <c r="M44" i="3"/>
  <c r="G44" i="3"/>
  <c r="H44" i="3"/>
  <c r="I44" i="3"/>
  <c r="J43" i="3"/>
  <c r="F43" i="3"/>
  <c r="K43" i="3"/>
  <c r="N43" i="3"/>
  <c r="O43" i="3"/>
  <c r="P43" i="3"/>
  <c r="L43" i="3"/>
  <c r="M43" i="3"/>
  <c r="G43" i="3"/>
  <c r="H43" i="3"/>
  <c r="I43" i="3"/>
  <c r="J42" i="3"/>
  <c r="F42" i="3"/>
  <c r="K42" i="3"/>
  <c r="N42" i="3"/>
  <c r="O42" i="3"/>
  <c r="P42" i="3"/>
  <c r="L42" i="3"/>
  <c r="M42" i="3"/>
  <c r="G42" i="3"/>
  <c r="H42" i="3"/>
  <c r="I42" i="3"/>
  <c r="J41" i="3"/>
  <c r="F41" i="3"/>
  <c r="K41" i="3"/>
  <c r="N41" i="3"/>
  <c r="O41" i="3"/>
  <c r="P41" i="3"/>
  <c r="L41" i="3"/>
  <c r="M41" i="3"/>
  <c r="G41" i="3"/>
  <c r="H41" i="3"/>
  <c r="I41" i="3"/>
  <c r="J40" i="3"/>
  <c r="F40" i="3"/>
  <c r="K40" i="3"/>
  <c r="N40" i="3"/>
  <c r="O40" i="3"/>
  <c r="P40" i="3"/>
  <c r="L40" i="3"/>
  <c r="M40" i="3"/>
  <c r="G40" i="3"/>
  <c r="H40" i="3"/>
  <c r="I40" i="3"/>
  <c r="J39" i="3"/>
  <c r="F39" i="3"/>
  <c r="K39" i="3"/>
  <c r="N39" i="3"/>
  <c r="O39" i="3"/>
  <c r="P39" i="3"/>
  <c r="L39" i="3"/>
  <c r="M39" i="3"/>
  <c r="G39" i="3"/>
  <c r="H39" i="3"/>
  <c r="I39" i="3"/>
  <c r="J38" i="3"/>
  <c r="F38" i="3"/>
  <c r="K38" i="3"/>
  <c r="N38" i="3"/>
  <c r="O38" i="3"/>
  <c r="P38" i="3"/>
  <c r="L38" i="3"/>
  <c r="M38" i="3"/>
  <c r="G38" i="3"/>
  <c r="H38" i="3"/>
  <c r="I38" i="3"/>
  <c r="J37" i="3"/>
  <c r="F37" i="3"/>
  <c r="K37" i="3"/>
  <c r="N37" i="3"/>
  <c r="O37" i="3"/>
  <c r="P37" i="3"/>
  <c r="L37" i="3"/>
  <c r="M37" i="3"/>
  <c r="G37" i="3"/>
  <c r="H37" i="3"/>
  <c r="I37" i="3"/>
  <c r="J36" i="3"/>
  <c r="F36" i="3"/>
  <c r="K36" i="3"/>
  <c r="N36" i="3"/>
  <c r="O36" i="3"/>
  <c r="P36" i="3"/>
  <c r="L36" i="3"/>
  <c r="M36" i="3"/>
  <c r="G36" i="3"/>
  <c r="H36" i="3"/>
  <c r="I36" i="3"/>
  <c r="J35" i="3"/>
  <c r="F35" i="3"/>
  <c r="K35" i="3"/>
  <c r="N35" i="3"/>
  <c r="O35" i="3"/>
  <c r="P35" i="3"/>
  <c r="L35" i="3"/>
  <c r="M35" i="3"/>
  <c r="G35" i="3"/>
  <c r="H35" i="3"/>
  <c r="I35" i="3"/>
  <c r="J34" i="3"/>
  <c r="F34" i="3"/>
  <c r="K34" i="3"/>
  <c r="N34" i="3"/>
  <c r="O34" i="3"/>
  <c r="P34" i="3"/>
  <c r="L34" i="3"/>
  <c r="M34" i="3"/>
  <c r="G34" i="3"/>
  <c r="H34" i="3"/>
  <c r="I34" i="3"/>
  <c r="J33" i="3"/>
  <c r="F33" i="3"/>
  <c r="K33" i="3"/>
  <c r="N33" i="3"/>
  <c r="O33" i="3"/>
  <c r="P33" i="3"/>
  <c r="L33" i="3"/>
  <c r="M33" i="3"/>
  <c r="G33" i="3"/>
  <c r="H33" i="3"/>
  <c r="I33" i="3"/>
  <c r="J32" i="3"/>
  <c r="F32" i="3"/>
  <c r="K32" i="3"/>
  <c r="N32" i="3"/>
  <c r="O32" i="3"/>
  <c r="P32" i="3"/>
  <c r="L32" i="3"/>
  <c r="M32" i="3"/>
  <c r="G32" i="3"/>
  <c r="H32" i="3"/>
  <c r="I32" i="3"/>
  <c r="J31" i="3"/>
  <c r="F31" i="3"/>
  <c r="K31" i="3"/>
  <c r="N31" i="3"/>
  <c r="O31" i="3"/>
  <c r="P31" i="3"/>
  <c r="L31" i="3"/>
  <c r="M31" i="3"/>
  <c r="G31" i="3"/>
  <c r="H31" i="3"/>
  <c r="I31" i="3"/>
  <c r="J30" i="3"/>
  <c r="F30" i="3"/>
  <c r="K30" i="3"/>
  <c r="N30" i="3"/>
  <c r="O30" i="3"/>
  <c r="P30" i="3"/>
  <c r="L30" i="3"/>
  <c r="M30" i="3"/>
  <c r="G30" i="3"/>
  <c r="H30" i="3"/>
  <c r="I30" i="3"/>
  <c r="J29" i="3"/>
  <c r="F29" i="3"/>
  <c r="K29" i="3"/>
  <c r="N29" i="3"/>
  <c r="O29" i="3"/>
  <c r="P29" i="3"/>
  <c r="L29" i="3"/>
  <c r="M29" i="3"/>
  <c r="G29" i="3"/>
  <c r="H29" i="3"/>
  <c r="I29" i="3"/>
  <c r="J28" i="3"/>
  <c r="F28" i="3"/>
  <c r="K28" i="3"/>
  <c r="N28" i="3"/>
  <c r="O28" i="3"/>
  <c r="P28" i="3"/>
  <c r="L28" i="3"/>
  <c r="M28" i="3"/>
  <c r="G28" i="3"/>
  <c r="H28" i="3"/>
  <c r="I28" i="3"/>
  <c r="J24" i="3"/>
  <c r="F24" i="3"/>
  <c r="K24" i="3"/>
  <c r="N24" i="3"/>
  <c r="O24" i="3"/>
  <c r="P24" i="3"/>
  <c r="L24" i="3"/>
  <c r="M24" i="3"/>
  <c r="G24" i="3"/>
  <c r="H24" i="3"/>
  <c r="I24" i="3"/>
  <c r="J23" i="3"/>
  <c r="F23" i="3"/>
  <c r="K23" i="3"/>
  <c r="N23" i="3"/>
  <c r="O23" i="3"/>
  <c r="P23" i="3"/>
  <c r="L23" i="3"/>
  <c r="M23" i="3"/>
  <c r="G23" i="3"/>
  <c r="H23" i="3"/>
  <c r="I23" i="3"/>
  <c r="J22" i="3"/>
  <c r="F22" i="3"/>
  <c r="K22" i="3"/>
  <c r="N22" i="3"/>
  <c r="O22" i="3"/>
  <c r="P22" i="3"/>
  <c r="L22" i="3"/>
  <c r="M22" i="3"/>
  <c r="G22" i="3"/>
  <c r="H22" i="3"/>
  <c r="I22" i="3"/>
  <c r="J21" i="3"/>
  <c r="F21" i="3"/>
  <c r="K21" i="3"/>
  <c r="N21" i="3"/>
  <c r="O21" i="3"/>
  <c r="P21" i="3"/>
  <c r="L21" i="3"/>
  <c r="M21" i="3"/>
  <c r="G21" i="3"/>
  <c r="H21" i="3"/>
  <c r="I21" i="3"/>
  <c r="J20" i="3"/>
  <c r="F20" i="3"/>
  <c r="K20" i="3"/>
  <c r="N20" i="3"/>
  <c r="O20" i="3"/>
  <c r="P20" i="3"/>
  <c r="L20" i="3"/>
  <c r="M20" i="3"/>
  <c r="G20" i="3"/>
  <c r="H20" i="3"/>
  <c r="I20" i="3"/>
  <c r="J19" i="3"/>
  <c r="F19" i="3"/>
  <c r="K19" i="3"/>
  <c r="N19" i="3"/>
  <c r="O19" i="3"/>
  <c r="P19" i="3"/>
  <c r="L19" i="3"/>
  <c r="M19" i="3"/>
  <c r="G19" i="3"/>
  <c r="H19" i="3"/>
  <c r="I19" i="3"/>
  <c r="J18" i="3"/>
  <c r="F18" i="3"/>
  <c r="K18" i="3"/>
  <c r="N18" i="3"/>
  <c r="O18" i="3"/>
  <c r="P18" i="3"/>
  <c r="L18" i="3"/>
  <c r="M18" i="3"/>
  <c r="G18" i="3"/>
  <c r="H18" i="3"/>
  <c r="I18" i="3"/>
  <c r="J17" i="3"/>
  <c r="F17" i="3"/>
  <c r="K17" i="3"/>
  <c r="N17" i="3"/>
  <c r="O17" i="3"/>
  <c r="P17" i="3"/>
  <c r="L17" i="3"/>
  <c r="M17" i="3"/>
  <c r="G17" i="3"/>
  <c r="H17" i="3"/>
  <c r="I17" i="3"/>
  <c r="J16" i="3"/>
  <c r="F16" i="3"/>
  <c r="K16" i="3"/>
  <c r="N16" i="3"/>
  <c r="O16" i="3"/>
  <c r="P16" i="3"/>
  <c r="L16" i="3"/>
  <c r="M16" i="3"/>
  <c r="G16" i="3"/>
  <c r="H16" i="3"/>
  <c r="I16" i="3"/>
  <c r="J15" i="3"/>
  <c r="F15" i="3"/>
  <c r="K15" i="3"/>
  <c r="N15" i="3"/>
  <c r="O15" i="3"/>
  <c r="P15" i="3"/>
  <c r="L15" i="3"/>
  <c r="M15" i="3"/>
  <c r="G15" i="3"/>
  <c r="H15" i="3"/>
  <c r="I15" i="3"/>
  <c r="J14" i="3"/>
  <c r="F14" i="3"/>
  <c r="K14" i="3"/>
  <c r="N14" i="3"/>
  <c r="O14" i="3"/>
  <c r="P14" i="3"/>
  <c r="L14" i="3"/>
  <c r="M14" i="3"/>
  <c r="G14" i="3"/>
  <c r="H14" i="3"/>
  <c r="I14" i="3"/>
  <c r="J13" i="3"/>
  <c r="F13" i="3"/>
  <c r="K13" i="3"/>
  <c r="N13" i="3"/>
  <c r="O13" i="3"/>
  <c r="P13" i="3"/>
  <c r="L13" i="3"/>
  <c r="M13" i="3"/>
  <c r="G13" i="3"/>
  <c r="H13" i="3"/>
  <c r="I13" i="3"/>
  <c r="J12" i="3"/>
  <c r="F12" i="3"/>
  <c r="K12" i="3"/>
  <c r="N12" i="3"/>
  <c r="O12" i="3"/>
  <c r="P12" i="3"/>
  <c r="L12" i="3"/>
  <c r="M12" i="3"/>
  <c r="G12" i="3"/>
  <c r="H12" i="3"/>
  <c r="I12" i="3"/>
  <c r="J11" i="3"/>
  <c r="F11" i="3"/>
  <c r="K11" i="3"/>
  <c r="N11" i="3"/>
  <c r="O11" i="3"/>
  <c r="P11" i="3"/>
  <c r="L11" i="3"/>
  <c r="M11" i="3"/>
  <c r="G11" i="3"/>
  <c r="H11" i="3"/>
  <c r="I11" i="3"/>
  <c r="J10" i="3"/>
  <c r="F10" i="3"/>
  <c r="K10" i="3"/>
  <c r="N10" i="3"/>
  <c r="O10" i="3"/>
  <c r="P10" i="3"/>
  <c r="L10" i="3"/>
  <c r="M10" i="3"/>
  <c r="G10" i="3"/>
  <c r="H10" i="3"/>
  <c r="I10" i="3"/>
  <c r="J9" i="3"/>
  <c r="F9" i="3"/>
  <c r="K9" i="3"/>
  <c r="N9" i="3"/>
  <c r="O9" i="3"/>
  <c r="P9" i="3"/>
  <c r="L9" i="3"/>
  <c r="M9" i="3"/>
  <c r="G9" i="3"/>
  <c r="H9" i="3"/>
  <c r="I9" i="3"/>
  <c r="J8" i="3"/>
  <c r="F8" i="3"/>
  <c r="K8" i="3"/>
  <c r="N8" i="3"/>
  <c r="O8" i="3"/>
  <c r="P8" i="3"/>
  <c r="L8" i="3"/>
  <c r="M8" i="3"/>
  <c r="G8" i="3"/>
  <c r="H8" i="3"/>
  <c r="I8" i="3"/>
  <c r="J7" i="3"/>
  <c r="F7" i="3"/>
  <c r="K7" i="3"/>
  <c r="N7" i="3"/>
  <c r="O7" i="3"/>
  <c r="P7" i="3"/>
  <c r="L7" i="3"/>
  <c r="M7" i="3"/>
  <c r="G7" i="3"/>
  <c r="H7" i="3"/>
  <c r="I7" i="3"/>
  <c r="J6" i="3"/>
  <c r="F6" i="3"/>
  <c r="K6" i="3"/>
  <c r="N6" i="3"/>
  <c r="O6" i="3"/>
  <c r="P6" i="3"/>
  <c r="L6" i="3"/>
  <c r="M6" i="3"/>
  <c r="G6" i="3"/>
  <c r="H6" i="3"/>
  <c r="I6" i="3"/>
  <c r="J5" i="3"/>
  <c r="F5" i="3"/>
  <c r="K5" i="3"/>
  <c r="N5" i="3"/>
  <c r="O5" i="3"/>
  <c r="P5" i="3"/>
  <c r="L5" i="3"/>
  <c r="M5" i="3"/>
  <c r="G5" i="3"/>
  <c r="H5" i="3"/>
  <c r="I5" i="3"/>
  <c r="J4" i="3"/>
  <c r="F4" i="3"/>
  <c r="K4" i="3"/>
  <c r="N4" i="3"/>
  <c r="O4" i="3"/>
  <c r="P4" i="3"/>
  <c r="L4" i="3"/>
  <c r="M4" i="3"/>
  <c r="G4" i="3"/>
  <c r="H4" i="3"/>
  <c r="I4" i="3"/>
  <c r="J3" i="3"/>
  <c r="F3" i="3"/>
  <c r="K3" i="3"/>
  <c r="N3" i="3"/>
  <c r="O3" i="3"/>
  <c r="P3" i="3"/>
  <c r="L3" i="3"/>
  <c r="M3" i="3"/>
  <c r="G3" i="3"/>
  <c r="H3" i="3"/>
  <c r="I3" i="3"/>
  <c r="J2" i="3"/>
  <c r="F2" i="3"/>
  <c r="K2" i="3"/>
  <c r="N2" i="3"/>
  <c r="O2" i="3"/>
  <c r="P2" i="3"/>
  <c r="L2" i="3"/>
  <c r="M2" i="3"/>
  <c r="G2" i="3"/>
  <c r="H2" i="3"/>
  <c r="I2" i="3"/>
  <c r="J50" i="2"/>
  <c r="F50" i="2"/>
  <c r="K50" i="2"/>
  <c r="N50" i="2"/>
  <c r="O50" i="2"/>
  <c r="P50" i="2"/>
  <c r="L50" i="2"/>
  <c r="M50" i="2"/>
  <c r="G50" i="2"/>
  <c r="H50" i="2"/>
  <c r="I50" i="2"/>
  <c r="J49" i="2"/>
  <c r="F49" i="2"/>
  <c r="K49" i="2"/>
  <c r="N49" i="2"/>
  <c r="O49" i="2"/>
  <c r="P49" i="2"/>
  <c r="L49" i="2"/>
  <c r="M49" i="2"/>
  <c r="G49" i="2"/>
  <c r="H49" i="2"/>
  <c r="I49" i="2"/>
  <c r="J48" i="2"/>
  <c r="F48" i="2"/>
  <c r="K48" i="2"/>
  <c r="N48" i="2"/>
  <c r="O48" i="2"/>
  <c r="P48" i="2"/>
  <c r="L48" i="2"/>
  <c r="M48" i="2"/>
  <c r="G48" i="2"/>
  <c r="H48" i="2"/>
  <c r="I48" i="2"/>
  <c r="J47" i="2"/>
  <c r="F47" i="2"/>
  <c r="K47" i="2"/>
  <c r="N47" i="2"/>
  <c r="O47" i="2"/>
  <c r="P47" i="2"/>
  <c r="L47" i="2"/>
  <c r="M47" i="2"/>
  <c r="G47" i="2"/>
  <c r="H47" i="2"/>
  <c r="I47" i="2"/>
  <c r="J46" i="2"/>
  <c r="F46" i="2"/>
  <c r="K46" i="2"/>
  <c r="N46" i="2"/>
  <c r="O46" i="2"/>
  <c r="P46" i="2"/>
  <c r="L46" i="2"/>
  <c r="M46" i="2"/>
  <c r="G46" i="2"/>
  <c r="H46" i="2"/>
  <c r="I46" i="2"/>
  <c r="J45" i="2"/>
  <c r="F45" i="2"/>
  <c r="K45" i="2"/>
  <c r="N45" i="2"/>
  <c r="O45" i="2"/>
  <c r="P45" i="2"/>
  <c r="L45" i="2"/>
  <c r="M45" i="2"/>
  <c r="G45" i="2"/>
  <c r="H45" i="2"/>
  <c r="I45" i="2"/>
  <c r="J44" i="2"/>
  <c r="F44" i="2"/>
  <c r="K44" i="2"/>
  <c r="N44" i="2"/>
  <c r="O44" i="2"/>
  <c r="P44" i="2"/>
  <c r="L44" i="2"/>
  <c r="M44" i="2"/>
  <c r="G44" i="2"/>
  <c r="H44" i="2"/>
  <c r="I44" i="2"/>
  <c r="J43" i="2"/>
  <c r="F43" i="2"/>
  <c r="K43" i="2"/>
  <c r="N43" i="2"/>
  <c r="O43" i="2"/>
  <c r="P43" i="2"/>
  <c r="L43" i="2"/>
  <c r="M43" i="2"/>
  <c r="G43" i="2"/>
  <c r="H43" i="2"/>
  <c r="I43" i="2"/>
  <c r="J42" i="2"/>
  <c r="F42" i="2"/>
  <c r="K42" i="2"/>
  <c r="N42" i="2"/>
  <c r="O42" i="2"/>
  <c r="P42" i="2"/>
  <c r="L42" i="2"/>
  <c r="M42" i="2"/>
  <c r="G42" i="2"/>
  <c r="H42" i="2"/>
  <c r="I42" i="2"/>
  <c r="J41" i="2"/>
  <c r="F41" i="2"/>
  <c r="K41" i="2"/>
  <c r="N41" i="2"/>
  <c r="O41" i="2"/>
  <c r="P41" i="2"/>
  <c r="L41" i="2"/>
  <c r="M41" i="2"/>
  <c r="G41" i="2"/>
  <c r="H41" i="2"/>
  <c r="I41" i="2"/>
  <c r="J40" i="2"/>
  <c r="F40" i="2"/>
  <c r="K40" i="2"/>
  <c r="N40" i="2"/>
  <c r="O40" i="2"/>
  <c r="P40" i="2"/>
  <c r="L40" i="2"/>
  <c r="M40" i="2"/>
  <c r="G40" i="2"/>
  <c r="H40" i="2"/>
  <c r="I40" i="2"/>
  <c r="J39" i="2"/>
  <c r="F39" i="2"/>
  <c r="K39" i="2"/>
  <c r="N39" i="2"/>
  <c r="O39" i="2"/>
  <c r="P39" i="2"/>
  <c r="L39" i="2"/>
  <c r="M39" i="2"/>
  <c r="G39" i="2"/>
  <c r="H39" i="2"/>
  <c r="I39" i="2"/>
  <c r="J38" i="2"/>
  <c r="F38" i="2"/>
  <c r="K38" i="2"/>
  <c r="N38" i="2"/>
  <c r="O38" i="2"/>
  <c r="P38" i="2"/>
  <c r="L38" i="2"/>
  <c r="M38" i="2"/>
  <c r="G38" i="2"/>
  <c r="H38" i="2"/>
  <c r="I38" i="2"/>
  <c r="J37" i="2"/>
  <c r="F37" i="2"/>
  <c r="K37" i="2"/>
  <c r="N37" i="2"/>
  <c r="O37" i="2"/>
  <c r="P37" i="2"/>
  <c r="L37" i="2"/>
  <c r="M37" i="2"/>
  <c r="G37" i="2"/>
  <c r="H37" i="2"/>
  <c r="I37" i="2"/>
  <c r="J36" i="2"/>
  <c r="F36" i="2"/>
  <c r="K36" i="2"/>
  <c r="N36" i="2"/>
  <c r="O36" i="2"/>
  <c r="P36" i="2"/>
  <c r="L36" i="2"/>
  <c r="M36" i="2"/>
  <c r="G36" i="2"/>
  <c r="H36" i="2"/>
  <c r="I36" i="2"/>
  <c r="J35" i="2"/>
  <c r="F35" i="2"/>
  <c r="K35" i="2"/>
  <c r="N35" i="2"/>
  <c r="O35" i="2"/>
  <c r="P35" i="2"/>
  <c r="L35" i="2"/>
  <c r="M35" i="2"/>
  <c r="G35" i="2"/>
  <c r="H35" i="2"/>
  <c r="I35" i="2"/>
  <c r="J34" i="2"/>
  <c r="F34" i="2"/>
  <c r="K34" i="2"/>
  <c r="N34" i="2"/>
  <c r="O34" i="2"/>
  <c r="P34" i="2"/>
  <c r="L34" i="2"/>
  <c r="M34" i="2"/>
  <c r="G34" i="2"/>
  <c r="H34" i="2"/>
  <c r="I34" i="2"/>
  <c r="J33" i="2"/>
  <c r="F33" i="2"/>
  <c r="K33" i="2"/>
  <c r="N33" i="2"/>
  <c r="O33" i="2"/>
  <c r="P33" i="2"/>
  <c r="L33" i="2"/>
  <c r="M33" i="2"/>
  <c r="G33" i="2"/>
  <c r="H33" i="2"/>
  <c r="I33" i="2"/>
  <c r="J32" i="2"/>
  <c r="F32" i="2"/>
  <c r="K32" i="2"/>
  <c r="N32" i="2"/>
  <c r="O32" i="2"/>
  <c r="P32" i="2"/>
  <c r="L32" i="2"/>
  <c r="M32" i="2"/>
  <c r="G32" i="2"/>
  <c r="H32" i="2"/>
  <c r="I32" i="2"/>
  <c r="J31" i="2"/>
  <c r="F31" i="2"/>
  <c r="K31" i="2"/>
  <c r="N31" i="2"/>
  <c r="O31" i="2"/>
  <c r="P31" i="2"/>
  <c r="L31" i="2"/>
  <c r="M31" i="2"/>
  <c r="G31" i="2"/>
  <c r="H31" i="2"/>
  <c r="I31" i="2"/>
  <c r="J30" i="2"/>
  <c r="F30" i="2"/>
  <c r="K30" i="2"/>
  <c r="N30" i="2"/>
  <c r="O30" i="2"/>
  <c r="P30" i="2"/>
  <c r="L30" i="2"/>
  <c r="M30" i="2"/>
  <c r="G30" i="2"/>
  <c r="H30" i="2"/>
  <c r="I30" i="2"/>
  <c r="J29" i="2"/>
  <c r="F29" i="2"/>
  <c r="K29" i="2"/>
  <c r="N29" i="2"/>
  <c r="O29" i="2"/>
  <c r="P29" i="2"/>
  <c r="L29" i="2"/>
  <c r="M29" i="2"/>
  <c r="G29" i="2"/>
  <c r="H29" i="2"/>
  <c r="I29" i="2"/>
  <c r="J28" i="2"/>
  <c r="F28" i="2"/>
  <c r="K28" i="2"/>
  <c r="N28" i="2"/>
  <c r="O28" i="2"/>
  <c r="P28" i="2"/>
  <c r="L28" i="2"/>
  <c r="M28" i="2"/>
  <c r="G28" i="2"/>
  <c r="H28" i="2"/>
  <c r="I28" i="2"/>
  <c r="J3" i="2"/>
  <c r="F3" i="2"/>
  <c r="K3" i="2"/>
  <c r="N3" i="2"/>
  <c r="O3" i="2"/>
  <c r="P3" i="2"/>
  <c r="L3" i="2"/>
  <c r="M3" i="2"/>
  <c r="G3" i="2"/>
  <c r="H3" i="2"/>
  <c r="I3" i="2"/>
  <c r="F4" i="2"/>
  <c r="G4" i="2"/>
  <c r="H4" i="2"/>
  <c r="I4" i="2"/>
  <c r="J4" i="2"/>
  <c r="K4" i="2"/>
  <c r="L4" i="2"/>
  <c r="M4" i="2"/>
  <c r="N4" i="2"/>
  <c r="O4" i="2"/>
  <c r="P4" i="2"/>
  <c r="J7" i="2"/>
  <c r="F7" i="2"/>
  <c r="K7" i="2"/>
  <c r="N7" i="2"/>
  <c r="O7" i="2"/>
  <c r="P7" i="2"/>
  <c r="L7" i="2"/>
  <c r="M7" i="2"/>
  <c r="G7" i="2"/>
  <c r="H7" i="2"/>
  <c r="I7" i="2"/>
  <c r="J16" i="2"/>
  <c r="F16" i="2"/>
  <c r="K16" i="2"/>
  <c r="N16" i="2"/>
  <c r="O16" i="2"/>
  <c r="P16" i="2"/>
  <c r="L16" i="2"/>
  <c r="M16" i="2"/>
  <c r="G16" i="2"/>
  <c r="H16" i="2"/>
  <c r="I16" i="2"/>
  <c r="J19" i="2"/>
  <c r="F19" i="2"/>
  <c r="K19" i="2"/>
  <c r="N19" i="2"/>
  <c r="O19" i="2"/>
  <c r="P19" i="2"/>
  <c r="L19" i="2"/>
  <c r="M19" i="2"/>
  <c r="G19" i="2"/>
  <c r="H19" i="2"/>
  <c r="I19" i="2"/>
  <c r="J20" i="2"/>
  <c r="F20" i="2"/>
  <c r="K20" i="2"/>
  <c r="N20" i="2"/>
  <c r="O20" i="2"/>
  <c r="P20" i="2"/>
  <c r="L20" i="2"/>
  <c r="M20" i="2"/>
  <c r="G20" i="2"/>
  <c r="H20" i="2"/>
  <c r="I20" i="2"/>
  <c r="J9" i="2"/>
  <c r="F9" i="2"/>
  <c r="K9" i="2"/>
  <c r="N9" i="2"/>
  <c r="O9" i="2"/>
  <c r="P9" i="2"/>
  <c r="L9" i="2"/>
  <c r="M9" i="2"/>
  <c r="G9" i="2"/>
  <c r="H9" i="2"/>
  <c r="I9" i="2"/>
  <c r="J10" i="2"/>
  <c r="F10" i="2"/>
  <c r="K10" i="2"/>
  <c r="N10" i="2"/>
  <c r="O10" i="2"/>
  <c r="P10" i="2"/>
  <c r="L10" i="2"/>
  <c r="M10" i="2"/>
  <c r="G10" i="2"/>
  <c r="H10" i="2"/>
  <c r="I10" i="2"/>
  <c r="J13" i="2"/>
  <c r="F13" i="2"/>
  <c r="K13" i="2"/>
  <c r="N13" i="2"/>
  <c r="O13" i="2"/>
  <c r="P13" i="2"/>
  <c r="L13" i="2"/>
  <c r="M13" i="2"/>
  <c r="G13" i="2"/>
  <c r="H13" i="2"/>
  <c r="I13" i="2"/>
  <c r="J14" i="2"/>
  <c r="F14" i="2"/>
  <c r="K14" i="2"/>
  <c r="N14" i="2"/>
  <c r="O14" i="2"/>
  <c r="P14" i="2"/>
  <c r="L14" i="2"/>
  <c r="M14" i="2"/>
  <c r="G14" i="2"/>
  <c r="H14" i="2"/>
  <c r="I14" i="2"/>
  <c r="J23" i="2"/>
  <c r="F23" i="2"/>
  <c r="K23" i="2"/>
  <c r="N23" i="2"/>
  <c r="O23" i="2"/>
  <c r="P23" i="2"/>
  <c r="L23" i="2"/>
  <c r="M23" i="2"/>
  <c r="G23" i="2"/>
  <c r="H23" i="2"/>
  <c r="I23" i="2"/>
  <c r="F5" i="2"/>
  <c r="G5" i="2"/>
  <c r="H5" i="2"/>
  <c r="I5" i="2"/>
  <c r="J5" i="2"/>
  <c r="K5" i="2"/>
  <c r="L5" i="2"/>
  <c r="M5" i="2"/>
  <c r="N5" i="2"/>
  <c r="O5" i="2"/>
  <c r="P5" i="2"/>
  <c r="F6" i="2"/>
  <c r="G6" i="2"/>
  <c r="H6" i="2"/>
  <c r="I6" i="2"/>
  <c r="J6" i="2"/>
  <c r="K6" i="2"/>
  <c r="L6" i="2"/>
  <c r="M6" i="2"/>
  <c r="N6" i="2"/>
  <c r="O6" i="2"/>
  <c r="P6" i="2"/>
  <c r="F8" i="2"/>
  <c r="G8" i="2"/>
  <c r="H8" i="2"/>
  <c r="I8" i="2"/>
  <c r="J8" i="2"/>
  <c r="K8" i="2"/>
  <c r="L8" i="2"/>
  <c r="M8" i="2"/>
  <c r="N8" i="2"/>
  <c r="O8" i="2"/>
  <c r="P8" i="2"/>
  <c r="F11" i="2"/>
  <c r="G11" i="2"/>
  <c r="H11" i="2"/>
  <c r="I11" i="2"/>
  <c r="J11" i="2"/>
  <c r="K11" i="2"/>
  <c r="L11" i="2"/>
  <c r="M11" i="2"/>
  <c r="N11" i="2"/>
  <c r="O11" i="2"/>
  <c r="P11" i="2"/>
  <c r="F12" i="2"/>
  <c r="G12" i="2"/>
  <c r="H12" i="2"/>
  <c r="I12" i="2"/>
  <c r="J12" i="2"/>
  <c r="K12" i="2"/>
  <c r="L12" i="2"/>
  <c r="M12" i="2"/>
  <c r="N12" i="2"/>
  <c r="O12" i="2"/>
  <c r="P12" i="2"/>
  <c r="F15" i="2"/>
  <c r="G15" i="2"/>
  <c r="H15" i="2"/>
  <c r="I15" i="2"/>
  <c r="J15" i="2"/>
  <c r="K15" i="2"/>
  <c r="L15" i="2"/>
  <c r="M15" i="2"/>
  <c r="N15" i="2"/>
  <c r="O15" i="2"/>
  <c r="P15" i="2"/>
  <c r="F17" i="2"/>
  <c r="G17" i="2"/>
  <c r="H17" i="2"/>
  <c r="I17" i="2"/>
  <c r="J17" i="2"/>
  <c r="K17" i="2"/>
  <c r="L17" i="2"/>
  <c r="M17" i="2"/>
  <c r="N17" i="2"/>
  <c r="O17" i="2"/>
  <c r="P17" i="2"/>
  <c r="F18" i="2"/>
  <c r="G18" i="2"/>
  <c r="H18" i="2"/>
  <c r="I18" i="2"/>
  <c r="J18" i="2"/>
  <c r="K18" i="2"/>
  <c r="L18" i="2"/>
  <c r="M18" i="2"/>
  <c r="N18" i="2"/>
  <c r="O18" i="2"/>
  <c r="P18" i="2"/>
  <c r="F21" i="2"/>
  <c r="G21" i="2"/>
  <c r="H21" i="2"/>
  <c r="I21" i="2"/>
  <c r="J21" i="2"/>
  <c r="K21" i="2"/>
  <c r="L21" i="2"/>
  <c r="M21" i="2"/>
  <c r="N21" i="2"/>
  <c r="O21" i="2"/>
  <c r="P21" i="2"/>
  <c r="F22" i="2"/>
  <c r="G22" i="2"/>
  <c r="H22" i="2"/>
  <c r="I22" i="2"/>
  <c r="J22" i="2"/>
  <c r="K22" i="2"/>
  <c r="L22" i="2"/>
  <c r="M22" i="2"/>
  <c r="N22" i="2"/>
  <c r="O22" i="2"/>
  <c r="P22" i="2"/>
  <c r="F24" i="2"/>
  <c r="G24" i="2"/>
  <c r="H24" i="2"/>
  <c r="I24" i="2"/>
  <c r="J24" i="2"/>
  <c r="K24" i="2"/>
  <c r="L24" i="2"/>
  <c r="M24" i="2"/>
  <c r="N24" i="2"/>
  <c r="O24" i="2"/>
  <c r="P24" i="2"/>
  <c r="J2" i="2"/>
  <c r="F2" i="2"/>
  <c r="K2" i="2"/>
  <c r="N2" i="2"/>
  <c r="O2" i="2"/>
  <c r="P2" i="2"/>
  <c r="L2" i="2"/>
  <c r="M2" i="2"/>
  <c r="G2" i="2"/>
  <c r="H2" i="2"/>
  <c r="I2" i="2"/>
  <c r="F6" i="1"/>
  <c r="G6" i="1"/>
  <c r="H6" i="1"/>
  <c r="I6" i="1"/>
  <c r="J6" i="1"/>
  <c r="K6" i="1"/>
  <c r="N6" i="1"/>
  <c r="O6" i="1"/>
  <c r="P6" i="1"/>
  <c r="L6" i="1"/>
  <c r="M6" i="1"/>
  <c r="F7" i="1"/>
  <c r="G7" i="1"/>
  <c r="H7" i="1"/>
  <c r="I7" i="1"/>
  <c r="J7" i="1"/>
  <c r="K7" i="1"/>
  <c r="N7" i="1"/>
  <c r="O7" i="1"/>
  <c r="P7" i="1"/>
  <c r="L7" i="1"/>
  <c r="M7" i="1"/>
  <c r="F5" i="1"/>
  <c r="G5" i="1"/>
  <c r="H5" i="1"/>
  <c r="I5" i="1"/>
  <c r="J5" i="1"/>
  <c r="K5" i="1"/>
  <c r="N5" i="1"/>
  <c r="O5" i="1"/>
  <c r="P5" i="1"/>
  <c r="L5" i="1"/>
  <c r="M5" i="1"/>
  <c r="F10" i="1"/>
  <c r="G10" i="1"/>
  <c r="H10" i="1"/>
  <c r="I10" i="1"/>
  <c r="J10" i="1"/>
  <c r="K10" i="1"/>
  <c r="N10" i="1"/>
  <c r="O10" i="1"/>
  <c r="P10" i="1"/>
  <c r="L10" i="1"/>
  <c r="M10" i="1"/>
  <c r="F2" i="1"/>
  <c r="K2" i="1"/>
  <c r="J2" i="1"/>
  <c r="L2" i="1"/>
  <c r="M2" i="1"/>
  <c r="F3" i="1"/>
  <c r="K3" i="1"/>
  <c r="J3" i="1"/>
  <c r="L3" i="1"/>
  <c r="M3" i="1"/>
  <c r="G2" i="1"/>
  <c r="H2" i="1"/>
  <c r="G3" i="1"/>
  <c r="H3" i="1"/>
  <c r="F9" i="1"/>
  <c r="G9" i="1"/>
  <c r="H9" i="1"/>
  <c r="F13" i="1"/>
  <c r="G13" i="1"/>
  <c r="H13" i="1"/>
  <c r="J13" i="1"/>
  <c r="K13" i="1"/>
  <c r="L13" i="1"/>
  <c r="M13" i="1"/>
  <c r="N13" i="1"/>
  <c r="O13" i="1"/>
  <c r="P13" i="1"/>
  <c r="I13" i="1"/>
  <c r="I2" i="1"/>
  <c r="N2" i="1"/>
  <c r="O2" i="1"/>
  <c r="P2" i="1"/>
  <c r="I9" i="1"/>
  <c r="F12" i="1"/>
  <c r="G12" i="1"/>
  <c r="H12" i="1"/>
  <c r="I12" i="1"/>
  <c r="I3" i="1"/>
  <c r="J9" i="1"/>
  <c r="K9" i="1"/>
  <c r="N9" i="1"/>
  <c r="O9" i="1"/>
  <c r="P9" i="1"/>
  <c r="J12" i="1"/>
  <c r="K12" i="1"/>
  <c r="N12" i="1"/>
  <c r="O12" i="1"/>
  <c r="P12" i="1"/>
  <c r="L9" i="1"/>
  <c r="M9" i="1"/>
  <c r="L12" i="1"/>
  <c r="M12" i="1"/>
  <c r="N3" i="1"/>
  <c r="O3" i="1"/>
  <c r="P3" i="1"/>
</calcChain>
</file>

<file path=xl/sharedStrings.xml><?xml version="1.0" encoding="utf-8"?>
<sst xmlns="http://schemas.openxmlformats.org/spreadsheetml/2006/main" count="80" uniqueCount="16">
  <si>
    <t>L uH</t>
  </si>
  <si>
    <t>L Q</t>
  </si>
  <si>
    <t>Matching Q</t>
  </si>
  <si>
    <t>Lreact Ω</t>
  </si>
  <si>
    <t>Rs</t>
  </si>
  <si>
    <t>Rs'</t>
  </si>
  <si>
    <t>C1/C2</t>
  </si>
  <si>
    <t>Ct (pF)</t>
  </si>
  <si>
    <t>Lresist Ω</t>
  </si>
  <si>
    <t>C1 (pF)</t>
  </si>
  <si>
    <t>C2 (pF)</t>
  </si>
  <si>
    <t>Ctn (pF)</t>
  </si>
  <si>
    <t>C1n (pF)</t>
  </si>
  <si>
    <t>C2n (pF)</t>
  </si>
  <si>
    <t>BW (MHz)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</si>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</sst>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'162 &amp; 151.3'!$I$1</c:f>
              <c:strCache>
                <c:ptCount val="1"/>
                <c:pt idx="0">
                  <c:v>BW (MHz)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'162 &amp; 151.3'!$B$2:$B$24</c:f>
              <c:numCache>
                <c:formatCode>0.0000</c:formatCode>
                <c:ptCount val="23"/>
                <c:pt idx="0">
                  <c:v>0.0027</c:v>
                </c:pt>
                <c:pt idx="1">
                  <c:v>0.0039</c:v>
                </c:pt>
                <c:pt idx="2">
                  <c:v>0.0056</c:v>
                </c:pt>
                <c:pt idx="3">
                  <c:v>0.0068</c:v>
                </c:pt>
                <c:pt idx="4">
                  <c:v>0.0082</c:v>
                </c:pt>
                <c:pt idx="5">
                  <c:v>0.012</c:v>
                </c:pt>
                <c:pt idx="6">
                  <c:v>0.016</c:v>
                </c:pt>
                <c:pt idx="7">
                  <c:v>0.02</c:v>
                </c:pt>
                <c:pt idx="8">
                  <c:v>0.027</c:v>
                </c:pt>
                <c:pt idx="9">
                  <c:v>0.033</c:v>
                </c:pt>
                <c:pt idx="10">
                  <c:v>0.039</c:v>
                </c:pt>
                <c:pt idx="11">
                  <c:v>0.047</c:v>
                </c:pt>
                <c:pt idx="12">
                  <c:v>0.056</c:v>
                </c:pt>
                <c:pt idx="13">
                  <c:v>0.068</c:v>
                </c:pt>
                <c:pt idx="14">
                  <c:v>0.082</c:v>
                </c:pt>
                <c:pt idx="15">
                  <c:v>0.1</c:v>
                </c:pt>
                <c:pt idx="16">
                  <c:v>0.12</c:v>
                </c:pt>
                <c:pt idx="17">
                  <c:v>0.15</c:v>
                </c:pt>
                <c:pt idx="18">
                  <c:v>0.18</c:v>
                </c:pt>
                <c:pt idx="19">
                  <c:v>0.22</c:v>
                </c:pt>
                <c:pt idx="20">
                  <c:v>0.27</c:v>
                </c:pt>
                <c:pt idx="21">
                  <c:v>0.33</c:v>
                </c:pt>
                <c:pt idx="22">
                  <c:v>0.39</c:v>
                </c:pt>
              </c:numCache>
            </c:numRef>
          </c:cat>
          <c:val>
            <c:numRef>
              <c:f>'162 &amp; 151.3'!$I$2:$I$24</c:f>
              <c:numCache>
                <c:formatCode>0.00</c:formatCode>
                <c:ptCount val="23"/>
                <c:pt idx="0">
                  <c:v>9.348371651834411</c:v>
                </c:pt>
                <c:pt idx="1">
                  <c:v>6.983203497094148</c:v>
                </c:pt>
                <c:pt idx="2">
                  <c:v>6.122548611212111</c:v>
                </c:pt>
                <c:pt idx="3">
                  <c:v>5.93988045647185</c:v>
                </c:pt>
                <c:pt idx="4">
                  <c:v>5.686589037846306</c:v>
                </c:pt>
                <c:pt idx="5">
                  <c:v>5.811476347334223</c:v>
                </c:pt>
                <c:pt idx="6">
                  <c:v>6.114424603463174</c:v>
                </c:pt>
                <c:pt idx="7">
                  <c:v>6.180530754328968</c:v>
                </c:pt>
                <c:pt idx="8">
                  <c:v>6.723716518344106</c:v>
                </c:pt>
                <c:pt idx="9">
                  <c:v>7.497875744642798</c:v>
                </c:pt>
                <c:pt idx="10">
                  <c:v>8.272034970941486</c:v>
                </c:pt>
                <c:pt idx="11">
                  <c:v>9.304247272673075</c:v>
                </c:pt>
                <c:pt idx="12">
                  <c:v>10.46548611212111</c:v>
                </c:pt>
                <c:pt idx="13">
                  <c:v>12.01380456471849</c:v>
                </c:pt>
                <c:pt idx="14">
                  <c:v>13.82017609274877</c:v>
                </c:pt>
                <c:pt idx="15">
                  <c:v>16.14265377164484</c:v>
                </c:pt>
                <c:pt idx="16">
                  <c:v>18.72318452597381</c:v>
                </c:pt>
                <c:pt idx="17">
                  <c:v>22.59398065746726</c:v>
                </c:pt>
                <c:pt idx="18">
                  <c:v>26.46477678896071</c:v>
                </c:pt>
                <c:pt idx="19">
                  <c:v>31.62583829761865</c:v>
                </c:pt>
                <c:pt idx="20">
                  <c:v>38.43716518344107</c:v>
                </c:pt>
                <c:pt idx="21">
                  <c:v>46.62875744642797</c:v>
                </c:pt>
                <c:pt idx="22">
                  <c:v>54.37034970941488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9365296"/>
        <c:axId val="-229390880"/>
      </c:lineChart>
      <c:catAx>
        <c:axId val="-22936529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390880"/>
        <c:crosses val="autoZero"/>
        <c:auto val="1"/>
        <c:lblAlgn val="ctr"/>
        <c:lblOffset val="100"/>
        <c:noMultiLvlLbl val="0"/>
      </c:catAx>
      <c:valAx>
        <c:axId val="-2293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3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'162 &amp; 151.3'!$I$27</c:f>
              <c:strCache>
                <c:ptCount val="1"/>
                <c:pt idx="0">
                  <c:v>BW (MHz)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'162 &amp; 151.3'!$B$28:$B$50</c:f>
              <c:numCache>
                <c:formatCode>0.0000</c:formatCode>
                <c:ptCount val="23"/>
                <c:pt idx="0">
                  <c:v>0.0027</c:v>
                </c:pt>
                <c:pt idx="1">
                  <c:v>0.0039</c:v>
                </c:pt>
                <c:pt idx="2">
                  <c:v>0.0056</c:v>
                </c:pt>
                <c:pt idx="3">
                  <c:v>0.0068</c:v>
                </c:pt>
                <c:pt idx="4">
                  <c:v>0.0082</c:v>
                </c:pt>
                <c:pt idx="5">
                  <c:v>0.012</c:v>
                </c:pt>
                <c:pt idx="6">
                  <c:v>0.016</c:v>
                </c:pt>
                <c:pt idx="7">
                  <c:v>0.02</c:v>
                </c:pt>
                <c:pt idx="8">
                  <c:v>0.027</c:v>
                </c:pt>
                <c:pt idx="9">
                  <c:v>0.033</c:v>
                </c:pt>
                <c:pt idx="10">
                  <c:v>0.039</c:v>
                </c:pt>
                <c:pt idx="11">
                  <c:v>0.047</c:v>
                </c:pt>
                <c:pt idx="12">
                  <c:v>0.056</c:v>
                </c:pt>
                <c:pt idx="13">
                  <c:v>0.068</c:v>
                </c:pt>
                <c:pt idx="14">
                  <c:v>0.082</c:v>
                </c:pt>
                <c:pt idx="15">
                  <c:v>0.1</c:v>
                </c:pt>
                <c:pt idx="16">
                  <c:v>0.12</c:v>
                </c:pt>
                <c:pt idx="17">
                  <c:v>0.15</c:v>
                </c:pt>
                <c:pt idx="18">
                  <c:v>0.18</c:v>
                </c:pt>
                <c:pt idx="19">
                  <c:v>0.22</c:v>
                </c:pt>
                <c:pt idx="20">
                  <c:v>0.27</c:v>
                </c:pt>
                <c:pt idx="21">
                  <c:v>0.33</c:v>
                </c:pt>
                <c:pt idx="22">
                  <c:v>0.39</c:v>
                </c:pt>
              </c:numCache>
            </c:numRef>
          </c:cat>
          <c:val>
            <c:numRef>
              <c:f>'162 &amp; 151.3'!$I$28:$I$50</c:f>
              <c:numCache>
                <c:formatCode>0.00</c:formatCode>
                <c:ptCount val="23"/>
                <c:pt idx="0">
                  <c:v>8.698648666283235</c:v>
                </c:pt>
                <c:pt idx="1">
                  <c:v>6.475356715495538</c:v>
                </c:pt>
                <c:pt idx="2">
                  <c:v>5.651230155583338</c:v>
                </c:pt>
                <c:pt idx="3">
                  <c:v>5.466285427017863</c:v>
                </c:pt>
                <c:pt idx="4">
                  <c:v>5.212991775437506</c:v>
                </c:pt>
                <c:pt idx="5">
                  <c:v>5.284214995047002</c:v>
                </c:pt>
                <c:pt idx="6">
                  <c:v>5.51934806357144</c:v>
                </c:pt>
                <c:pt idx="7">
                  <c:v>5.533282301686522</c:v>
                </c:pt>
                <c:pt idx="8">
                  <c:v>5.956931107276805</c:v>
                </c:pt>
                <c:pt idx="9">
                  <c:v>6.608249131116095</c:v>
                </c:pt>
                <c:pt idx="10">
                  <c:v>7.259567154955385</c:v>
                </c:pt>
                <c:pt idx="11">
                  <c:v>8.127991186741104</c:v>
                </c:pt>
                <c:pt idx="12">
                  <c:v>9.104968222500041</c:v>
                </c:pt>
                <c:pt idx="13">
                  <c:v>10.40760427017862</c:v>
                </c:pt>
                <c:pt idx="14">
                  <c:v>11.92734632580363</c:v>
                </c:pt>
                <c:pt idx="15">
                  <c:v>13.8813003973215</c:v>
                </c:pt>
                <c:pt idx="16">
                  <c:v>16.0523604767858</c:v>
                </c:pt>
                <c:pt idx="17">
                  <c:v>19.30895059598225</c:v>
                </c:pt>
                <c:pt idx="18">
                  <c:v>22.5655407151787</c:v>
                </c:pt>
                <c:pt idx="19">
                  <c:v>26.9076608741073</c:v>
                </c:pt>
                <c:pt idx="20">
                  <c:v>32.67153329499027</c:v>
                </c:pt>
                <c:pt idx="21">
                  <c:v>39.60499131116096</c:v>
                </c:pt>
                <c:pt idx="22">
                  <c:v>46.11817154955384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3246000"/>
        <c:axId val="-233241312"/>
      </c:lineChart>
      <c:catAx>
        <c:axId val="-23324600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241312"/>
        <c:crosses val="autoZero"/>
        <c:auto val="1"/>
        <c:lblAlgn val="ctr"/>
        <c:lblOffset val="100"/>
        <c:noMultiLvlLbl val="0"/>
      </c:catAx>
      <c:valAx>
        <c:axId val="-2332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2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'240 &amp; 229.3'!$I$1</c:f>
              <c:strCache>
                <c:ptCount val="1"/>
                <c:pt idx="0">
                  <c:v>BW (MHz)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'240 &amp; 229.3'!$B$2:$B$24</c:f>
              <c:numCache>
                <c:formatCode>0.0000</c:formatCode>
                <c:ptCount val="23"/>
                <c:pt idx="0">
                  <c:v>0.0027</c:v>
                </c:pt>
                <c:pt idx="1">
                  <c:v>0.0039</c:v>
                </c:pt>
                <c:pt idx="2">
                  <c:v>0.0056</c:v>
                </c:pt>
                <c:pt idx="3">
                  <c:v>0.0068</c:v>
                </c:pt>
                <c:pt idx="4">
                  <c:v>0.0082</c:v>
                </c:pt>
                <c:pt idx="5">
                  <c:v>0.012</c:v>
                </c:pt>
                <c:pt idx="6">
                  <c:v>0.016</c:v>
                </c:pt>
                <c:pt idx="7">
                  <c:v>0.02</c:v>
                </c:pt>
                <c:pt idx="8">
                  <c:v>0.027</c:v>
                </c:pt>
                <c:pt idx="9">
                  <c:v>0.033</c:v>
                </c:pt>
                <c:pt idx="10">
                  <c:v>0.039</c:v>
                </c:pt>
                <c:pt idx="11">
                  <c:v>0.047</c:v>
                </c:pt>
                <c:pt idx="12">
                  <c:v>0.056</c:v>
                </c:pt>
                <c:pt idx="13">
                  <c:v>0.068</c:v>
                </c:pt>
                <c:pt idx="14">
                  <c:v>0.082</c:v>
                </c:pt>
                <c:pt idx="15">
                  <c:v>0.1</c:v>
                </c:pt>
                <c:pt idx="16">
                  <c:v>0.12</c:v>
                </c:pt>
                <c:pt idx="17">
                  <c:v>0.15</c:v>
                </c:pt>
                <c:pt idx="18">
                  <c:v>0.18</c:v>
                </c:pt>
                <c:pt idx="19">
                  <c:v>0.22</c:v>
                </c:pt>
                <c:pt idx="20">
                  <c:v>0.27</c:v>
                </c:pt>
                <c:pt idx="21">
                  <c:v>0.33</c:v>
                </c:pt>
                <c:pt idx="22">
                  <c:v>0.39</c:v>
                </c:pt>
              </c:numCache>
            </c:numRef>
          </c:cat>
          <c:val>
            <c:numRef>
              <c:f>'240 &amp; 229.3'!$I$2:$I$24</c:f>
              <c:numCache>
                <c:formatCode>0.00</c:formatCode>
                <c:ptCount val="23"/>
                <c:pt idx="0">
                  <c:v>14.09793503831969</c:v>
                </c:pt>
                <c:pt idx="1">
                  <c:v>10.7044246849803</c:v>
                </c:pt>
                <c:pt idx="2">
                  <c:v>9.585840573305045</c:v>
                </c:pt>
                <c:pt idx="3">
                  <c:v>9.425663553298983</c:v>
                </c:pt>
                <c:pt idx="4">
                  <c:v>9.1792665537681</c:v>
                </c:pt>
                <c:pt idx="5">
                  <c:v>9.714019273623593</c:v>
                </c:pt>
                <c:pt idx="6">
                  <c:v>10.53097306658584</c:v>
                </c:pt>
                <c:pt idx="7">
                  <c:v>10.99704966656564</c:v>
                </c:pt>
                <c:pt idx="8">
                  <c:v>12.44601704986361</c:v>
                </c:pt>
                <c:pt idx="9">
                  <c:v>14.1451319498333</c:v>
                </c:pt>
                <c:pt idx="10">
                  <c:v>15.844246849803</c:v>
                </c:pt>
                <c:pt idx="11">
                  <c:v>18.10973338309591</c:v>
                </c:pt>
                <c:pt idx="12">
                  <c:v>20.65840573305045</c:v>
                </c:pt>
                <c:pt idx="13">
                  <c:v>24.05663553298983</c:v>
                </c:pt>
                <c:pt idx="14">
                  <c:v>28.02123696625244</c:v>
                </c:pt>
                <c:pt idx="15">
                  <c:v>33.11858166616152</c:v>
                </c:pt>
                <c:pt idx="16">
                  <c:v>38.78229799939381</c:v>
                </c:pt>
                <c:pt idx="17">
                  <c:v>47.27787249924227</c:v>
                </c:pt>
                <c:pt idx="18">
                  <c:v>55.77344699909072</c:v>
                </c:pt>
                <c:pt idx="19">
                  <c:v>67.10087966555533</c:v>
                </c:pt>
                <c:pt idx="20">
                  <c:v>81.79350383196941</c:v>
                </c:pt>
                <c:pt idx="21">
                  <c:v>99.45131949833297</c:v>
                </c:pt>
                <c:pt idx="22">
                  <c:v>116.4424684980299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720224"/>
        <c:axId val="-176715584"/>
      </c:lineChart>
      <c:catAx>
        <c:axId val="-176720224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715584"/>
        <c:crosses val="autoZero"/>
        <c:auto val="1"/>
        <c:lblAlgn val="ctr"/>
        <c:lblOffset val="100"/>
        <c:noMultiLvlLbl val="0"/>
      </c:catAx>
      <c:valAx>
        <c:axId val="-176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72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'240 &amp; 229.3'!$I$27</c:f>
              <c:strCache>
                <c:ptCount val="1"/>
                <c:pt idx="0">
                  <c:v>BW (MHz)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'240 &amp; 229.3'!$B$28:$B$50</c:f>
              <c:numCache>
                <c:formatCode>0.0000</c:formatCode>
                <c:ptCount val="23"/>
                <c:pt idx="0">
                  <c:v>0.0027</c:v>
                </c:pt>
                <c:pt idx="1">
                  <c:v>0.0039</c:v>
                </c:pt>
                <c:pt idx="2">
                  <c:v>0.0056</c:v>
                </c:pt>
                <c:pt idx="3">
                  <c:v>0.0068</c:v>
                </c:pt>
                <c:pt idx="4">
                  <c:v>0.0082</c:v>
                </c:pt>
                <c:pt idx="5">
                  <c:v>0.012</c:v>
                </c:pt>
                <c:pt idx="6">
                  <c:v>0.016</c:v>
                </c:pt>
                <c:pt idx="7">
                  <c:v>0.02</c:v>
                </c:pt>
                <c:pt idx="8">
                  <c:v>0.027</c:v>
                </c:pt>
                <c:pt idx="9">
                  <c:v>0.033</c:v>
                </c:pt>
                <c:pt idx="10">
                  <c:v>0.039</c:v>
                </c:pt>
                <c:pt idx="11">
                  <c:v>0.047</c:v>
                </c:pt>
                <c:pt idx="12">
                  <c:v>0.056</c:v>
                </c:pt>
                <c:pt idx="13">
                  <c:v>0.068</c:v>
                </c:pt>
                <c:pt idx="14">
                  <c:v>0.082</c:v>
                </c:pt>
                <c:pt idx="15">
                  <c:v>0.1</c:v>
                </c:pt>
                <c:pt idx="16">
                  <c:v>0.12</c:v>
                </c:pt>
                <c:pt idx="17">
                  <c:v>0.15</c:v>
                </c:pt>
                <c:pt idx="18">
                  <c:v>0.18</c:v>
                </c:pt>
                <c:pt idx="19">
                  <c:v>0.22</c:v>
                </c:pt>
                <c:pt idx="20">
                  <c:v>0.27</c:v>
                </c:pt>
                <c:pt idx="21">
                  <c:v>0.33</c:v>
                </c:pt>
                <c:pt idx="22">
                  <c:v>0.39</c:v>
                </c:pt>
              </c:numCache>
            </c:numRef>
          </c:cat>
          <c:val>
            <c:numRef>
              <c:f>'240 &amp; 229.3'!$I$28:$I$50</c:f>
              <c:numCache>
                <c:formatCode>0.00</c:formatCode>
                <c:ptCount val="23"/>
                <c:pt idx="0">
                  <c:v>13.41207611060403</c:v>
                </c:pt>
                <c:pt idx="1">
                  <c:v>10.14438154247742</c:v>
                </c:pt>
                <c:pt idx="2">
                  <c:v>9.039573496890659</c:v>
                </c:pt>
                <c:pt idx="3">
                  <c:v>8.86105948431961</c:v>
                </c:pt>
                <c:pt idx="4">
                  <c:v>8.595923096637513</c:v>
                </c:pt>
                <c:pt idx="5">
                  <c:v>9.026153733938631</c:v>
                </c:pt>
                <c:pt idx="6">
                  <c:v>9.72175761016379</c:v>
                </c:pt>
                <c:pt idx="7">
                  <c:v>10.08212756826029</c:v>
                </c:pt>
                <c:pt idx="8">
                  <c:v>11.31787221715139</c:v>
                </c:pt>
                <c:pt idx="9">
                  <c:v>12.81384382096281</c:v>
                </c:pt>
                <c:pt idx="10">
                  <c:v>14.30981542477424</c:v>
                </c:pt>
                <c:pt idx="11">
                  <c:v>16.30444422985613</c:v>
                </c:pt>
                <c:pt idx="12">
                  <c:v>18.54840163557326</c:v>
                </c:pt>
                <c:pt idx="13">
                  <c:v>21.5403448431961</c:v>
                </c:pt>
                <c:pt idx="14">
                  <c:v>25.03094525208942</c:v>
                </c:pt>
                <c:pt idx="15">
                  <c:v>29.51886006352369</c:v>
                </c:pt>
                <c:pt idx="16">
                  <c:v>34.50543207622842</c:v>
                </c:pt>
                <c:pt idx="17">
                  <c:v>41.98529009528552</c:v>
                </c:pt>
                <c:pt idx="18">
                  <c:v>49.46514811434263</c:v>
                </c:pt>
                <c:pt idx="19">
                  <c:v>59.43829213975211</c:v>
                </c:pt>
                <c:pt idx="20">
                  <c:v>72.4142777270695</c:v>
                </c:pt>
                <c:pt idx="21">
                  <c:v>88.01093820962815</c:v>
                </c:pt>
                <c:pt idx="22">
                  <c:v>102.9706542477424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665680"/>
        <c:axId val="-176661040"/>
      </c:lineChart>
      <c:catAx>
        <c:axId val="-17666568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61040"/>
        <c:crosses val="autoZero"/>
        <c:auto val="1"/>
        <c:lblAlgn val="ctr"/>
        <c:lblOffset val="100"/>
        <c:noMultiLvlLbl val="0"/>
      </c:catAx>
      <c:valAx>
        <c:axId val="-1766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0</xdr:row>
      <xdr:rowOff>25400</xdr:rowOff>
    </xdr:from>
    <xdr:to>
      <xdr:col>23</xdr:col>
      <xdr:colOff>812800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26</xdr:row>
      <xdr:rowOff>25400</xdr:rowOff>
    </xdr:from>
    <xdr:to>
      <xdr:col>23</xdr:col>
      <xdr:colOff>812800</xdr:colOff>
      <xdr:row>49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0</xdr:row>
      <xdr:rowOff>25400</xdr:rowOff>
    </xdr:from>
    <xdr:to>
      <xdr:col>23</xdr:col>
      <xdr:colOff>812800</xdr:colOff>
      <xdr:row>23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26</xdr:row>
      <xdr:rowOff>25400</xdr:rowOff>
    </xdr:from>
    <xdr:to>
      <xdr:col>23</xdr:col>
      <xdr:colOff>812800</xdr:colOff>
      <xdr:row>49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99" workbookViewId="0">
      <selection activeCell="A9" sqref="A9"/>
    </sheetView>
  </sheetViews>
  <sheetFormatPr baseColWidth="10" defaultRowHeight="16" x14ac:dyDescent="0.2"/>
  <cols>
    <col min="1" max="1" width="10.83203125" style="1"/>
    <col min="2" max="5" width="7.5" style="1" customWidth="1"/>
    <col min="6" max="8" width="10.1640625" style="2" customWidth="1"/>
    <col min="9" max="9" width="10.83203125" style="2"/>
    <col min="10" max="13" width="10.1640625" style="2" customWidth="1"/>
    <col min="14" max="16" width="10.83203125" style="2"/>
  </cols>
  <sheetData>
    <row r="1" spans="1:16" x14ac:dyDescent="0.2">
      <c r="A1" s="3" t="s">
        <v>15</v>
      </c>
      <c r="B1" s="1" t="s">
        <v>0</v>
      </c>
      <c r="C1" s="1" t="s">
        <v>1</v>
      </c>
      <c r="D1" s="1" t="s">
        <v>4</v>
      </c>
      <c r="E1" s="1" t="s">
        <v>5</v>
      </c>
      <c r="F1" s="2" t="s">
        <v>3</v>
      </c>
      <c r="G1" s="2" t="s">
        <v>8</v>
      </c>
      <c r="H1" s="2" t="s">
        <v>2</v>
      </c>
      <c r="I1" s="2" t="s">
        <v>14</v>
      </c>
      <c r="J1" s="2" t="s">
        <v>6</v>
      </c>
      <c r="K1" s="2" t="s">
        <v>7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s="6" customFormat="1" x14ac:dyDescent="0.2">
      <c r="A2" s="4">
        <v>162</v>
      </c>
      <c r="B2" s="4">
        <v>0.1</v>
      </c>
      <c r="C2" s="4">
        <v>50</v>
      </c>
      <c r="D2" s="4">
        <v>50</v>
      </c>
      <c r="E2" s="4">
        <v>2556</v>
      </c>
      <c r="F2" s="5">
        <f t="shared" ref="F2:F12" si="0">2 * PI() * A2 * B2</f>
        <v>101.7876019763093</v>
      </c>
      <c r="G2" s="5">
        <f t="shared" ref="G2:G12" si="1">C2*F2</f>
        <v>5089.3800988154653</v>
      </c>
      <c r="H2" s="5">
        <f t="shared" ref="H2:H12" si="2">(1/((1/E2)+(1/E2)+(1/G2)))/F2</f>
        <v>10.035524659802769</v>
      </c>
      <c r="I2" s="5">
        <f>A2/H2</f>
        <v>16.142653771644841</v>
      </c>
      <c r="J2" s="5">
        <f t="shared" ref="J2:J12" si="3">SQRT(E2/D2)-1</f>
        <v>6.1498251726877911</v>
      </c>
      <c r="K2" s="5">
        <f t="shared" ref="K2:K12" si="4">1/(2*PI()*A2*F2)*1000*1000</f>
        <v>9.6518426728335793</v>
      </c>
      <c r="L2" s="5">
        <f t="shared" ref="L2:L12" si="5">(J2+1)*K2</f>
        <v>69.008987705047744</v>
      </c>
      <c r="M2" s="5">
        <f t="shared" ref="M2:M12" si="6">L2/J2</f>
        <v>11.221292600564652</v>
      </c>
      <c r="N2" s="5">
        <f>K2-2.5</f>
        <v>7.1518426728335793</v>
      </c>
      <c r="O2" s="5">
        <f>(J2+1)*N2</f>
        <v>51.134424773328263</v>
      </c>
      <c r="P2" s="5">
        <f>O2/J2</f>
        <v>8.3147769794210067</v>
      </c>
    </row>
    <row r="3" spans="1:16" s="6" customFormat="1" x14ac:dyDescent="0.2">
      <c r="A3" s="4">
        <v>151.30000000000001</v>
      </c>
      <c r="B3" s="4">
        <v>4.7E-2</v>
      </c>
      <c r="C3" s="4">
        <v>50</v>
      </c>
      <c r="D3" s="4">
        <v>50</v>
      </c>
      <c r="E3" s="4">
        <v>2650</v>
      </c>
      <c r="F3" s="5">
        <f t="shared" si="0"/>
        <v>44.680359037884763</v>
      </c>
      <c r="G3" s="5">
        <f t="shared" si="1"/>
        <v>2234.0179518942382</v>
      </c>
      <c r="H3" s="5">
        <f t="shared" si="2"/>
        <v>18.614685538391107</v>
      </c>
      <c r="I3" s="5">
        <f>A3/H3</f>
        <v>8.1279911867411041</v>
      </c>
      <c r="J3" s="5">
        <f t="shared" si="3"/>
        <v>6.2801098892805181</v>
      </c>
      <c r="K3" s="5">
        <f t="shared" si="4"/>
        <v>23.54314889737925</v>
      </c>
      <c r="L3" s="5">
        <f t="shared" si="5"/>
        <v>171.39671111261441</v>
      </c>
      <c r="M3" s="5">
        <f t="shared" si="6"/>
        <v>27.291992359109898</v>
      </c>
      <c r="N3" s="5">
        <f>K3-2.5</f>
        <v>21.04314889737925</v>
      </c>
      <c r="O3" s="5">
        <f>(J3+1)*N3</f>
        <v>153.19643638941312</v>
      </c>
      <c r="P3" s="5">
        <f>O3/J3</f>
        <v>24.393910152894492</v>
      </c>
    </row>
    <row r="5" spans="1:16" x14ac:dyDescent="0.2">
      <c r="A5" s="1">
        <v>110.592</v>
      </c>
      <c r="B5" s="1">
        <v>0.18</v>
      </c>
      <c r="C5" s="1">
        <v>50</v>
      </c>
      <c r="D5" s="1">
        <v>50</v>
      </c>
      <c r="E5" s="1">
        <v>4500</v>
      </c>
      <c r="F5" s="2">
        <f t="shared" ref="F5:F7" si="7">2 * PI() * A5 * B5</f>
        <v>125.07660530848885</v>
      </c>
      <c r="G5" s="2">
        <f t="shared" ref="G5:G7" si="8">C5*F5</f>
        <v>6253.8302654244426</v>
      </c>
      <c r="H5" s="2">
        <f t="shared" ref="H5:H7" si="9">(1/((1/E5)+(1/E5)+(1/G5)))/F5</f>
        <v>13.229332722856846</v>
      </c>
      <c r="I5" s="2">
        <f>A5/H5</f>
        <v>8.3596053041228444</v>
      </c>
      <c r="J5" s="2">
        <f t="shared" ref="J5:J7" si="10">SQRT(E5/D5)-1</f>
        <v>8.4868329805051381</v>
      </c>
      <c r="K5" s="2">
        <f t="shared" ref="K5:K7" si="11">1/(2*PI()*A5*F5)*1000*1000</f>
        <v>11.505893078844046</v>
      </c>
      <c r="L5" s="2">
        <f t="shared" ref="L5:L7" si="12">(J5+1)*K5</f>
        <v>109.1544859305435</v>
      </c>
      <c r="M5" s="2">
        <f t="shared" ref="M5:M7" si="13">L5/J5</f>
        <v>12.861627674455143</v>
      </c>
      <c r="N5" s="2">
        <f t="shared" ref="N5:N7" si="14">K5-2.5</f>
        <v>9.0058930788440463</v>
      </c>
      <c r="O5" s="2">
        <f t="shared" ref="O5:O7" si="15">(J5+1)*N5</f>
        <v>85.437403479280661</v>
      </c>
      <c r="P5" s="2">
        <f t="shared" ref="P5:P7" si="16">O5/J5</f>
        <v>10.067053714328594</v>
      </c>
    </row>
    <row r="6" spans="1:16" x14ac:dyDescent="0.2">
      <c r="A6" s="1">
        <v>240</v>
      </c>
      <c r="B6" s="1">
        <v>5.6000000000000001E-2</v>
      </c>
      <c r="C6" s="1">
        <v>50</v>
      </c>
      <c r="D6" s="1">
        <v>50</v>
      </c>
      <c r="E6" s="1">
        <v>1872</v>
      </c>
      <c r="F6" s="2">
        <f t="shared" ref="F6" si="17">2 * PI() * A6 * B6</f>
        <v>84.44601052849363</v>
      </c>
      <c r="G6" s="2">
        <f t="shared" ref="G6" si="18">C6*F6</f>
        <v>4222.3005264246813</v>
      </c>
      <c r="H6" s="2">
        <f t="shared" ref="H6" si="19">(1/((1/E6)+(1/E6)+(1/G6)))/F6</f>
        <v>9.0727556024034115</v>
      </c>
      <c r="I6" s="2">
        <f>A6/H6</f>
        <v>26.452823212434268</v>
      </c>
      <c r="J6" s="2">
        <f t="shared" ref="J6" si="20">SQRT(E6/D6)-1</f>
        <v>5.1188234163113417</v>
      </c>
      <c r="K6" s="2">
        <f t="shared" ref="K6" si="21">1/(2*PI()*A6*F6)*1000*1000</f>
        <v>7.8528943175174994</v>
      </c>
      <c r="L6" s="2">
        <f t="shared" ref="L6" si="22">(J6+1)*K6</f>
        <v>48.050473635844348</v>
      </c>
      <c r="M6" s="2">
        <f t="shared" ref="M6" si="23">L6/J6</f>
        <v>9.3870152822090986</v>
      </c>
      <c r="N6" s="2">
        <f t="shared" ref="N6" si="24">K6-2.5</f>
        <v>5.3528943175174994</v>
      </c>
      <c r="O6" s="2">
        <f t="shared" ref="O6" si="25">(J6+1)*N6</f>
        <v>32.753415095065996</v>
      </c>
      <c r="P6" s="2">
        <f t="shared" ref="P6" si="26">O6/J6</f>
        <v>6.3986217986531608</v>
      </c>
    </row>
    <row r="7" spans="1:16" x14ac:dyDescent="0.2">
      <c r="A7" s="1">
        <v>229.3</v>
      </c>
      <c r="B7" s="1">
        <v>8.2000000000000003E-2</v>
      </c>
      <c r="C7" s="1">
        <v>50</v>
      </c>
      <c r="D7" s="1">
        <v>50</v>
      </c>
      <c r="E7" s="1">
        <v>1966</v>
      </c>
      <c r="F7" s="2">
        <f t="shared" si="7"/>
        <v>118.14022005677489</v>
      </c>
      <c r="G7" s="2">
        <f t="shared" si="8"/>
        <v>5907.0110028387444</v>
      </c>
      <c r="H7" s="2">
        <f t="shared" si="9"/>
        <v>7.133515458792413</v>
      </c>
      <c r="I7" s="2">
        <f>A7/H7</f>
        <v>32.144039124128675</v>
      </c>
      <c r="J7" s="2">
        <f t="shared" si="10"/>
        <v>5.2705661626363529</v>
      </c>
      <c r="K7" s="2">
        <f t="shared" si="11"/>
        <v>5.8751411021893967</v>
      </c>
      <c r="L7" s="2">
        <f t="shared" si="12"/>
        <v>36.840460996102877</v>
      </c>
      <c r="M7" s="2">
        <f t="shared" si="13"/>
        <v>6.9898488813723887</v>
      </c>
      <c r="N7" s="2">
        <f t="shared" si="14"/>
        <v>3.3751411021893967</v>
      </c>
      <c r="O7" s="2">
        <f t="shared" si="15"/>
        <v>21.164045589511996</v>
      </c>
      <c r="P7" s="2">
        <f t="shared" si="16"/>
        <v>4.0155165377765938</v>
      </c>
    </row>
    <row r="9" spans="1:16" x14ac:dyDescent="0.2">
      <c r="A9" s="1">
        <v>45</v>
      </c>
      <c r="B9" s="1">
        <v>0.22</v>
      </c>
      <c r="C9" s="1">
        <v>50</v>
      </c>
      <c r="D9" s="1">
        <v>50</v>
      </c>
      <c r="E9" s="1">
        <v>4694.625</v>
      </c>
      <c r="F9" s="2">
        <f t="shared" si="0"/>
        <v>62.203534541077907</v>
      </c>
      <c r="G9" s="2">
        <f t="shared" si="1"/>
        <v>3110.1767270538953</v>
      </c>
      <c r="H9" s="2">
        <f t="shared" si="2"/>
        <v>21.505424952227937</v>
      </c>
      <c r="I9" s="2">
        <f>A9/H9</f>
        <v>2.0924952703777215</v>
      </c>
      <c r="J9" s="2">
        <f t="shared" si="3"/>
        <v>8.6898142397055267</v>
      </c>
      <c r="K9" s="2">
        <f t="shared" si="4"/>
        <v>56.858127745419623</v>
      </c>
      <c r="L9" s="2">
        <f t="shared" si="5"/>
        <v>550.9446958705629</v>
      </c>
      <c r="M9" s="2">
        <f t="shared" si="6"/>
        <v>63.401205212556171</v>
      </c>
      <c r="N9" s="2">
        <f t="shared" ref="N9:N12" si="27">K9-2.5</f>
        <v>54.358127745419623</v>
      </c>
      <c r="O9" s="2">
        <f t="shared" ref="O9:O12" si="28">(J9+1)*N9</f>
        <v>526.72016027129916</v>
      </c>
      <c r="P9" s="2">
        <f t="shared" ref="P9:P12" si="29">O9/J9</f>
        <v>60.61351206618523</v>
      </c>
    </row>
    <row r="10" spans="1:16" x14ac:dyDescent="0.2">
      <c r="A10" s="1">
        <v>55.7</v>
      </c>
      <c r="B10" s="1">
        <v>0.22</v>
      </c>
      <c r="C10" s="1">
        <v>50</v>
      </c>
      <c r="D10" s="1">
        <v>50</v>
      </c>
      <c r="E10" s="1">
        <v>4607.375</v>
      </c>
      <c r="F10" s="2">
        <f t="shared" ref="F10" si="30">2 * PI() * A10 * B10</f>
        <v>76.994152754178657</v>
      </c>
      <c r="G10" s="2">
        <f t="shared" ref="G10" si="31">C10*F10</f>
        <v>3849.7076377089329</v>
      </c>
      <c r="H10" s="2">
        <f t="shared" ref="H10" si="32">(1/((1/E10)+(1/E10)+(1/G10)))/F10</f>
        <v>18.71883284304835</v>
      </c>
      <c r="I10" s="2">
        <f>A10/H10</f>
        <v>2.9756128743190002</v>
      </c>
      <c r="J10" s="2">
        <f t="shared" ref="J10" si="33">SQRT(E10/D10)-1</f>
        <v>8.5993489362560407</v>
      </c>
      <c r="K10" s="2">
        <f t="shared" ref="K10" si="34">1/(2*PI()*A10*F10)*1000*1000</f>
        <v>37.111387525656724</v>
      </c>
      <c r="L10" s="2">
        <f t="shared" ref="L10" si="35">(J10+1)*K10</f>
        <v>356.24515836739857</v>
      </c>
      <c r="M10" s="2">
        <f t="shared" ref="M10" si="36">L10/J10</f>
        <v>41.426991858118456</v>
      </c>
      <c r="N10" s="2">
        <f t="shared" ref="N10" si="37">K10-2.5</f>
        <v>34.611387525656724</v>
      </c>
      <c r="O10" s="2">
        <f t="shared" ref="O10" si="38">(J10+1)*N10</f>
        <v>332.24678602675846</v>
      </c>
      <c r="P10" s="2">
        <f t="shared" ref="P10" si="39">O10/J10</f>
        <v>38.636272174741066</v>
      </c>
    </row>
    <row r="12" spans="1:16" x14ac:dyDescent="0.2">
      <c r="A12" s="1">
        <v>240</v>
      </c>
      <c r="B12" s="1">
        <v>5.6000000000000001E-2</v>
      </c>
      <c r="C12" s="1">
        <v>50</v>
      </c>
      <c r="D12" s="1">
        <v>50</v>
      </c>
      <c r="E12" s="1">
        <v>4500</v>
      </c>
      <c r="F12" s="2">
        <f t="shared" si="0"/>
        <v>84.44601052849363</v>
      </c>
      <c r="G12" s="2">
        <f t="shared" si="1"/>
        <v>4222.3005264246813</v>
      </c>
      <c r="H12" s="2">
        <f t="shared" si="2"/>
        <v>17.381763955596995</v>
      </c>
      <c r="I12" s="2">
        <f>A12/H12</f>
        <v>13.807574456372656</v>
      </c>
      <c r="J12" s="2">
        <f t="shared" si="3"/>
        <v>8.4868329805051381</v>
      </c>
      <c r="K12" s="2">
        <f t="shared" si="4"/>
        <v>7.8528943175174994</v>
      </c>
      <c r="L12" s="2">
        <f t="shared" si="5"/>
        <v>74.499096803846399</v>
      </c>
      <c r="M12" s="2">
        <f t="shared" si="6"/>
        <v>8.7781975885440602</v>
      </c>
      <c r="N12" s="2">
        <f t="shared" si="27"/>
        <v>5.3528943175174994</v>
      </c>
      <c r="O12" s="2">
        <f t="shared" si="28"/>
        <v>50.782014352583559</v>
      </c>
      <c r="P12" s="2">
        <f t="shared" si="29"/>
        <v>5.9836236284175115</v>
      </c>
    </row>
    <row r="13" spans="1:16" x14ac:dyDescent="0.2">
      <c r="A13" s="1">
        <v>229.3</v>
      </c>
      <c r="B13" s="1">
        <v>8.2000000000000003E-2</v>
      </c>
      <c r="C13" s="1">
        <v>50</v>
      </c>
      <c r="D13" s="1">
        <v>50</v>
      </c>
      <c r="E13" s="1">
        <v>4500</v>
      </c>
      <c r="F13" s="2">
        <f t="shared" ref="F13" si="40">2 * PI() * A13 * B13</f>
        <v>118.14022005677489</v>
      </c>
      <c r="G13" s="2">
        <f t="shared" ref="G13" si="41">C13*F13</f>
        <v>5907.0110028387444</v>
      </c>
      <c r="H13" s="2">
        <f t="shared" ref="H13" si="42">(1/((1/E13)+(1/E13)+(1/G13)))/F13</f>
        <v>13.79181662999456</v>
      </c>
      <c r="I13" s="2">
        <f>A13/H13</f>
        <v>16.625801092897103</v>
      </c>
      <c r="J13" s="2">
        <f t="shared" ref="J13" si="43">SQRT(E13/D13)-1</f>
        <v>8.4868329805051381</v>
      </c>
      <c r="K13" s="2">
        <f t="shared" ref="K13" si="44">1/(2*PI()*A13*F13)*1000*1000</f>
        <v>5.8751411021893967</v>
      </c>
      <c r="L13" s="2">
        <f t="shared" ref="L13" si="45">(J13+1)*K13</f>
        <v>55.736482373371679</v>
      </c>
      <c r="M13" s="2">
        <f t="shared" ref="M13" si="46">L13/J13</f>
        <v>6.5674065344990717</v>
      </c>
      <c r="N13" s="2">
        <f t="shared" ref="N13" si="47">K13-2.5</f>
        <v>3.3751411021893967</v>
      </c>
      <c r="O13" s="2">
        <f t="shared" ref="O13" si="48">(J13+1)*N13</f>
        <v>32.019399922108832</v>
      </c>
      <c r="P13" s="2">
        <f t="shared" ref="P13" si="49">O13/J13</f>
        <v>3.7728325743725231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15" sqref="A15"/>
    </sheetView>
  </sheetViews>
  <sheetFormatPr baseColWidth="10" defaultRowHeight="16" x14ac:dyDescent="0.2"/>
  <sheetData>
    <row r="1" spans="1:16" x14ac:dyDescent="0.2">
      <c r="A1" s="3" t="s">
        <v>15</v>
      </c>
      <c r="B1" s="1" t="s">
        <v>0</v>
      </c>
      <c r="C1" s="1" t="s">
        <v>1</v>
      </c>
      <c r="D1" s="1" t="s">
        <v>4</v>
      </c>
      <c r="E1" s="1" t="s">
        <v>5</v>
      </c>
      <c r="F1" s="2" t="s">
        <v>3</v>
      </c>
      <c r="G1" s="2" t="s">
        <v>8</v>
      </c>
      <c r="H1" s="2" t="s">
        <v>2</v>
      </c>
      <c r="I1" s="2" t="s">
        <v>14</v>
      </c>
      <c r="J1" s="2" t="s">
        <v>6</v>
      </c>
      <c r="K1" s="2" t="s">
        <v>7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s="6" customFormat="1" x14ac:dyDescent="0.2">
      <c r="A2" s="4">
        <v>162</v>
      </c>
      <c r="B2" s="7">
        <v>2.7000000000000001E-3</v>
      </c>
      <c r="C2" s="4">
        <v>18</v>
      </c>
      <c r="D2" s="4">
        <v>50</v>
      </c>
      <c r="E2" s="4">
        <v>2556</v>
      </c>
      <c r="F2" s="5">
        <f t="shared" ref="F2:F4" si="0">2 * PI() * A2 * B2</f>
        <v>2.7482652533603509</v>
      </c>
      <c r="G2" s="5">
        <f t="shared" ref="G2:G4" si="1">C2*F2</f>
        <v>49.468774560486317</v>
      </c>
      <c r="H2" s="5">
        <f t="shared" ref="H2:H4" si="2">(1/((1/E2)+(1/E2)+(1/G2)))/F2</f>
        <v>17.329221177060401</v>
      </c>
      <c r="I2" s="5">
        <f>A2/H2</f>
        <v>9.3483716518344107</v>
      </c>
      <c r="J2" s="5">
        <f t="shared" ref="J2:J4" si="3">SQRT(E2/D2)-1</f>
        <v>6.1498251726877911</v>
      </c>
      <c r="K2" s="5">
        <f t="shared" ref="K2:K4" si="4">1/(2*PI()*A2*F2)*1000*1000</f>
        <v>357.47565454939183</v>
      </c>
      <c r="L2" s="5">
        <f t="shared" ref="L2:L4" si="5">(J2+1)*K2</f>
        <v>2555.8884335202865</v>
      </c>
      <c r="M2" s="5">
        <f t="shared" ref="M2:M4" si="6">L2/J2</f>
        <v>415.60342965054264</v>
      </c>
      <c r="N2" s="5">
        <f>K2-2.5</f>
        <v>354.97565454939183</v>
      </c>
      <c r="O2" s="5">
        <f>(J2+1)*N2</f>
        <v>2538.013870588567</v>
      </c>
      <c r="P2" s="5">
        <f>O2/J2</f>
        <v>412.69691402939895</v>
      </c>
    </row>
    <row r="3" spans="1:16" x14ac:dyDescent="0.2">
      <c r="A3" s="4">
        <v>162</v>
      </c>
      <c r="B3" s="7">
        <v>3.8999999999999998E-3</v>
      </c>
      <c r="C3" s="4">
        <v>25</v>
      </c>
      <c r="D3" s="4">
        <v>50</v>
      </c>
      <c r="E3" s="4">
        <v>2556</v>
      </c>
      <c r="F3" s="5">
        <f t="shared" ref="F3" si="7">2 * PI() * A3 * B3</f>
        <v>3.9697164770760622</v>
      </c>
      <c r="G3" s="5">
        <f t="shared" ref="G3" si="8">C3*F3</f>
        <v>99.242911926901556</v>
      </c>
      <c r="H3" s="5">
        <f t="shared" ref="H3" si="9">(1/((1/E3)+(1/E3)+(1/G3)))/F3</f>
        <v>23.198522006040847</v>
      </c>
      <c r="I3" s="5">
        <f t="shared" ref="I3" si="10">A3/H3</f>
        <v>6.9832034970941486</v>
      </c>
      <c r="J3" s="5">
        <f t="shared" ref="J3" si="11">SQRT(E3/D3)-1</f>
        <v>6.1498251726877911</v>
      </c>
      <c r="K3" s="5">
        <f t="shared" ref="K3" si="12">1/(2*PI()*A3*F3)*1000*1000</f>
        <v>247.48314545727129</v>
      </c>
      <c r="L3" s="5">
        <f t="shared" ref="L3" si="13">(J3+1)*K3</f>
        <v>1769.4612232063523</v>
      </c>
      <c r="M3" s="5">
        <f t="shared" ref="M3" si="14">L3/J3</f>
        <v>287.72545129652951</v>
      </c>
      <c r="N3" s="5">
        <f t="shared" ref="N3" si="15">K3-2.5</f>
        <v>244.98314545727129</v>
      </c>
      <c r="O3" s="5">
        <f t="shared" ref="O3" si="16">(J3+1)*N3</f>
        <v>1751.586660274633</v>
      </c>
      <c r="P3" s="5">
        <f t="shared" ref="P3" si="17">O3/J3</f>
        <v>284.81893567538589</v>
      </c>
    </row>
    <row r="4" spans="1:16" x14ac:dyDescent="0.2">
      <c r="A4" s="4">
        <v>162</v>
      </c>
      <c r="B4" s="7">
        <v>5.5999999999999999E-3</v>
      </c>
      <c r="C4" s="4">
        <v>30</v>
      </c>
      <c r="D4" s="4">
        <v>50</v>
      </c>
      <c r="E4" s="4">
        <v>2556</v>
      </c>
      <c r="F4" s="5">
        <f t="shared" si="0"/>
        <v>5.7001057106733199</v>
      </c>
      <c r="G4" s="5">
        <f t="shared" si="1"/>
        <v>171.00317132019961</v>
      </c>
      <c r="H4" s="5">
        <f t="shared" si="2"/>
        <v>26.459569419070412</v>
      </c>
      <c r="I4" s="5">
        <f t="shared" ref="I4" si="18">A4/H4</f>
        <v>6.1225486112121112</v>
      </c>
      <c r="J4" s="5">
        <f t="shared" si="3"/>
        <v>6.1498251726877911</v>
      </c>
      <c r="K4" s="5">
        <f t="shared" si="4"/>
        <v>172.35433344345682</v>
      </c>
      <c r="L4" s="5">
        <f t="shared" si="5"/>
        <v>1232.3033518758527</v>
      </c>
      <c r="M4" s="5">
        <f t="shared" si="6"/>
        <v>200.38022501008311</v>
      </c>
      <c r="N4" s="5">
        <f t="shared" ref="N4" si="19">K4-2.5</f>
        <v>169.85433344345682</v>
      </c>
      <c r="O4" s="5">
        <f t="shared" ref="O4" si="20">(J4+1)*N4</f>
        <v>1214.4287889441334</v>
      </c>
      <c r="P4" s="5">
        <f t="shared" ref="P4" si="21">O4/J4</f>
        <v>197.47370938893948</v>
      </c>
    </row>
    <row r="5" spans="1:16" x14ac:dyDescent="0.2">
      <c r="A5" s="4">
        <v>162</v>
      </c>
      <c r="B5" s="7">
        <v>6.7999999999999996E-3</v>
      </c>
      <c r="C5" s="4">
        <v>32</v>
      </c>
      <c r="D5" s="4">
        <v>50</v>
      </c>
      <c r="E5" s="4">
        <v>2556</v>
      </c>
      <c r="F5" s="5">
        <f t="shared" ref="F5:F24" si="22">2 * PI() * A5 * B5</f>
        <v>6.9215569343890317</v>
      </c>
      <c r="G5" s="5">
        <f t="shared" ref="G5:G24" si="23">C5*F5</f>
        <v>221.48982190044902</v>
      </c>
      <c r="H5" s="5">
        <f t="shared" ref="H5:H24" si="24">(1/((1/E5)+(1/E5)+(1/G5)))/F5</f>
        <v>27.273276152130546</v>
      </c>
      <c r="I5" s="5">
        <f t="shared" ref="I5:I24" si="25">A5/H5</f>
        <v>5.9398804564718501</v>
      </c>
      <c r="J5" s="5">
        <f t="shared" ref="J5:J24" si="26">SQRT(E5/D5)-1</f>
        <v>6.1498251726877911</v>
      </c>
      <c r="K5" s="5">
        <f t="shared" ref="K5:K24" si="27">1/(2*PI()*A5*F5)*1000*1000</f>
        <v>141.93886283578797</v>
      </c>
      <c r="L5" s="5">
        <f t="shared" ref="L5:L24" si="28">(J5+1)*K5</f>
        <v>1014.8380544859964</v>
      </c>
      <c r="M5" s="5">
        <f t="shared" ref="M5:M24" si="29">L5/J5</f>
        <v>165.01900883183313</v>
      </c>
      <c r="N5" s="5">
        <f t="shared" ref="N5:N24" si="30">K5-2.5</f>
        <v>139.43886283578797</v>
      </c>
      <c r="O5" s="5">
        <f t="shared" ref="O5:O24" si="31">(J5+1)*N5</f>
        <v>996.96349155427697</v>
      </c>
      <c r="P5" s="5">
        <f t="shared" ref="P5:P24" si="32">O5/J5</f>
        <v>162.11249321068951</v>
      </c>
    </row>
    <row r="6" spans="1:16" s="6" customFormat="1" x14ac:dyDescent="0.2">
      <c r="A6" s="4">
        <v>162</v>
      </c>
      <c r="B6" s="7">
        <v>8.2000000000000007E-3</v>
      </c>
      <c r="C6" s="4">
        <v>35</v>
      </c>
      <c r="D6" s="4">
        <v>50</v>
      </c>
      <c r="E6" s="4">
        <v>2556</v>
      </c>
      <c r="F6" s="5">
        <f t="shared" si="22"/>
        <v>8.3465833620573626</v>
      </c>
      <c r="G6" s="5">
        <f t="shared" si="23"/>
        <v>292.1304176720077</v>
      </c>
      <c r="H6" s="5">
        <f t="shared" si="24"/>
        <v>28.488079395544752</v>
      </c>
      <c r="I6" s="5">
        <f t="shared" si="25"/>
        <v>5.6865890378463062</v>
      </c>
      <c r="J6" s="5">
        <f t="shared" si="26"/>
        <v>6.1498251726877911</v>
      </c>
      <c r="K6" s="5">
        <f t="shared" si="27"/>
        <v>117.70539844919</v>
      </c>
      <c r="L6" s="5">
        <f t="shared" si="28"/>
        <v>841.57302079326519</v>
      </c>
      <c r="M6" s="5">
        <f t="shared" si="29"/>
        <v>136.84503171420309</v>
      </c>
      <c r="N6" s="5">
        <f t="shared" si="30"/>
        <v>115.20539844919</v>
      </c>
      <c r="O6" s="5">
        <f t="shared" si="31"/>
        <v>823.69845786154565</v>
      </c>
      <c r="P6" s="5">
        <f t="shared" si="32"/>
        <v>133.93851609305943</v>
      </c>
    </row>
    <row r="7" spans="1:16" x14ac:dyDescent="0.2">
      <c r="A7" s="4">
        <v>162</v>
      </c>
      <c r="B7" s="7">
        <v>1.2E-2</v>
      </c>
      <c r="C7" s="4">
        <v>38</v>
      </c>
      <c r="D7" s="4">
        <v>50</v>
      </c>
      <c r="E7" s="4">
        <v>2556</v>
      </c>
      <c r="F7" s="5">
        <f t="shared" ref="F7" si="33">2 * PI() * A7 * B7</f>
        <v>12.214512237157116</v>
      </c>
      <c r="G7" s="5">
        <f t="shared" ref="G7" si="34">C7*F7</f>
        <v>464.1514650119704</v>
      </c>
      <c r="H7" s="5">
        <f t="shared" ref="H7" si="35">(1/((1/E7)+(1/E7)+(1/G7)))/F7</f>
        <v>27.875877026379168</v>
      </c>
      <c r="I7" s="5">
        <f t="shared" ref="I7" si="36">A7/H7</f>
        <v>5.8114763473342235</v>
      </c>
      <c r="J7" s="5">
        <f t="shared" ref="J7" si="37">SQRT(E7/D7)-1</f>
        <v>6.1498251726877911</v>
      </c>
      <c r="K7" s="5">
        <f t="shared" ref="K7" si="38">1/(2*PI()*A7*F7)*1000*1000</f>
        <v>80.432022273613171</v>
      </c>
      <c r="L7" s="5">
        <f t="shared" ref="L7" si="39">(J7+1)*K7</f>
        <v>575.07489754206449</v>
      </c>
      <c r="M7" s="5">
        <f t="shared" ref="M7" si="40">L7/J7</f>
        <v>93.510771671372098</v>
      </c>
      <c r="N7" s="5">
        <f t="shared" ref="N7" si="41">K7-2.5</f>
        <v>77.932022273613171</v>
      </c>
      <c r="O7" s="5">
        <f t="shared" ref="O7" si="42">(J7+1)*N7</f>
        <v>557.20033461034507</v>
      </c>
      <c r="P7" s="5">
        <f t="shared" ref="P7" si="43">O7/J7</f>
        <v>90.604256050228457</v>
      </c>
    </row>
    <row r="8" spans="1:16" x14ac:dyDescent="0.2">
      <c r="A8" s="4">
        <v>162</v>
      </c>
      <c r="B8" s="7">
        <v>1.6E-2</v>
      </c>
      <c r="C8" s="4">
        <v>40</v>
      </c>
      <c r="D8" s="4">
        <v>50</v>
      </c>
      <c r="E8" s="4">
        <v>2556</v>
      </c>
      <c r="F8" s="5">
        <f t="shared" si="22"/>
        <v>16.286016316209487</v>
      </c>
      <c r="G8" s="5">
        <f t="shared" si="23"/>
        <v>651.44065264837946</v>
      </c>
      <c r="H8" s="5">
        <f t="shared" si="24"/>
        <v>26.494725261350702</v>
      </c>
      <c r="I8" s="5">
        <f t="shared" si="25"/>
        <v>6.1144246034631742</v>
      </c>
      <c r="J8" s="5">
        <f t="shared" si="26"/>
        <v>6.1498251726877911</v>
      </c>
      <c r="K8" s="5">
        <f t="shared" si="27"/>
        <v>60.324016705209878</v>
      </c>
      <c r="L8" s="5">
        <f t="shared" si="28"/>
        <v>431.30617315654843</v>
      </c>
      <c r="M8" s="5">
        <f t="shared" si="29"/>
        <v>70.133078753529077</v>
      </c>
      <c r="N8" s="5">
        <f t="shared" si="30"/>
        <v>57.824016705209878</v>
      </c>
      <c r="O8" s="5">
        <f t="shared" si="31"/>
        <v>413.43161022482894</v>
      </c>
      <c r="P8" s="5">
        <f t="shared" si="32"/>
        <v>67.226563132385436</v>
      </c>
    </row>
    <row r="9" spans="1:16" x14ac:dyDescent="0.2">
      <c r="A9" s="4">
        <v>162</v>
      </c>
      <c r="B9" s="7">
        <v>0.02</v>
      </c>
      <c r="C9" s="4">
        <v>45</v>
      </c>
      <c r="D9" s="4">
        <v>50</v>
      </c>
      <c r="E9" s="4">
        <v>2556</v>
      </c>
      <c r="F9" s="5">
        <f t="shared" si="22"/>
        <v>20.357520395261858</v>
      </c>
      <c r="G9" s="5">
        <f t="shared" si="23"/>
        <v>916.08841778678357</v>
      </c>
      <c r="H9" s="5">
        <f t="shared" si="24"/>
        <v>26.211341135473184</v>
      </c>
      <c r="I9" s="5">
        <f t="shared" si="25"/>
        <v>6.1805307543289683</v>
      </c>
      <c r="J9" s="5">
        <f t="shared" si="26"/>
        <v>6.1498251726877911</v>
      </c>
      <c r="K9" s="5">
        <f t="shared" si="27"/>
        <v>48.259213364167898</v>
      </c>
      <c r="L9" s="5">
        <f t="shared" si="28"/>
        <v>345.04493852523871</v>
      </c>
      <c r="M9" s="5">
        <f t="shared" si="29"/>
        <v>56.106463002823261</v>
      </c>
      <c r="N9" s="5">
        <f t="shared" si="30"/>
        <v>45.759213364167898</v>
      </c>
      <c r="O9" s="5">
        <f t="shared" si="31"/>
        <v>327.17037559351922</v>
      </c>
      <c r="P9" s="5">
        <f t="shared" si="32"/>
        <v>53.199947381679614</v>
      </c>
    </row>
    <row r="10" spans="1:16" x14ac:dyDescent="0.2">
      <c r="A10" s="4">
        <v>162</v>
      </c>
      <c r="B10" s="7">
        <v>2.7E-2</v>
      </c>
      <c r="C10" s="4">
        <v>50</v>
      </c>
      <c r="D10" s="4">
        <v>50</v>
      </c>
      <c r="E10" s="4">
        <v>2556</v>
      </c>
      <c r="F10" s="5">
        <f t="shared" ref="F10" si="44">2 * PI() * A10 * B10</f>
        <v>27.48265253360351</v>
      </c>
      <c r="G10" s="5">
        <f t="shared" ref="G10" si="45">C10*F10</f>
        <v>1374.1326266801755</v>
      </c>
      <c r="H10" s="5">
        <f t="shared" ref="H10" si="46">(1/((1/E10)+(1/E10)+(1/G10)))/F10</f>
        <v>24.093817691156438</v>
      </c>
      <c r="I10" s="5">
        <f t="shared" ref="I10" si="47">A10/H10</f>
        <v>6.7237165183441059</v>
      </c>
      <c r="J10" s="5">
        <f t="shared" ref="J10" si="48">SQRT(E10/D10)-1</f>
        <v>6.1498251726877911</v>
      </c>
      <c r="K10" s="5">
        <f t="shared" ref="K10" si="49">1/(2*PI()*A10*F10)*1000*1000</f>
        <v>35.747565454939178</v>
      </c>
      <c r="L10" s="5">
        <f t="shared" ref="L10" si="50">(J10+1)*K10</f>
        <v>255.58884335202862</v>
      </c>
      <c r="M10" s="5">
        <f t="shared" ref="M10" si="51">L10/J10</f>
        <v>41.560342965054254</v>
      </c>
      <c r="N10" s="5">
        <f t="shared" ref="N10" si="52">K10-2.5</f>
        <v>33.247565454939178</v>
      </c>
      <c r="O10" s="5">
        <f t="shared" ref="O10" si="53">(J10+1)*N10</f>
        <v>237.71428042030914</v>
      </c>
      <c r="P10" s="5">
        <f t="shared" ref="P10" si="54">O10/J10</f>
        <v>38.653827343910613</v>
      </c>
    </row>
    <row r="11" spans="1:16" x14ac:dyDescent="0.2">
      <c r="A11" s="4">
        <v>162</v>
      </c>
      <c r="B11" s="7">
        <v>3.3000000000000002E-2</v>
      </c>
      <c r="C11" s="4">
        <v>50</v>
      </c>
      <c r="D11" s="4">
        <v>50</v>
      </c>
      <c r="E11" s="4">
        <v>2556</v>
      </c>
      <c r="F11" s="5">
        <f t="shared" si="22"/>
        <v>33.589908652182068</v>
      </c>
      <c r="G11" s="5">
        <f t="shared" si="23"/>
        <v>1679.4954326091033</v>
      </c>
      <c r="H11" s="5">
        <f t="shared" si="24"/>
        <v>21.606119588704622</v>
      </c>
      <c r="I11" s="5">
        <f t="shared" si="25"/>
        <v>7.4978757446427977</v>
      </c>
      <c r="J11" s="5">
        <f t="shared" si="26"/>
        <v>6.1498251726877911</v>
      </c>
      <c r="K11" s="5">
        <f t="shared" si="27"/>
        <v>29.248008099495696</v>
      </c>
      <c r="L11" s="5">
        <f t="shared" si="28"/>
        <v>209.11814456075072</v>
      </c>
      <c r="M11" s="5">
        <f t="shared" si="29"/>
        <v>34.003916971408032</v>
      </c>
      <c r="N11" s="5">
        <f t="shared" si="30"/>
        <v>26.748008099495696</v>
      </c>
      <c r="O11" s="5">
        <f t="shared" si="31"/>
        <v>191.24358162903124</v>
      </c>
      <c r="P11" s="5">
        <f t="shared" si="32"/>
        <v>31.097401350264388</v>
      </c>
    </row>
    <row r="12" spans="1:16" x14ac:dyDescent="0.2">
      <c r="A12" s="4">
        <v>162</v>
      </c>
      <c r="B12" s="7">
        <v>3.9E-2</v>
      </c>
      <c r="C12" s="4">
        <v>50</v>
      </c>
      <c r="D12" s="4">
        <v>50</v>
      </c>
      <c r="E12" s="4">
        <v>2556</v>
      </c>
      <c r="F12" s="5">
        <f t="shared" si="22"/>
        <v>39.697164770760622</v>
      </c>
      <c r="G12" s="5">
        <f t="shared" si="23"/>
        <v>1984.8582385380312</v>
      </c>
      <c r="H12" s="5">
        <f t="shared" si="24"/>
        <v>19.584056470878515</v>
      </c>
      <c r="I12" s="5">
        <f t="shared" si="25"/>
        <v>8.2720349709414869</v>
      </c>
      <c r="J12" s="5">
        <f t="shared" si="26"/>
        <v>6.1498251726877911</v>
      </c>
      <c r="K12" s="5">
        <f t="shared" si="27"/>
        <v>24.74831454572713</v>
      </c>
      <c r="L12" s="5">
        <f t="shared" si="28"/>
        <v>176.94612232063525</v>
      </c>
      <c r="M12" s="5">
        <f t="shared" si="29"/>
        <v>28.772545129652958</v>
      </c>
      <c r="N12" s="5">
        <f t="shared" si="30"/>
        <v>22.24831454572713</v>
      </c>
      <c r="O12" s="5">
        <f t="shared" si="31"/>
        <v>159.07155938891577</v>
      </c>
      <c r="P12" s="5">
        <f t="shared" si="32"/>
        <v>25.86602950850931</v>
      </c>
    </row>
    <row r="13" spans="1:16" s="6" customFormat="1" x14ac:dyDescent="0.2">
      <c r="A13" s="4">
        <v>162</v>
      </c>
      <c r="B13" s="7">
        <v>4.7E-2</v>
      </c>
      <c r="C13" s="4">
        <v>50</v>
      </c>
      <c r="D13" s="4">
        <v>50</v>
      </c>
      <c r="E13" s="4">
        <v>2556</v>
      </c>
      <c r="F13" s="5">
        <f t="shared" si="22"/>
        <v>47.840172928865371</v>
      </c>
      <c r="G13" s="5">
        <f t="shared" si="23"/>
        <v>2392.0086464432684</v>
      </c>
      <c r="H13" s="5">
        <f t="shared" si="24"/>
        <v>17.411403120787654</v>
      </c>
      <c r="I13" s="5">
        <f t="shared" si="25"/>
        <v>9.3042472726730754</v>
      </c>
      <c r="J13" s="5">
        <f t="shared" si="26"/>
        <v>6.1498251726877911</v>
      </c>
      <c r="K13" s="5">
        <f t="shared" si="27"/>
        <v>20.535835474114002</v>
      </c>
      <c r="L13" s="5">
        <f t="shared" si="28"/>
        <v>146.8276334149952</v>
      </c>
      <c r="M13" s="5">
        <f t="shared" si="29"/>
        <v>23.875090639499259</v>
      </c>
      <c r="N13" s="5">
        <f t="shared" si="30"/>
        <v>18.035835474114002</v>
      </c>
      <c r="O13" s="5">
        <f t="shared" si="31"/>
        <v>128.95307048327572</v>
      </c>
      <c r="P13" s="5">
        <f t="shared" si="32"/>
        <v>20.968575018355615</v>
      </c>
    </row>
    <row r="14" spans="1:16" s="6" customFormat="1" x14ac:dyDescent="0.2">
      <c r="A14" s="4">
        <v>162</v>
      </c>
      <c r="B14" s="7">
        <v>5.6000000000000001E-2</v>
      </c>
      <c r="C14" s="4">
        <v>50</v>
      </c>
      <c r="D14" s="4">
        <v>50</v>
      </c>
      <c r="E14" s="4">
        <v>2556</v>
      </c>
      <c r="F14" s="5">
        <f t="shared" ref="F14" si="55">2 * PI() * A14 * B14</f>
        <v>57.001057106733207</v>
      </c>
      <c r="G14" s="5">
        <f t="shared" ref="G14" si="56">C14*F14</f>
        <v>2850.0528553366603</v>
      </c>
      <c r="H14" s="5">
        <f t="shared" ref="H14" si="57">(1/((1/E14)+(1/E14)+(1/G14)))/F14</f>
        <v>15.479452962282549</v>
      </c>
      <c r="I14" s="5">
        <f t="shared" ref="I14" si="58">A14/H14</f>
        <v>10.465486112121111</v>
      </c>
      <c r="J14" s="5">
        <f t="shared" ref="J14" si="59">SQRT(E14/D14)-1</f>
        <v>6.1498251726877911</v>
      </c>
      <c r="K14" s="5">
        <f t="shared" ref="K14" si="60">1/(2*PI()*A14*F14)*1000*1000</f>
        <v>17.23543334434568</v>
      </c>
      <c r="L14" s="5">
        <f t="shared" ref="L14" si="61">(J14+1)*K14</f>
        <v>123.23033518758525</v>
      </c>
      <c r="M14" s="5">
        <f t="shared" ref="M14" si="62">L14/J14</f>
        <v>20.038022501008307</v>
      </c>
      <c r="N14" s="5">
        <f t="shared" ref="N14" si="63">K14-2.5</f>
        <v>14.73543334434568</v>
      </c>
      <c r="O14" s="5">
        <f t="shared" ref="O14" si="64">(J14+1)*N14</f>
        <v>105.35577225586579</v>
      </c>
      <c r="P14" s="5">
        <f t="shared" ref="P14" si="65">O14/J14</f>
        <v>17.131506879864663</v>
      </c>
    </row>
    <row r="15" spans="1:16" s="11" customFormat="1" x14ac:dyDescent="0.2">
      <c r="A15" s="8">
        <v>162</v>
      </c>
      <c r="B15" s="9">
        <v>6.8000000000000005E-2</v>
      </c>
      <c r="C15" s="8">
        <v>50</v>
      </c>
      <c r="D15" s="8">
        <v>50</v>
      </c>
      <c r="E15" s="8">
        <v>2556</v>
      </c>
      <c r="F15" s="10">
        <f t="shared" si="22"/>
        <v>69.215569343890323</v>
      </c>
      <c r="G15" s="10">
        <f t="shared" si="23"/>
        <v>3460.778467194516</v>
      </c>
      <c r="H15" s="10">
        <f t="shared" si="24"/>
        <v>13.484487709726279</v>
      </c>
      <c r="I15" s="10">
        <f t="shared" si="25"/>
        <v>12.013804564718495</v>
      </c>
      <c r="J15" s="10">
        <f t="shared" si="26"/>
        <v>6.1498251726877911</v>
      </c>
      <c r="K15" s="10">
        <f t="shared" si="27"/>
        <v>14.193886283578793</v>
      </c>
      <c r="L15" s="10">
        <f t="shared" si="28"/>
        <v>101.48380544859961</v>
      </c>
      <c r="M15" s="10">
        <f t="shared" si="29"/>
        <v>16.50190088318331</v>
      </c>
      <c r="N15" s="10">
        <f t="shared" si="30"/>
        <v>11.693886283578793</v>
      </c>
      <c r="O15" s="10">
        <f t="shared" si="31"/>
        <v>83.609242516880144</v>
      </c>
      <c r="P15" s="10">
        <f t="shared" si="32"/>
        <v>13.595385262039667</v>
      </c>
    </row>
    <row r="16" spans="1:16" x14ac:dyDescent="0.2">
      <c r="A16" s="4">
        <v>162</v>
      </c>
      <c r="B16" s="7">
        <v>8.2000000000000003E-2</v>
      </c>
      <c r="C16" s="4">
        <v>50</v>
      </c>
      <c r="D16" s="4">
        <v>50</v>
      </c>
      <c r="E16" s="4">
        <v>2556</v>
      </c>
      <c r="F16" s="5">
        <f t="shared" ref="F16" si="66">2 * PI() * A16 * B16</f>
        <v>83.465833620573619</v>
      </c>
      <c r="G16" s="5">
        <f t="shared" ref="G16" si="67">C16*F16</f>
        <v>4173.2916810286806</v>
      </c>
      <c r="H16" s="5">
        <f t="shared" ref="H16" si="68">(1/((1/E16)+(1/E16)+(1/G16)))/F16</f>
        <v>11.721992463250805</v>
      </c>
      <c r="I16" s="5">
        <f t="shared" ref="I16" si="69">A16/H16</f>
        <v>13.820176092748767</v>
      </c>
      <c r="J16" s="5">
        <f t="shared" ref="J16" si="70">SQRT(E16/D16)-1</f>
        <v>6.1498251726877911</v>
      </c>
      <c r="K16" s="5">
        <f t="shared" ref="K16" si="71">1/(2*PI()*A16*F16)*1000*1000</f>
        <v>11.770539844919</v>
      </c>
      <c r="L16" s="5">
        <f t="shared" ref="L16" si="72">(J16+1)*K16</f>
        <v>84.157302079326513</v>
      </c>
      <c r="M16" s="5">
        <f t="shared" ref="M16" si="73">L16/J16</f>
        <v>13.684503171420307</v>
      </c>
      <c r="N16" s="5">
        <f t="shared" ref="N16" si="74">K16-2.5</f>
        <v>9.270539844919</v>
      </c>
      <c r="O16" s="5">
        <f t="shared" ref="O16" si="75">(J16+1)*N16</f>
        <v>66.282739147607032</v>
      </c>
      <c r="P16" s="5">
        <f t="shared" ref="P16" si="76">O16/J16</f>
        <v>10.777987550276661</v>
      </c>
    </row>
    <row r="17" spans="1:16" x14ac:dyDescent="0.2">
      <c r="A17" s="4">
        <v>162</v>
      </c>
      <c r="B17" s="7">
        <v>0.1</v>
      </c>
      <c r="C17" s="4">
        <v>50</v>
      </c>
      <c r="D17" s="4">
        <v>50</v>
      </c>
      <c r="E17" s="4">
        <v>2556</v>
      </c>
      <c r="F17" s="5">
        <f t="shared" si="22"/>
        <v>101.7876019763093</v>
      </c>
      <c r="G17" s="5">
        <f t="shared" si="23"/>
        <v>5089.3800988154653</v>
      </c>
      <c r="H17" s="5">
        <f t="shared" si="24"/>
        <v>10.035524659802769</v>
      </c>
      <c r="I17" s="5">
        <f t="shared" si="25"/>
        <v>16.142653771644841</v>
      </c>
      <c r="J17" s="5">
        <f t="shared" si="26"/>
        <v>6.1498251726877911</v>
      </c>
      <c r="K17" s="5">
        <f t="shared" si="27"/>
        <v>9.6518426728335793</v>
      </c>
      <c r="L17" s="5">
        <f t="shared" si="28"/>
        <v>69.008987705047744</v>
      </c>
      <c r="M17" s="5">
        <f t="shared" si="29"/>
        <v>11.221292600564652</v>
      </c>
      <c r="N17" s="5">
        <f t="shared" si="30"/>
        <v>7.1518426728335793</v>
      </c>
      <c r="O17" s="5">
        <f t="shared" si="31"/>
        <v>51.134424773328263</v>
      </c>
      <c r="P17" s="5">
        <f t="shared" si="32"/>
        <v>8.3147769794210067</v>
      </c>
    </row>
    <row r="18" spans="1:16" x14ac:dyDescent="0.2">
      <c r="A18" s="4">
        <v>162</v>
      </c>
      <c r="B18" s="7">
        <v>0.12</v>
      </c>
      <c r="C18" s="4">
        <v>50</v>
      </c>
      <c r="D18" s="4">
        <v>50</v>
      </c>
      <c r="E18" s="4">
        <v>2556</v>
      </c>
      <c r="F18" s="5">
        <f t="shared" si="22"/>
        <v>122.14512237157115</v>
      </c>
      <c r="G18" s="5">
        <f t="shared" si="23"/>
        <v>6107.2561185785571</v>
      </c>
      <c r="H18" s="5">
        <f t="shared" si="24"/>
        <v>8.6523742675966719</v>
      </c>
      <c r="I18" s="5">
        <f t="shared" si="25"/>
        <v>18.72318452597381</v>
      </c>
      <c r="J18" s="5">
        <f t="shared" si="26"/>
        <v>6.1498251726877911</v>
      </c>
      <c r="K18" s="5">
        <f t="shared" si="27"/>
        <v>8.0432022273613164</v>
      </c>
      <c r="L18" s="5">
        <f t="shared" si="28"/>
        <v>57.507489754206446</v>
      </c>
      <c r="M18" s="5">
        <f t="shared" si="29"/>
        <v>9.351077167137209</v>
      </c>
      <c r="N18" s="5">
        <f t="shared" si="30"/>
        <v>5.5432022273613164</v>
      </c>
      <c r="O18" s="5">
        <f t="shared" si="31"/>
        <v>39.632926822486972</v>
      </c>
      <c r="P18" s="5">
        <f t="shared" si="32"/>
        <v>6.4445615459935643</v>
      </c>
    </row>
    <row r="19" spans="1:16" x14ac:dyDescent="0.2">
      <c r="A19" s="4">
        <v>162</v>
      </c>
      <c r="B19" s="7">
        <v>0.15</v>
      </c>
      <c r="C19" s="4">
        <v>50</v>
      </c>
      <c r="D19" s="4">
        <v>50</v>
      </c>
      <c r="E19" s="4">
        <v>2556</v>
      </c>
      <c r="F19" s="5">
        <f t="shared" si="22"/>
        <v>152.68140296446393</v>
      </c>
      <c r="G19" s="5">
        <f t="shared" si="23"/>
        <v>7634.0701482231962</v>
      </c>
      <c r="H19" s="5">
        <f t="shared" si="24"/>
        <v>7.1700512829490881</v>
      </c>
      <c r="I19" s="5">
        <f t="shared" si="25"/>
        <v>22.593980657467259</v>
      </c>
      <c r="J19" s="5">
        <f t="shared" si="26"/>
        <v>6.1498251726877911</v>
      </c>
      <c r="K19" s="5">
        <f t="shared" si="27"/>
        <v>6.4345617818890544</v>
      </c>
      <c r="L19" s="5">
        <f t="shared" si="28"/>
        <v>46.00599180336517</v>
      </c>
      <c r="M19" s="5">
        <f t="shared" si="29"/>
        <v>7.4808617337097694</v>
      </c>
      <c r="N19" s="5">
        <f t="shared" si="30"/>
        <v>3.9345617818890544</v>
      </c>
      <c r="O19" s="5">
        <f t="shared" si="31"/>
        <v>28.131428871645692</v>
      </c>
      <c r="P19" s="5">
        <f t="shared" si="32"/>
        <v>4.5743461125661247</v>
      </c>
    </row>
    <row r="20" spans="1:16" x14ac:dyDescent="0.2">
      <c r="A20" s="4">
        <v>162</v>
      </c>
      <c r="B20" s="7">
        <v>0.18</v>
      </c>
      <c r="C20" s="4">
        <v>50</v>
      </c>
      <c r="D20" s="4">
        <v>50</v>
      </c>
      <c r="E20" s="4">
        <v>2556</v>
      </c>
      <c r="F20" s="5">
        <f t="shared" ref="F20" si="77">2 * PI() * A20 * B20</f>
        <v>183.21768355735671</v>
      </c>
      <c r="G20" s="5">
        <f t="shared" ref="G20" si="78">C20*F20</f>
        <v>9160.8841778678361</v>
      </c>
      <c r="H20" s="5">
        <f t="shared" ref="H20" si="79">(1/((1/E20)+(1/E20)+(1/G20)))/F20</f>
        <v>6.1213439014371467</v>
      </c>
      <c r="I20" s="5">
        <f t="shared" ref="I20" si="80">A20/H20</f>
        <v>26.464776788960712</v>
      </c>
      <c r="J20" s="5">
        <f t="shared" ref="J20" si="81">SQRT(E20/D20)-1</f>
        <v>6.1498251726877911</v>
      </c>
      <c r="K20" s="5">
        <f t="shared" ref="K20" si="82">1/(2*PI()*A20*F20)*1000*1000</f>
        <v>5.3621348182408779</v>
      </c>
      <c r="L20" s="5">
        <f t="shared" ref="L20" si="83">(J20+1)*K20</f>
        <v>38.3383265028043</v>
      </c>
      <c r="M20" s="5">
        <f t="shared" ref="M20" si="84">L20/J20</f>
        <v>6.2340514447581397</v>
      </c>
      <c r="N20" s="5">
        <f t="shared" ref="N20" si="85">K20-2.5</f>
        <v>2.8621348182408779</v>
      </c>
      <c r="O20" s="5">
        <f t="shared" ref="O20" si="86">(J20+1)*N20</f>
        <v>20.463763571084826</v>
      </c>
      <c r="P20" s="5">
        <f t="shared" ref="P20" si="87">O20/J20</f>
        <v>3.3275358236144954</v>
      </c>
    </row>
    <row r="21" spans="1:16" x14ac:dyDescent="0.2">
      <c r="A21" s="4">
        <v>162</v>
      </c>
      <c r="B21" s="7">
        <v>0.22</v>
      </c>
      <c r="C21" s="4">
        <v>50</v>
      </c>
      <c r="D21" s="4">
        <v>50</v>
      </c>
      <c r="E21" s="4">
        <v>2556</v>
      </c>
      <c r="F21" s="5">
        <f t="shared" si="22"/>
        <v>223.93272434788045</v>
      </c>
      <c r="G21" s="5">
        <f t="shared" si="23"/>
        <v>11196.636217394023</v>
      </c>
      <c r="H21" s="5">
        <f t="shared" si="24"/>
        <v>5.1223938627485559</v>
      </c>
      <c r="I21" s="5">
        <f t="shared" si="25"/>
        <v>31.62583829761865</v>
      </c>
      <c r="J21" s="5">
        <f t="shared" si="26"/>
        <v>6.1498251726877911</v>
      </c>
      <c r="K21" s="5">
        <f t="shared" si="27"/>
        <v>4.387201214924354</v>
      </c>
      <c r="L21" s="5">
        <f t="shared" si="28"/>
        <v>31.367721684112606</v>
      </c>
      <c r="M21" s="5">
        <f t="shared" si="29"/>
        <v>5.1005875457112051</v>
      </c>
      <c r="N21" s="5">
        <f t="shared" si="30"/>
        <v>1.887201214924354</v>
      </c>
      <c r="O21" s="5">
        <f t="shared" si="31"/>
        <v>13.493158752393128</v>
      </c>
      <c r="P21" s="5">
        <f t="shared" si="32"/>
        <v>2.19407192456756</v>
      </c>
    </row>
    <row r="22" spans="1:16" x14ac:dyDescent="0.2">
      <c r="A22" s="4">
        <v>162</v>
      </c>
      <c r="B22" s="7">
        <v>0.27</v>
      </c>
      <c r="C22" s="4">
        <v>45</v>
      </c>
      <c r="D22" s="4">
        <v>50</v>
      </c>
      <c r="E22" s="4">
        <v>2556</v>
      </c>
      <c r="F22" s="5">
        <f t="shared" si="22"/>
        <v>274.8265253360351</v>
      </c>
      <c r="G22" s="5">
        <f t="shared" si="23"/>
        <v>12367.193640121579</v>
      </c>
      <c r="H22" s="5">
        <f t="shared" si="24"/>
        <v>4.2146708589683</v>
      </c>
      <c r="I22" s="5">
        <f t="shared" si="25"/>
        <v>38.437165183441067</v>
      </c>
      <c r="J22" s="5">
        <f t="shared" si="26"/>
        <v>6.1498251726877911</v>
      </c>
      <c r="K22" s="5">
        <f t="shared" si="27"/>
        <v>3.5747565454939183</v>
      </c>
      <c r="L22" s="5">
        <f t="shared" si="28"/>
        <v>25.558884335202865</v>
      </c>
      <c r="M22" s="5">
        <f t="shared" si="29"/>
        <v>4.1560342965054264</v>
      </c>
      <c r="N22" s="5">
        <f t="shared" si="30"/>
        <v>1.0747565454939183</v>
      </c>
      <c r="O22" s="5">
        <f t="shared" si="31"/>
        <v>7.6843214034833878</v>
      </c>
      <c r="P22" s="5">
        <f t="shared" si="32"/>
        <v>1.2495186753617815</v>
      </c>
    </row>
    <row r="23" spans="1:16" x14ac:dyDescent="0.2">
      <c r="A23" s="4">
        <v>162</v>
      </c>
      <c r="B23" s="7">
        <v>0.33</v>
      </c>
      <c r="C23" s="4">
        <v>40</v>
      </c>
      <c r="D23" s="4">
        <v>50</v>
      </c>
      <c r="E23" s="4">
        <v>2556</v>
      </c>
      <c r="F23" s="5">
        <f t="shared" ref="F23" si="88">2 * PI() * A23 * B23</f>
        <v>335.89908652182066</v>
      </c>
      <c r="G23" s="5">
        <f t="shared" ref="G23" si="89">C23*F23</f>
        <v>13435.963460872827</v>
      </c>
      <c r="H23" s="5">
        <f t="shared" ref="H23" si="90">(1/((1/E23)+(1/E23)+(1/G23)))/F23</f>
        <v>3.4742508458674384</v>
      </c>
      <c r="I23" s="5">
        <f t="shared" ref="I23" si="91">A23/H23</f>
        <v>46.628757446427976</v>
      </c>
      <c r="J23" s="5">
        <f t="shared" ref="J23" si="92">SQRT(E23/D23)-1</f>
        <v>6.1498251726877911</v>
      </c>
      <c r="K23" s="5">
        <f t="shared" ref="K23" si="93">1/(2*PI()*A23*F23)*1000*1000</f>
        <v>2.9248008099495695</v>
      </c>
      <c r="L23" s="5">
        <f t="shared" ref="L23" si="94">(J23+1)*K23</f>
        <v>20.911814456075071</v>
      </c>
      <c r="M23" s="5">
        <f t="shared" ref="M23" si="95">L23/J23</f>
        <v>3.4003916971408032</v>
      </c>
      <c r="N23" s="5">
        <f t="shared" ref="N23" si="96">K23-2.5</f>
        <v>0.42480080994956948</v>
      </c>
      <c r="O23" s="5">
        <f t="shared" ref="O23" si="97">(J23+1)*N23</f>
        <v>3.037251524355594</v>
      </c>
      <c r="P23" s="5">
        <f t="shared" ref="P23" si="98">O23/J23</f>
        <v>0.49387607599715849</v>
      </c>
    </row>
    <row r="24" spans="1:16" x14ac:dyDescent="0.2">
      <c r="A24" s="4">
        <v>162</v>
      </c>
      <c r="B24" s="7">
        <v>0.39</v>
      </c>
      <c r="C24" s="4">
        <v>40</v>
      </c>
      <c r="D24" s="4">
        <v>50</v>
      </c>
      <c r="E24" s="4">
        <v>2556</v>
      </c>
      <c r="F24" s="5">
        <f t="shared" si="22"/>
        <v>396.97164770760628</v>
      </c>
      <c r="G24" s="5">
        <f t="shared" si="23"/>
        <v>15878.865908304251</v>
      </c>
      <c r="H24" s="5">
        <f t="shared" si="24"/>
        <v>2.9795651649440789</v>
      </c>
      <c r="I24" s="5">
        <f t="shared" si="25"/>
        <v>54.370349709414882</v>
      </c>
      <c r="J24" s="5">
        <f t="shared" si="26"/>
        <v>6.1498251726877911</v>
      </c>
      <c r="K24" s="5">
        <f t="shared" si="27"/>
        <v>2.4748314545727124</v>
      </c>
      <c r="L24" s="5">
        <f t="shared" si="28"/>
        <v>17.69461223206352</v>
      </c>
      <c r="M24" s="5">
        <f t="shared" si="29"/>
        <v>2.8772545129652949</v>
      </c>
      <c r="N24" s="5">
        <f t="shared" si="30"/>
        <v>-2.5168545427287636E-2</v>
      </c>
      <c r="O24" s="5">
        <f t="shared" si="31"/>
        <v>-0.17995069965595734</v>
      </c>
      <c r="P24" s="5">
        <f t="shared" si="32"/>
        <v>-2.9261108178349985E-2</v>
      </c>
    </row>
    <row r="27" spans="1:16" x14ac:dyDescent="0.2">
      <c r="A27" s="3" t="s">
        <v>15</v>
      </c>
      <c r="B27" s="1" t="s">
        <v>0</v>
      </c>
      <c r="C27" s="1" t="s">
        <v>1</v>
      </c>
      <c r="D27" s="1" t="s">
        <v>4</v>
      </c>
      <c r="E27" s="1" t="s">
        <v>5</v>
      </c>
      <c r="F27" s="2" t="s">
        <v>3</v>
      </c>
      <c r="G27" s="2" t="s">
        <v>8</v>
      </c>
      <c r="H27" s="2" t="s">
        <v>2</v>
      </c>
      <c r="I27" s="2" t="s">
        <v>14</v>
      </c>
      <c r="J27" s="2" t="s">
        <v>6</v>
      </c>
      <c r="K27" s="2" t="s">
        <v>7</v>
      </c>
      <c r="L27" s="2" t="s">
        <v>9</v>
      </c>
      <c r="M27" s="2" t="s">
        <v>10</v>
      </c>
      <c r="N27" s="2" t="s">
        <v>11</v>
      </c>
      <c r="O27" s="2" t="s">
        <v>12</v>
      </c>
      <c r="P27" s="2" t="s">
        <v>13</v>
      </c>
    </row>
    <row r="28" spans="1:16" s="6" customFormat="1" x14ac:dyDescent="0.2">
      <c r="A28" s="4">
        <v>151.30000000000001</v>
      </c>
      <c r="B28" s="7">
        <v>2.7000000000000001E-3</v>
      </c>
      <c r="C28" s="4">
        <v>18</v>
      </c>
      <c r="D28" s="4">
        <v>50</v>
      </c>
      <c r="E28" s="4">
        <v>2650</v>
      </c>
      <c r="F28" s="5">
        <f t="shared" ref="F28:F50" si="99">2 * PI() * A28 * B28</f>
        <v>2.5667440298359332</v>
      </c>
      <c r="G28" s="5">
        <f t="shared" ref="G28:G50" si="100">C28*F28</f>
        <v>46.2013925370468</v>
      </c>
      <c r="H28" s="5">
        <f t="shared" ref="H28:H50" si="101">(1/((1/E28)+(1/E28)+(1/G28)))/F28</f>
        <v>17.393506256489328</v>
      </c>
      <c r="I28" s="5">
        <f>A28/H28</f>
        <v>8.6986486662832352</v>
      </c>
      <c r="J28" s="5">
        <f t="shared" ref="J28:J50" si="102">SQRT(E28/D28)-1</f>
        <v>6.2801098892805181</v>
      </c>
      <c r="K28" s="5">
        <f t="shared" ref="K28:K50" si="103">1/(2*PI()*A28*F28)*1000*1000</f>
        <v>409.82518450993507</v>
      </c>
      <c r="L28" s="5">
        <f t="shared" ref="L28:L50" si="104">(J28+1)*K28</f>
        <v>2983.5723786269914</v>
      </c>
      <c r="M28" s="5">
        <f t="shared" ref="M28:M50" si="105">L28/J28</f>
        <v>475.08282995487599</v>
      </c>
      <c r="N28" s="5">
        <f>K28-2.5</f>
        <v>407.32518450993507</v>
      </c>
      <c r="O28" s="5">
        <f>(J28+1)*N28</f>
        <v>2965.37210390379</v>
      </c>
      <c r="P28" s="5">
        <f>O28/J28</f>
        <v>472.18474774866058</v>
      </c>
    </row>
    <row r="29" spans="1:16" x14ac:dyDescent="0.2">
      <c r="A29" s="4">
        <v>151.30000000000001</v>
      </c>
      <c r="B29" s="7">
        <v>3.8999999999999998E-3</v>
      </c>
      <c r="C29" s="4">
        <v>25</v>
      </c>
      <c r="D29" s="4">
        <v>50</v>
      </c>
      <c r="E29" s="4">
        <v>2650</v>
      </c>
      <c r="F29" s="5">
        <f t="shared" si="99"/>
        <v>3.7075191542074588</v>
      </c>
      <c r="G29" s="5">
        <f t="shared" si="100"/>
        <v>92.687978855186472</v>
      </c>
      <c r="H29" s="5">
        <f t="shared" si="101"/>
        <v>23.365508133001985</v>
      </c>
      <c r="I29" s="5">
        <f t="shared" ref="I29:I50" si="106">A29/H29</f>
        <v>6.475356715495538</v>
      </c>
      <c r="J29" s="5">
        <f t="shared" si="102"/>
        <v>6.2801098892805181</v>
      </c>
      <c r="K29" s="5">
        <f t="shared" si="103"/>
        <v>283.72512773764743</v>
      </c>
      <c r="L29" s="5">
        <f t="shared" si="104"/>
        <v>2065.5501082802252</v>
      </c>
      <c r="M29" s="5">
        <f t="shared" si="105"/>
        <v>328.90349766106806</v>
      </c>
      <c r="N29" s="5">
        <f t="shared" ref="N29:N50" si="107">K29-2.5</f>
        <v>281.22512773764743</v>
      </c>
      <c r="O29" s="5">
        <f t="shared" ref="O29:O50" si="108">(J29+1)*N29</f>
        <v>2047.3498335570239</v>
      </c>
      <c r="P29" s="5">
        <f t="shared" ref="P29:P50" si="109">O29/J29</f>
        <v>326.00541545485265</v>
      </c>
    </row>
    <row r="30" spans="1:16" x14ac:dyDescent="0.2">
      <c r="A30" s="4">
        <v>151.30000000000001</v>
      </c>
      <c r="B30" s="7">
        <v>5.5999999999999999E-3</v>
      </c>
      <c r="C30" s="4">
        <v>30</v>
      </c>
      <c r="D30" s="4">
        <v>50</v>
      </c>
      <c r="E30" s="4">
        <v>2650</v>
      </c>
      <c r="F30" s="5">
        <f t="shared" si="99"/>
        <v>5.3236172470671201</v>
      </c>
      <c r="G30" s="5">
        <f t="shared" si="100"/>
        <v>159.70851741201361</v>
      </c>
      <c r="H30" s="5">
        <f t="shared" si="101"/>
        <v>26.772931881126393</v>
      </c>
      <c r="I30" s="5">
        <f t="shared" si="106"/>
        <v>5.6512301555833382</v>
      </c>
      <c r="J30" s="5">
        <f t="shared" si="102"/>
        <v>6.2801098892805181</v>
      </c>
      <c r="K30" s="5">
        <f t="shared" si="103"/>
        <v>197.59428538871873</v>
      </c>
      <c r="L30" s="5">
        <f t="shared" si="104"/>
        <v>1438.5081111237282</v>
      </c>
      <c r="M30" s="5">
        <f t="shared" si="105"/>
        <v>229.0577930139581</v>
      </c>
      <c r="N30" s="5">
        <f t="shared" si="107"/>
        <v>195.09428538871873</v>
      </c>
      <c r="O30" s="5">
        <f t="shared" si="108"/>
        <v>1420.3078364005269</v>
      </c>
      <c r="P30" s="5">
        <f t="shared" si="109"/>
        <v>226.15971080774267</v>
      </c>
    </row>
    <row r="31" spans="1:16" x14ac:dyDescent="0.2">
      <c r="A31" s="4">
        <v>151.30000000000001</v>
      </c>
      <c r="B31" s="7">
        <v>6.7999999999999996E-3</v>
      </c>
      <c r="C31" s="4">
        <v>32</v>
      </c>
      <c r="D31" s="4">
        <v>50</v>
      </c>
      <c r="E31" s="4">
        <v>2650</v>
      </c>
      <c r="F31" s="5">
        <f t="shared" si="99"/>
        <v>6.4643923714386462</v>
      </c>
      <c r="G31" s="5">
        <f t="shared" si="100"/>
        <v>206.86055588603668</v>
      </c>
      <c r="H31" s="5">
        <f t="shared" si="101"/>
        <v>27.678759556202294</v>
      </c>
      <c r="I31" s="5">
        <f t="shared" si="106"/>
        <v>5.4662854270178629</v>
      </c>
      <c r="J31" s="5">
        <f t="shared" si="102"/>
        <v>6.2801098892805181</v>
      </c>
      <c r="K31" s="5">
        <f t="shared" si="103"/>
        <v>162.72470561423896</v>
      </c>
      <c r="L31" s="5">
        <f t="shared" si="104"/>
        <v>1184.6537385724821</v>
      </c>
      <c r="M31" s="5">
        <f t="shared" si="105"/>
        <v>188.63582954090668</v>
      </c>
      <c r="N31" s="5">
        <f t="shared" si="107"/>
        <v>160.22470561423896</v>
      </c>
      <c r="O31" s="5">
        <f t="shared" si="108"/>
        <v>1166.4534638492808</v>
      </c>
      <c r="P31" s="5">
        <f t="shared" si="109"/>
        <v>185.73774733469125</v>
      </c>
    </row>
    <row r="32" spans="1:16" s="6" customFormat="1" x14ac:dyDescent="0.2">
      <c r="A32" s="4">
        <v>151.30000000000001</v>
      </c>
      <c r="B32" s="7">
        <v>8.2000000000000007E-3</v>
      </c>
      <c r="C32" s="4">
        <v>35</v>
      </c>
      <c r="D32" s="4">
        <v>50</v>
      </c>
      <c r="E32" s="4">
        <v>2650</v>
      </c>
      <c r="F32" s="5">
        <f t="shared" si="99"/>
        <v>7.7952966832054269</v>
      </c>
      <c r="G32" s="5">
        <f t="shared" si="100"/>
        <v>272.83538391218997</v>
      </c>
      <c r="H32" s="5">
        <f t="shared" si="101"/>
        <v>29.02364064967319</v>
      </c>
      <c r="I32" s="5">
        <f t="shared" si="106"/>
        <v>5.2129917754375059</v>
      </c>
      <c r="J32" s="5">
        <f t="shared" si="102"/>
        <v>6.2801098892805181</v>
      </c>
      <c r="K32" s="5">
        <f t="shared" si="103"/>
        <v>134.94243880205178</v>
      </c>
      <c r="L32" s="5">
        <f t="shared" si="104"/>
        <v>982.3957832064483</v>
      </c>
      <c r="M32" s="5">
        <f t="shared" si="105"/>
        <v>156.42971230221525</v>
      </c>
      <c r="N32" s="5">
        <f t="shared" si="107"/>
        <v>132.44243880205178</v>
      </c>
      <c r="O32" s="5">
        <f t="shared" si="108"/>
        <v>964.19550848324695</v>
      </c>
      <c r="P32" s="5">
        <f t="shared" si="109"/>
        <v>153.53163009599984</v>
      </c>
    </row>
    <row r="33" spans="1:16" x14ac:dyDescent="0.2">
      <c r="A33" s="4">
        <v>151.30000000000001</v>
      </c>
      <c r="B33" s="7">
        <v>1.2E-2</v>
      </c>
      <c r="C33" s="4">
        <v>38</v>
      </c>
      <c r="D33" s="4">
        <v>50</v>
      </c>
      <c r="E33" s="4">
        <v>2650</v>
      </c>
      <c r="F33" s="5">
        <f t="shared" si="99"/>
        <v>11.407751243715259</v>
      </c>
      <c r="G33" s="5">
        <f t="shared" si="100"/>
        <v>433.49454726117983</v>
      </c>
      <c r="H33" s="5">
        <f t="shared" si="101"/>
        <v>28.632445905743136</v>
      </c>
      <c r="I33" s="5">
        <f t="shared" si="106"/>
        <v>5.2842149950470017</v>
      </c>
      <c r="J33" s="5">
        <f t="shared" si="102"/>
        <v>6.2801098892805181</v>
      </c>
      <c r="K33" s="5">
        <f t="shared" si="103"/>
        <v>92.210666514735408</v>
      </c>
      <c r="L33" s="5">
        <f t="shared" si="104"/>
        <v>671.30378519107319</v>
      </c>
      <c r="M33" s="5">
        <f t="shared" si="105"/>
        <v>106.89363673984711</v>
      </c>
      <c r="N33" s="5">
        <f t="shared" si="107"/>
        <v>89.710666514735408</v>
      </c>
      <c r="O33" s="5">
        <f t="shared" si="108"/>
        <v>653.10351046787184</v>
      </c>
      <c r="P33" s="5">
        <f t="shared" si="109"/>
        <v>103.9955545336317</v>
      </c>
    </row>
    <row r="34" spans="1:16" x14ac:dyDescent="0.2">
      <c r="A34" s="4">
        <v>151.30000000000001</v>
      </c>
      <c r="B34" s="7">
        <v>1.6E-2</v>
      </c>
      <c r="C34" s="4">
        <v>40</v>
      </c>
      <c r="D34" s="4">
        <v>50</v>
      </c>
      <c r="E34" s="4">
        <v>2650</v>
      </c>
      <c r="F34" s="5">
        <f t="shared" si="99"/>
        <v>15.210334991620345</v>
      </c>
      <c r="G34" s="5">
        <f t="shared" si="100"/>
        <v>608.41339966481382</v>
      </c>
      <c r="H34" s="5">
        <f t="shared" si="101"/>
        <v>27.412657846060419</v>
      </c>
      <c r="I34" s="5">
        <f t="shared" si="106"/>
        <v>5.5193480635714396</v>
      </c>
      <c r="J34" s="5">
        <f t="shared" si="102"/>
        <v>6.2801098892805181</v>
      </c>
      <c r="K34" s="5">
        <f t="shared" si="103"/>
        <v>69.157999886051556</v>
      </c>
      <c r="L34" s="5">
        <f t="shared" si="104"/>
        <v>503.47783889330486</v>
      </c>
      <c r="M34" s="5">
        <f t="shared" si="105"/>
        <v>80.170227554885329</v>
      </c>
      <c r="N34" s="5">
        <f t="shared" si="107"/>
        <v>66.657999886051556</v>
      </c>
      <c r="O34" s="5">
        <f t="shared" si="108"/>
        <v>485.27756417010357</v>
      </c>
      <c r="P34" s="5">
        <f t="shared" si="109"/>
        <v>77.272145348669923</v>
      </c>
    </row>
    <row r="35" spans="1:16" x14ac:dyDescent="0.2">
      <c r="A35" s="4">
        <v>151.30000000000001</v>
      </c>
      <c r="B35" s="7">
        <v>0.02</v>
      </c>
      <c r="C35" s="4">
        <v>45</v>
      </c>
      <c r="D35" s="4">
        <v>50</v>
      </c>
      <c r="E35" s="4">
        <v>2650</v>
      </c>
      <c r="F35" s="5">
        <f t="shared" si="99"/>
        <v>19.012918739525432</v>
      </c>
      <c r="G35" s="5">
        <f t="shared" si="100"/>
        <v>855.58134327864445</v>
      </c>
      <c r="H35" s="5">
        <f t="shared" si="101"/>
        <v>27.343625672936362</v>
      </c>
      <c r="I35" s="5">
        <f t="shared" si="106"/>
        <v>5.5332823016865227</v>
      </c>
      <c r="J35" s="5">
        <f t="shared" si="102"/>
        <v>6.2801098892805181</v>
      </c>
      <c r="K35" s="5">
        <f t="shared" si="103"/>
        <v>55.326399908841239</v>
      </c>
      <c r="L35" s="5">
        <f t="shared" si="104"/>
        <v>402.78227111464383</v>
      </c>
      <c r="M35" s="5">
        <f t="shared" si="105"/>
        <v>64.136182043908263</v>
      </c>
      <c r="N35" s="5">
        <f t="shared" si="107"/>
        <v>52.826399908841239</v>
      </c>
      <c r="O35" s="5">
        <f t="shared" si="108"/>
        <v>384.58199639144254</v>
      </c>
      <c r="P35" s="5">
        <f t="shared" si="109"/>
        <v>61.23809983769285</v>
      </c>
    </row>
    <row r="36" spans="1:16" x14ac:dyDescent="0.2">
      <c r="A36" s="4">
        <v>151.30000000000001</v>
      </c>
      <c r="B36" s="7">
        <v>2.7E-2</v>
      </c>
      <c r="C36" s="4">
        <v>50</v>
      </c>
      <c r="D36" s="4">
        <v>50</v>
      </c>
      <c r="E36" s="4">
        <v>2650</v>
      </c>
      <c r="F36" s="5">
        <f t="shared" si="99"/>
        <v>25.667440298359331</v>
      </c>
      <c r="G36" s="5">
        <f t="shared" si="100"/>
        <v>1283.3720149179665</v>
      </c>
      <c r="H36" s="5">
        <f t="shared" si="101"/>
        <v>25.398984355413571</v>
      </c>
      <c r="I36" s="5">
        <f t="shared" si="106"/>
        <v>5.9569311072768052</v>
      </c>
      <c r="J36" s="5">
        <f t="shared" si="102"/>
        <v>6.2801098892805181</v>
      </c>
      <c r="K36" s="5">
        <f t="shared" si="103"/>
        <v>40.98251845099351</v>
      </c>
      <c r="L36" s="5">
        <f t="shared" si="104"/>
        <v>298.35723786269915</v>
      </c>
      <c r="M36" s="5">
        <f t="shared" si="105"/>
        <v>47.508282995487598</v>
      </c>
      <c r="N36" s="5">
        <f t="shared" si="107"/>
        <v>38.48251845099351</v>
      </c>
      <c r="O36" s="5">
        <f t="shared" si="108"/>
        <v>280.15696313949786</v>
      </c>
      <c r="P36" s="5">
        <f t="shared" si="109"/>
        <v>44.610200789272191</v>
      </c>
    </row>
    <row r="37" spans="1:16" x14ac:dyDescent="0.2">
      <c r="A37" s="4">
        <v>151.30000000000001</v>
      </c>
      <c r="B37" s="7">
        <v>3.3000000000000002E-2</v>
      </c>
      <c r="C37" s="4">
        <v>50</v>
      </c>
      <c r="D37" s="4">
        <v>50</v>
      </c>
      <c r="E37" s="4">
        <v>2650</v>
      </c>
      <c r="F37" s="5">
        <f t="shared" si="99"/>
        <v>31.371315920216961</v>
      </c>
      <c r="G37" s="5">
        <f t="shared" si="100"/>
        <v>1568.5657960108481</v>
      </c>
      <c r="H37" s="5">
        <f t="shared" si="101"/>
        <v>22.895625906047872</v>
      </c>
      <c r="I37" s="5">
        <f t="shared" si="106"/>
        <v>6.6082491311160956</v>
      </c>
      <c r="J37" s="5">
        <f t="shared" si="102"/>
        <v>6.2801098892805181</v>
      </c>
      <c r="K37" s="5">
        <f t="shared" si="103"/>
        <v>33.531151459903782</v>
      </c>
      <c r="L37" s="5">
        <f t="shared" si="104"/>
        <v>244.11046734220841</v>
      </c>
      <c r="M37" s="5">
        <f t="shared" si="105"/>
        <v>38.870413359944401</v>
      </c>
      <c r="N37" s="5">
        <f t="shared" si="107"/>
        <v>31.031151459903782</v>
      </c>
      <c r="O37" s="5">
        <f t="shared" si="108"/>
        <v>225.91019261900712</v>
      </c>
      <c r="P37" s="5">
        <f t="shared" si="109"/>
        <v>35.972331153728994</v>
      </c>
    </row>
    <row r="38" spans="1:16" x14ac:dyDescent="0.2">
      <c r="A38" s="4">
        <v>151.30000000000001</v>
      </c>
      <c r="B38" s="7">
        <v>3.9E-2</v>
      </c>
      <c r="C38" s="4">
        <v>50</v>
      </c>
      <c r="D38" s="4">
        <v>50</v>
      </c>
      <c r="E38" s="4">
        <v>2650</v>
      </c>
      <c r="F38" s="5">
        <f t="shared" si="99"/>
        <v>37.075191542074592</v>
      </c>
      <c r="G38" s="5">
        <f t="shared" si="100"/>
        <v>1853.7595771037295</v>
      </c>
      <c r="H38" s="5">
        <f t="shared" si="101"/>
        <v>20.841462964733719</v>
      </c>
      <c r="I38" s="5">
        <f t="shared" si="106"/>
        <v>7.259567154955386</v>
      </c>
      <c r="J38" s="5">
        <f t="shared" si="102"/>
        <v>6.2801098892805181</v>
      </c>
      <c r="K38" s="5">
        <f t="shared" si="103"/>
        <v>28.372512773764736</v>
      </c>
      <c r="L38" s="5">
        <f t="shared" si="104"/>
        <v>206.55501082802249</v>
      </c>
      <c r="M38" s="5">
        <f t="shared" si="105"/>
        <v>32.890349766106802</v>
      </c>
      <c r="N38" s="5">
        <f t="shared" si="107"/>
        <v>25.872512773764736</v>
      </c>
      <c r="O38" s="5">
        <f t="shared" si="108"/>
        <v>188.35473610482117</v>
      </c>
      <c r="P38" s="5">
        <f t="shared" si="109"/>
        <v>29.992267559891388</v>
      </c>
    </row>
    <row r="39" spans="1:16" x14ac:dyDescent="0.2">
      <c r="A39" s="4">
        <v>151.30000000000001</v>
      </c>
      <c r="B39" s="7">
        <v>4.7E-2</v>
      </c>
      <c r="C39" s="4">
        <v>50</v>
      </c>
      <c r="D39" s="4">
        <v>50</v>
      </c>
      <c r="E39" s="4">
        <v>2650</v>
      </c>
      <c r="F39" s="5">
        <f t="shared" si="99"/>
        <v>44.680359037884763</v>
      </c>
      <c r="G39" s="5">
        <f t="shared" si="100"/>
        <v>2234.0179518942382</v>
      </c>
      <c r="H39" s="5">
        <f t="shared" si="101"/>
        <v>18.614685538391107</v>
      </c>
      <c r="I39" s="5">
        <f t="shared" si="106"/>
        <v>8.1279911867411041</v>
      </c>
      <c r="J39" s="5">
        <f t="shared" si="102"/>
        <v>6.2801098892805181</v>
      </c>
      <c r="K39" s="5">
        <f t="shared" si="103"/>
        <v>23.54314889737925</v>
      </c>
      <c r="L39" s="5">
        <f t="shared" si="104"/>
        <v>171.39671111261441</v>
      </c>
      <c r="M39" s="5">
        <f t="shared" si="105"/>
        <v>27.291992359109898</v>
      </c>
      <c r="N39" s="5">
        <f t="shared" si="107"/>
        <v>21.04314889737925</v>
      </c>
      <c r="O39" s="5">
        <f t="shared" si="108"/>
        <v>153.19643638941312</v>
      </c>
      <c r="P39" s="5">
        <f t="shared" si="109"/>
        <v>24.393910152894492</v>
      </c>
    </row>
    <row r="40" spans="1:16" s="6" customFormat="1" x14ac:dyDescent="0.2">
      <c r="A40" s="4">
        <v>151.30000000000001</v>
      </c>
      <c r="B40" s="7">
        <v>5.6000000000000001E-2</v>
      </c>
      <c r="C40" s="4">
        <v>50</v>
      </c>
      <c r="D40" s="4">
        <v>50</v>
      </c>
      <c r="E40" s="4">
        <v>2650</v>
      </c>
      <c r="F40" s="5">
        <f t="shared" si="99"/>
        <v>53.236172470671207</v>
      </c>
      <c r="G40" s="5">
        <f t="shared" si="100"/>
        <v>2661.8086235335604</v>
      </c>
      <c r="H40" s="5">
        <f t="shared" si="101"/>
        <v>16.617301269224647</v>
      </c>
      <c r="I40" s="5">
        <f t="shared" si="106"/>
        <v>9.104968222500041</v>
      </c>
      <c r="J40" s="5">
        <f t="shared" si="102"/>
        <v>6.2801098892805181</v>
      </c>
      <c r="K40" s="5">
        <f t="shared" si="103"/>
        <v>19.75942853887187</v>
      </c>
      <c r="L40" s="5">
        <f t="shared" si="104"/>
        <v>143.85081111237278</v>
      </c>
      <c r="M40" s="5">
        <f t="shared" si="105"/>
        <v>22.905779301395803</v>
      </c>
      <c r="N40" s="5">
        <f t="shared" si="107"/>
        <v>17.25942853887187</v>
      </c>
      <c r="O40" s="5">
        <f t="shared" si="108"/>
        <v>125.65053638917151</v>
      </c>
      <c r="P40" s="5">
        <f t="shared" si="109"/>
        <v>20.007697095180397</v>
      </c>
    </row>
    <row r="41" spans="1:16" s="11" customFormat="1" x14ac:dyDescent="0.2">
      <c r="A41" s="8">
        <v>151.30000000000001</v>
      </c>
      <c r="B41" s="9">
        <v>6.8000000000000005E-2</v>
      </c>
      <c r="C41" s="8">
        <v>50</v>
      </c>
      <c r="D41" s="8">
        <v>50</v>
      </c>
      <c r="E41" s="8">
        <v>2650</v>
      </c>
      <c r="F41" s="10">
        <f t="shared" si="99"/>
        <v>64.643923714386474</v>
      </c>
      <c r="G41" s="10">
        <f t="shared" si="100"/>
        <v>3232.1961857193237</v>
      </c>
      <c r="H41" s="10">
        <f t="shared" si="101"/>
        <v>14.537447434807522</v>
      </c>
      <c r="I41" s="10">
        <f t="shared" si="106"/>
        <v>10.407604270178622</v>
      </c>
      <c r="J41" s="10">
        <f t="shared" si="102"/>
        <v>6.2801098892805181</v>
      </c>
      <c r="K41" s="10">
        <f t="shared" si="103"/>
        <v>16.272470561423891</v>
      </c>
      <c r="L41" s="10">
        <f t="shared" si="104"/>
        <v>118.46537385724817</v>
      </c>
      <c r="M41" s="10">
        <f t="shared" si="105"/>
        <v>18.86358295409066</v>
      </c>
      <c r="N41" s="10">
        <f t="shared" si="107"/>
        <v>13.772470561423891</v>
      </c>
      <c r="O41" s="10">
        <f t="shared" si="108"/>
        <v>100.26509913404688</v>
      </c>
      <c r="P41" s="10">
        <f t="shared" si="109"/>
        <v>15.965500747875252</v>
      </c>
    </row>
    <row r="42" spans="1:16" x14ac:dyDescent="0.2">
      <c r="A42" s="4">
        <v>151.30000000000001</v>
      </c>
      <c r="B42" s="7">
        <v>8.2000000000000003E-2</v>
      </c>
      <c r="C42" s="4">
        <v>50</v>
      </c>
      <c r="D42" s="4">
        <v>50</v>
      </c>
      <c r="E42" s="4">
        <v>2650</v>
      </c>
      <c r="F42" s="5">
        <f t="shared" si="99"/>
        <v>77.952966832054273</v>
      </c>
      <c r="G42" s="5">
        <f t="shared" si="100"/>
        <v>3897.6483416027136</v>
      </c>
      <c r="H42" s="5">
        <f t="shared" si="101"/>
        <v>12.685135139630972</v>
      </c>
      <c r="I42" s="5">
        <f t="shared" si="106"/>
        <v>11.927346325803631</v>
      </c>
      <c r="J42" s="5">
        <f t="shared" si="102"/>
        <v>6.2801098892805181</v>
      </c>
      <c r="K42" s="5">
        <f t="shared" si="103"/>
        <v>13.494243880205177</v>
      </c>
      <c r="L42" s="5">
        <f t="shared" si="104"/>
        <v>98.239578320644824</v>
      </c>
      <c r="M42" s="5">
        <f t="shared" si="105"/>
        <v>15.642971230221525</v>
      </c>
      <c r="N42" s="5">
        <f t="shared" si="107"/>
        <v>10.994243880205177</v>
      </c>
      <c r="O42" s="5">
        <f t="shared" si="108"/>
        <v>80.039303597443521</v>
      </c>
      <c r="P42" s="5">
        <f t="shared" si="109"/>
        <v>12.744889024006113</v>
      </c>
    </row>
    <row r="43" spans="1:16" x14ac:dyDescent="0.2">
      <c r="A43" s="4">
        <v>151.30000000000001</v>
      </c>
      <c r="B43" s="7">
        <v>0.1</v>
      </c>
      <c r="C43" s="4">
        <v>50</v>
      </c>
      <c r="D43" s="4">
        <v>50</v>
      </c>
      <c r="E43" s="4">
        <v>2650</v>
      </c>
      <c r="F43" s="5">
        <f t="shared" si="99"/>
        <v>95.06459369762716</v>
      </c>
      <c r="G43" s="5">
        <f t="shared" si="100"/>
        <v>4753.2296848813576</v>
      </c>
      <c r="H43" s="5">
        <f t="shared" si="101"/>
        <v>10.89955520515891</v>
      </c>
      <c r="I43" s="5">
        <f t="shared" si="106"/>
        <v>13.881300397321501</v>
      </c>
      <c r="J43" s="5">
        <f t="shared" si="102"/>
        <v>6.2801098892805181</v>
      </c>
      <c r="K43" s="5">
        <f t="shared" si="103"/>
        <v>11.065279981768247</v>
      </c>
      <c r="L43" s="5">
        <f t="shared" si="104"/>
        <v>80.556454222928764</v>
      </c>
      <c r="M43" s="5">
        <f t="shared" si="105"/>
        <v>12.827236408781651</v>
      </c>
      <c r="N43" s="5">
        <f t="shared" si="107"/>
        <v>8.5652799817682475</v>
      </c>
      <c r="O43" s="5">
        <f t="shared" si="108"/>
        <v>62.356179499727475</v>
      </c>
      <c r="P43" s="5">
        <f t="shared" si="109"/>
        <v>9.9291542025662416</v>
      </c>
    </row>
    <row r="44" spans="1:16" x14ac:dyDescent="0.2">
      <c r="A44" s="4">
        <v>151.30000000000001</v>
      </c>
      <c r="B44" s="7">
        <v>0.12</v>
      </c>
      <c r="C44" s="4">
        <v>50</v>
      </c>
      <c r="D44" s="4">
        <v>50</v>
      </c>
      <c r="E44" s="4">
        <v>2650</v>
      </c>
      <c r="F44" s="5">
        <f t="shared" si="99"/>
        <v>114.07751243715258</v>
      </c>
      <c r="G44" s="5">
        <f t="shared" si="100"/>
        <v>5703.8756218576291</v>
      </c>
      <c r="H44" s="5">
        <f t="shared" si="101"/>
        <v>9.42540508100371</v>
      </c>
      <c r="I44" s="5">
        <f t="shared" si="106"/>
        <v>16.0523604767858</v>
      </c>
      <c r="J44" s="5">
        <f t="shared" si="102"/>
        <v>6.2801098892805181</v>
      </c>
      <c r="K44" s="5">
        <f t="shared" si="103"/>
        <v>9.2210666514735404</v>
      </c>
      <c r="L44" s="5">
        <f t="shared" si="104"/>
        <v>67.13037851910731</v>
      </c>
      <c r="M44" s="5">
        <f t="shared" si="105"/>
        <v>10.68936367398471</v>
      </c>
      <c r="N44" s="5">
        <f t="shared" si="107"/>
        <v>6.7210666514735404</v>
      </c>
      <c r="O44" s="5">
        <f t="shared" si="108"/>
        <v>48.930103795906021</v>
      </c>
      <c r="P44" s="5">
        <f t="shared" si="109"/>
        <v>7.7912814677693012</v>
      </c>
    </row>
    <row r="45" spans="1:16" x14ac:dyDescent="0.2">
      <c r="A45" s="4">
        <v>151.30000000000001</v>
      </c>
      <c r="B45" s="7">
        <v>0.15</v>
      </c>
      <c r="C45" s="4">
        <v>50</v>
      </c>
      <c r="D45" s="4">
        <v>50</v>
      </c>
      <c r="E45" s="4">
        <v>2650</v>
      </c>
      <c r="F45" s="5">
        <f t="shared" si="99"/>
        <v>142.59689054644073</v>
      </c>
      <c r="G45" s="5">
        <f t="shared" si="100"/>
        <v>7129.8445273220368</v>
      </c>
      <c r="H45" s="5">
        <f t="shared" si="101"/>
        <v>7.8357443221943948</v>
      </c>
      <c r="I45" s="5">
        <f t="shared" si="106"/>
        <v>19.308950595982253</v>
      </c>
      <c r="J45" s="5">
        <f t="shared" si="102"/>
        <v>6.2801098892805181</v>
      </c>
      <c r="K45" s="5">
        <f t="shared" si="103"/>
        <v>7.3768533211788316</v>
      </c>
      <c r="L45" s="5">
        <f t="shared" si="104"/>
        <v>53.704302815285843</v>
      </c>
      <c r="M45" s="5">
        <f t="shared" si="105"/>
        <v>8.5514909391877669</v>
      </c>
      <c r="N45" s="5">
        <f t="shared" si="107"/>
        <v>4.8768533211788316</v>
      </c>
      <c r="O45" s="5">
        <f t="shared" si="108"/>
        <v>35.504028092084553</v>
      </c>
      <c r="P45" s="5">
        <f t="shared" si="109"/>
        <v>5.653408732972359</v>
      </c>
    </row>
    <row r="46" spans="1:16" x14ac:dyDescent="0.2">
      <c r="A46" s="4">
        <v>151.30000000000001</v>
      </c>
      <c r="B46" s="7">
        <v>0.18</v>
      </c>
      <c r="C46" s="4">
        <v>50</v>
      </c>
      <c r="D46" s="4">
        <v>50</v>
      </c>
      <c r="E46" s="4">
        <v>2650</v>
      </c>
      <c r="F46" s="5">
        <f t="shared" si="99"/>
        <v>171.11626865572887</v>
      </c>
      <c r="G46" s="5">
        <f t="shared" si="100"/>
        <v>8555.8134327864445</v>
      </c>
      <c r="H46" s="5">
        <f t="shared" si="101"/>
        <v>6.704913563105011</v>
      </c>
      <c r="I46" s="5">
        <f t="shared" si="106"/>
        <v>22.565540715178699</v>
      </c>
      <c r="J46" s="5">
        <f t="shared" si="102"/>
        <v>6.2801098892805181</v>
      </c>
      <c r="K46" s="5">
        <f t="shared" si="103"/>
        <v>6.1473777676490267</v>
      </c>
      <c r="L46" s="5">
        <f t="shared" si="104"/>
        <v>44.753585679404871</v>
      </c>
      <c r="M46" s="5">
        <f t="shared" si="105"/>
        <v>7.12624244932314</v>
      </c>
      <c r="N46" s="5">
        <f t="shared" si="107"/>
        <v>3.6473777676490267</v>
      </c>
      <c r="O46" s="5">
        <f t="shared" si="108"/>
        <v>26.553310956203578</v>
      </c>
      <c r="P46" s="5">
        <f t="shared" si="109"/>
        <v>4.2281602431077303</v>
      </c>
    </row>
    <row r="47" spans="1:16" x14ac:dyDescent="0.2">
      <c r="A47" s="4">
        <v>151.30000000000001</v>
      </c>
      <c r="B47" s="7">
        <v>0.22</v>
      </c>
      <c r="C47" s="4">
        <v>50</v>
      </c>
      <c r="D47" s="4">
        <v>50</v>
      </c>
      <c r="E47" s="4">
        <v>2650</v>
      </c>
      <c r="F47" s="5">
        <f t="shared" si="99"/>
        <v>209.14210613477974</v>
      </c>
      <c r="G47" s="5">
        <f t="shared" si="100"/>
        <v>10457.105306738988</v>
      </c>
      <c r="H47" s="5">
        <f t="shared" si="101"/>
        <v>5.6229339557937177</v>
      </c>
      <c r="I47" s="5">
        <f t="shared" si="106"/>
        <v>26.9076608741073</v>
      </c>
      <c r="J47" s="5">
        <f t="shared" si="102"/>
        <v>6.2801098892805181</v>
      </c>
      <c r="K47" s="5">
        <f t="shared" si="103"/>
        <v>5.0296727189855677</v>
      </c>
      <c r="L47" s="5">
        <f t="shared" si="104"/>
        <v>36.616570101331263</v>
      </c>
      <c r="M47" s="5">
        <f t="shared" si="105"/>
        <v>5.8305620039916608</v>
      </c>
      <c r="N47" s="5">
        <f t="shared" si="107"/>
        <v>2.5296727189855677</v>
      </c>
      <c r="O47" s="5">
        <f t="shared" si="108"/>
        <v>18.41629537812997</v>
      </c>
      <c r="P47" s="5">
        <f t="shared" si="109"/>
        <v>2.9324797977762516</v>
      </c>
    </row>
    <row r="48" spans="1:16" x14ac:dyDescent="0.2">
      <c r="A48" s="4">
        <v>151.30000000000001</v>
      </c>
      <c r="B48" s="7">
        <v>0.27</v>
      </c>
      <c r="C48" s="4">
        <v>45</v>
      </c>
      <c r="D48" s="4">
        <v>50</v>
      </c>
      <c r="E48" s="4">
        <v>2650</v>
      </c>
      <c r="F48" s="5">
        <f t="shared" si="99"/>
        <v>256.67440298359332</v>
      </c>
      <c r="G48" s="5">
        <f t="shared" si="100"/>
        <v>11550.3481342617</v>
      </c>
      <c r="H48" s="5">
        <f t="shared" si="101"/>
        <v>4.63094274253727</v>
      </c>
      <c r="I48" s="5">
        <f t="shared" si="106"/>
        <v>32.671533294990276</v>
      </c>
      <c r="J48" s="5">
        <f t="shared" si="102"/>
        <v>6.2801098892805181</v>
      </c>
      <c r="K48" s="5">
        <f t="shared" si="103"/>
        <v>4.0982518450993508</v>
      </c>
      <c r="L48" s="5">
        <f t="shared" si="104"/>
        <v>29.835723786269913</v>
      </c>
      <c r="M48" s="5">
        <f t="shared" si="105"/>
        <v>4.7508282995487594</v>
      </c>
      <c r="N48" s="5">
        <f t="shared" si="107"/>
        <v>1.5982518450993508</v>
      </c>
      <c r="O48" s="5">
        <f t="shared" si="108"/>
        <v>11.635449063068618</v>
      </c>
      <c r="P48" s="5">
        <f t="shared" si="109"/>
        <v>1.8527460933333502</v>
      </c>
    </row>
    <row r="49" spans="1:16" x14ac:dyDescent="0.2">
      <c r="A49" s="4">
        <v>151.30000000000001</v>
      </c>
      <c r="B49" s="7">
        <v>0.33</v>
      </c>
      <c r="C49" s="4">
        <v>40</v>
      </c>
      <c r="D49" s="4">
        <v>50</v>
      </c>
      <c r="E49" s="4">
        <v>2650</v>
      </c>
      <c r="F49" s="5">
        <f t="shared" si="99"/>
        <v>313.71315920216961</v>
      </c>
      <c r="G49" s="5">
        <f t="shared" si="100"/>
        <v>12548.526368086785</v>
      </c>
      <c r="H49" s="5">
        <f t="shared" si="101"/>
        <v>3.8202255572105792</v>
      </c>
      <c r="I49" s="5">
        <f t="shared" si="106"/>
        <v>39.604991311160958</v>
      </c>
      <c r="J49" s="5">
        <f t="shared" si="102"/>
        <v>6.2801098892805181</v>
      </c>
      <c r="K49" s="5">
        <f t="shared" si="103"/>
        <v>3.3531151459903783</v>
      </c>
      <c r="L49" s="5">
        <f t="shared" si="104"/>
        <v>24.411046734220839</v>
      </c>
      <c r="M49" s="5">
        <f t="shared" si="105"/>
        <v>3.8870413359944398</v>
      </c>
      <c r="N49" s="5">
        <f t="shared" si="107"/>
        <v>0.8531151459903783</v>
      </c>
      <c r="O49" s="5">
        <f t="shared" si="108"/>
        <v>6.2107720110195457</v>
      </c>
      <c r="P49" s="5">
        <f t="shared" si="109"/>
        <v>0.98895912977903067</v>
      </c>
    </row>
    <row r="50" spans="1:16" x14ac:dyDescent="0.2">
      <c r="A50" s="4">
        <v>151.30000000000001</v>
      </c>
      <c r="B50" s="7">
        <v>0.39</v>
      </c>
      <c r="C50" s="4">
        <v>40</v>
      </c>
      <c r="D50" s="4">
        <v>50</v>
      </c>
      <c r="E50" s="4">
        <v>2650</v>
      </c>
      <c r="F50" s="5">
        <f t="shared" si="99"/>
        <v>370.75191542074589</v>
      </c>
      <c r="G50" s="5">
        <f t="shared" si="100"/>
        <v>14830.076616829836</v>
      </c>
      <c r="H50" s="5">
        <f t="shared" si="101"/>
        <v>3.2807024848638799</v>
      </c>
      <c r="I50" s="5">
        <f t="shared" si="106"/>
        <v>46.11817154955385</v>
      </c>
      <c r="J50" s="5">
        <f t="shared" si="102"/>
        <v>6.2801098892805181</v>
      </c>
      <c r="K50" s="5">
        <f t="shared" si="103"/>
        <v>2.837251277376474</v>
      </c>
      <c r="L50" s="5">
        <f t="shared" si="104"/>
        <v>20.65550108280225</v>
      </c>
      <c r="M50" s="5">
        <f t="shared" si="105"/>
        <v>3.2890349766106803</v>
      </c>
      <c r="N50" s="5">
        <f t="shared" si="107"/>
        <v>0.33725127737647398</v>
      </c>
      <c r="O50" s="5">
        <f t="shared" si="108"/>
        <v>2.4552263596009554</v>
      </c>
      <c r="P50" s="5">
        <f t="shared" si="109"/>
        <v>0.39095277039527071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A11" sqref="A11"/>
    </sheetView>
  </sheetViews>
  <sheetFormatPr baseColWidth="10" defaultRowHeight="16" x14ac:dyDescent="0.2"/>
  <sheetData>
    <row r="1" spans="1:16" x14ac:dyDescent="0.2">
      <c r="A1" s="3" t="s">
        <v>15</v>
      </c>
      <c r="B1" s="1" t="s">
        <v>0</v>
      </c>
      <c r="C1" s="1" t="s">
        <v>1</v>
      </c>
      <c r="D1" s="1" t="s">
        <v>4</v>
      </c>
      <c r="E1" s="1" t="s">
        <v>5</v>
      </c>
      <c r="F1" s="2" t="s">
        <v>3</v>
      </c>
      <c r="G1" s="2" t="s">
        <v>8</v>
      </c>
      <c r="H1" s="2" t="s">
        <v>2</v>
      </c>
      <c r="I1" s="2" t="s">
        <v>14</v>
      </c>
      <c r="J1" s="2" t="s">
        <v>6</v>
      </c>
      <c r="K1" s="2" t="s">
        <v>7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s="6" customFormat="1" x14ac:dyDescent="0.2">
      <c r="A2" s="4">
        <v>240</v>
      </c>
      <c r="B2" s="7">
        <v>2.7000000000000001E-3</v>
      </c>
      <c r="C2" s="4">
        <v>18</v>
      </c>
      <c r="D2" s="4">
        <v>50</v>
      </c>
      <c r="E2" s="4">
        <v>2556</v>
      </c>
      <c r="F2" s="5">
        <f t="shared" ref="F2:F24" si="0">2 * PI() * A2 * B2</f>
        <v>4.0715040790523718</v>
      </c>
      <c r="G2" s="5">
        <f t="shared" ref="G2:G24" si="1">C2*F2</f>
        <v>73.287073422942697</v>
      </c>
      <c r="H2" s="5">
        <f t="shared" ref="H2:H24" si="2">(1/((1/E2)+(1/E2)+(1/G2)))/F2</f>
        <v>17.02376974696325</v>
      </c>
      <c r="I2" s="5">
        <f>A2/H2</f>
        <v>14.097935038319694</v>
      </c>
      <c r="J2" s="5">
        <f t="shared" ref="J2:J24" si="3">SQRT(E2/D2)-1</f>
        <v>6.1498251726877911</v>
      </c>
      <c r="K2" s="5">
        <f t="shared" ref="K2:K24" si="4">1/(2*PI()*A2*F2)*1000*1000</f>
        <v>162.87484510406662</v>
      </c>
      <c r="L2" s="5">
        <f t="shared" ref="L2:L24" si="5">(J2+1)*K2</f>
        <v>1164.5266675226803</v>
      </c>
      <c r="M2" s="5">
        <f t="shared" ref="M2:M24" si="6">L2/J2</f>
        <v>189.35931263452844</v>
      </c>
      <c r="N2" s="5">
        <f>K2-2.5</f>
        <v>160.37484510406662</v>
      </c>
      <c r="O2" s="5">
        <f>(J2+1)*N2</f>
        <v>1146.6521045909608</v>
      </c>
      <c r="P2" s="5">
        <f>O2/J2</f>
        <v>186.45279701338478</v>
      </c>
    </row>
    <row r="3" spans="1:16" x14ac:dyDescent="0.2">
      <c r="A3" s="4">
        <v>240</v>
      </c>
      <c r="B3" s="7">
        <v>3.8999999999999998E-3</v>
      </c>
      <c r="C3" s="4">
        <v>25</v>
      </c>
      <c r="D3" s="4">
        <v>50</v>
      </c>
      <c r="E3" s="4">
        <v>2556</v>
      </c>
      <c r="F3" s="5">
        <f t="shared" si="0"/>
        <v>5.881061447520092</v>
      </c>
      <c r="G3" s="5">
        <f t="shared" si="1"/>
        <v>147.0265361880023</v>
      </c>
      <c r="H3" s="5">
        <f t="shared" si="2"/>
        <v>22.420635117060634</v>
      </c>
      <c r="I3" s="5">
        <f t="shared" ref="I3:I24" si="7">A3/H3</f>
        <v>10.7044246849803</v>
      </c>
      <c r="J3" s="5">
        <f t="shared" si="3"/>
        <v>6.1498251726877911</v>
      </c>
      <c r="K3" s="5">
        <f t="shared" si="4"/>
        <v>112.75950814896925</v>
      </c>
      <c r="L3" s="5">
        <f t="shared" si="5"/>
        <v>806.21076982339446</v>
      </c>
      <c r="M3" s="5">
        <f t="shared" si="6"/>
        <v>131.0949087469813</v>
      </c>
      <c r="N3" s="5">
        <f t="shared" ref="N3:N24" si="8">K3-2.5</f>
        <v>110.25950814896925</v>
      </c>
      <c r="O3" s="5">
        <f t="shared" ref="O3:O24" si="9">(J3+1)*N3</f>
        <v>788.33620689167492</v>
      </c>
      <c r="P3" s="5">
        <f t="shared" ref="P3:P24" si="10">O3/J3</f>
        <v>128.18839312583765</v>
      </c>
    </row>
    <row r="4" spans="1:16" x14ac:dyDescent="0.2">
      <c r="A4" s="4">
        <v>240</v>
      </c>
      <c r="B4" s="7">
        <v>5.5999999999999999E-3</v>
      </c>
      <c r="C4" s="4">
        <v>30</v>
      </c>
      <c r="D4" s="4">
        <v>50</v>
      </c>
      <c r="E4" s="4">
        <v>2556</v>
      </c>
      <c r="F4" s="5">
        <f t="shared" si="0"/>
        <v>8.4446010528493627</v>
      </c>
      <c r="G4" s="5">
        <f t="shared" si="1"/>
        <v>253.33803158548088</v>
      </c>
      <c r="H4" s="5">
        <f t="shared" si="2"/>
        <v>25.036927973573821</v>
      </c>
      <c r="I4" s="5">
        <f t="shared" si="7"/>
        <v>9.5858405733050454</v>
      </c>
      <c r="J4" s="5">
        <f t="shared" si="3"/>
        <v>6.1498251726877911</v>
      </c>
      <c r="K4" s="5">
        <f t="shared" si="4"/>
        <v>78.528943175175002</v>
      </c>
      <c r="L4" s="5">
        <f t="shared" si="5"/>
        <v>561.4682146984353</v>
      </c>
      <c r="M4" s="5">
        <f t="shared" si="6"/>
        <v>91.298240020219097</v>
      </c>
      <c r="N4" s="5">
        <f t="shared" si="8"/>
        <v>76.028943175175002</v>
      </c>
      <c r="O4" s="5">
        <f t="shared" si="9"/>
        <v>543.59365176671588</v>
      </c>
      <c r="P4" s="5">
        <f t="shared" si="10"/>
        <v>88.391724399075457</v>
      </c>
    </row>
    <row r="5" spans="1:16" x14ac:dyDescent="0.2">
      <c r="A5" s="4">
        <v>240</v>
      </c>
      <c r="B5" s="7">
        <v>6.7999999999999996E-3</v>
      </c>
      <c r="C5" s="4">
        <v>32</v>
      </c>
      <c r="D5" s="4">
        <v>50</v>
      </c>
      <c r="E5" s="4">
        <v>2556</v>
      </c>
      <c r="F5" s="5">
        <f t="shared" si="0"/>
        <v>10.254158421317083</v>
      </c>
      <c r="G5" s="5">
        <f t="shared" si="1"/>
        <v>328.13306948214665</v>
      </c>
      <c r="H5" s="5">
        <f t="shared" si="2"/>
        <v>25.462398338629431</v>
      </c>
      <c r="I5" s="5">
        <f t="shared" si="7"/>
        <v>9.4256635532989836</v>
      </c>
      <c r="J5" s="5">
        <f t="shared" si="3"/>
        <v>6.1498251726877911</v>
      </c>
      <c r="K5" s="5">
        <f t="shared" si="4"/>
        <v>64.670894379555889</v>
      </c>
      <c r="L5" s="5">
        <f t="shared" si="5"/>
        <v>462.38558857518206</v>
      </c>
      <c r="M5" s="5">
        <f t="shared" si="6"/>
        <v>75.186785899003965</v>
      </c>
      <c r="N5" s="5">
        <f t="shared" si="8"/>
        <v>62.170894379555889</v>
      </c>
      <c r="O5" s="5">
        <f t="shared" si="9"/>
        <v>444.51102564346263</v>
      </c>
      <c r="P5" s="5">
        <f t="shared" si="10"/>
        <v>72.280270277860339</v>
      </c>
    </row>
    <row r="6" spans="1:16" s="6" customFormat="1" x14ac:dyDescent="0.2">
      <c r="A6" s="4">
        <v>240</v>
      </c>
      <c r="B6" s="7">
        <v>8.2000000000000007E-3</v>
      </c>
      <c r="C6" s="4">
        <v>35</v>
      </c>
      <c r="D6" s="4">
        <v>50</v>
      </c>
      <c r="E6" s="4">
        <v>2556</v>
      </c>
      <c r="F6" s="5">
        <f t="shared" si="0"/>
        <v>12.365308684529426</v>
      </c>
      <c r="G6" s="5">
        <f t="shared" si="1"/>
        <v>432.78580395852993</v>
      </c>
      <c r="H6" s="5">
        <f t="shared" si="2"/>
        <v>26.145879803597126</v>
      </c>
      <c r="I6" s="5">
        <f t="shared" si="7"/>
        <v>9.1792665537681017</v>
      </c>
      <c r="J6" s="5">
        <f t="shared" si="3"/>
        <v>6.1498251726877911</v>
      </c>
      <c r="K6" s="5">
        <f t="shared" si="4"/>
        <v>53.629522168412194</v>
      </c>
      <c r="L6" s="5">
        <f t="shared" si="5"/>
        <v>383.44170759893143</v>
      </c>
      <c r="M6" s="5">
        <f t="shared" si="6"/>
        <v>62.350017574783777</v>
      </c>
      <c r="N6" s="5">
        <f t="shared" si="8"/>
        <v>51.129522168412194</v>
      </c>
      <c r="O6" s="5">
        <f t="shared" si="9"/>
        <v>365.56714466721195</v>
      </c>
      <c r="P6" s="5">
        <f t="shared" si="10"/>
        <v>59.44350195364013</v>
      </c>
    </row>
    <row r="7" spans="1:16" x14ac:dyDescent="0.2">
      <c r="A7" s="4">
        <v>240</v>
      </c>
      <c r="B7" s="7">
        <v>1.2E-2</v>
      </c>
      <c r="C7" s="4">
        <v>38</v>
      </c>
      <c r="D7" s="4">
        <v>50</v>
      </c>
      <c r="E7" s="4">
        <v>2556</v>
      </c>
      <c r="F7" s="5">
        <f t="shared" si="0"/>
        <v>18.095573684677209</v>
      </c>
      <c r="G7" s="5">
        <f t="shared" si="1"/>
        <v>687.63180001773389</v>
      </c>
      <c r="H7" s="5">
        <f t="shared" si="2"/>
        <v>24.706559997432812</v>
      </c>
      <c r="I7" s="5">
        <f t="shared" si="7"/>
        <v>9.7140192736235935</v>
      </c>
      <c r="J7" s="5">
        <f t="shared" si="3"/>
        <v>6.1498251726877911</v>
      </c>
      <c r="K7" s="5">
        <f t="shared" si="4"/>
        <v>36.646840148414995</v>
      </c>
      <c r="L7" s="5">
        <f t="shared" si="5"/>
        <v>262.01850019260314</v>
      </c>
      <c r="M7" s="5">
        <f t="shared" si="6"/>
        <v>42.605845342768909</v>
      </c>
      <c r="N7" s="5">
        <f t="shared" si="8"/>
        <v>34.146840148414995</v>
      </c>
      <c r="O7" s="5">
        <f t="shared" si="9"/>
        <v>244.14393726088363</v>
      </c>
      <c r="P7" s="5">
        <f t="shared" si="10"/>
        <v>39.699329721625261</v>
      </c>
    </row>
    <row r="8" spans="1:16" x14ac:dyDescent="0.2">
      <c r="A8" s="4">
        <v>240</v>
      </c>
      <c r="B8" s="7">
        <v>1.6E-2</v>
      </c>
      <c r="C8" s="4">
        <v>40</v>
      </c>
      <c r="D8" s="4">
        <v>50</v>
      </c>
      <c r="E8" s="4">
        <v>2556</v>
      </c>
      <c r="F8" s="5">
        <f t="shared" si="0"/>
        <v>24.12743157956961</v>
      </c>
      <c r="G8" s="5">
        <f t="shared" si="1"/>
        <v>965.09726318278445</v>
      </c>
      <c r="H8" s="5">
        <f t="shared" si="2"/>
        <v>22.789916798999883</v>
      </c>
      <c r="I8" s="5">
        <f t="shared" si="7"/>
        <v>10.530973066585842</v>
      </c>
      <c r="J8" s="5">
        <f t="shared" si="3"/>
        <v>6.1498251726877911</v>
      </c>
      <c r="K8" s="5">
        <f t="shared" si="4"/>
        <v>27.48513011131125</v>
      </c>
      <c r="L8" s="5">
        <f t="shared" si="5"/>
        <v>196.51387514445236</v>
      </c>
      <c r="M8" s="5">
        <f t="shared" si="6"/>
        <v>31.954384007076683</v>
      </c>
      <c r="N8" s="5">
        <f t="shared" si="8"/>
        <v>24.98513011131125</v>
      </c>
      <c r="O8" s="5">
        <f t="shared" si="9"/>
        <v>178.63931221273288</v>
      </c>
      <c r="P8" s="5">
        <f t="shared" si="10"/>
        <v>29.04786838593304</v>
      </c>
    </row>
    <row r="9" spans="1:16" x14ac:dyDescent="0.2">
      <c r="A9" s="4">
        <v>240</v>
      </c>
      <c r="B9" s="7">
        <v>0.02</v>
      </c>
      <c r="C9" s="4">
        <v>45</v>
      </c>
      <c r="D9" s="4">
        <v>50</v>
      </c>
      <c r="E9" s="4">
        <v>2556</v>
      </c>
      <c r="F9" s="5">
        <f t="shared" si="0"/>
        <v>30.159289474462014</v>
      </c>
      <c r="G9" s="5">
        <f t="shared" si="1"/>
        <v>1357.1680263507906</v>
      </c>
      <c r="H9" s="5">
        <f t="shared" si="2"/>
        <v>21.824035289180582</v>
      </c>
      <c r="I9" s="5">
        <f t="shared" si="7"/>
        <v>10.997049666565637</v>
      </c>
      <c r="J9" s="5">
        <f t="shared" si="3"/>
        <v>6.1498251726877911</v>
      </c>
      <c r="K9" s="5">
        <f t="shared" si="4"/>
        <v>21.988104089048999</v>
      </c>
      <c r="L9" s="5">
        <f t="shared" si="5"/>
        <v>157.21110011556189</v>
      </c>
      <c r="M9" s="5">
        <f t="shared" si="6"/>
        <v>25.563507205661349</v>
      </c>
      <c r="N9" s="5">
        <f t="shared" si="8"/>
        <v>19.488104089048999</v>
      </c>
      <c r="O9" s="5">
        <f t="shared" si="9"/>
        <v>139.33653718384241</v>
      </c>
      <c r="P9" s="5">
        <f t="shared" si="10"/>
        <v>22.656991584517701</v>
      </c>
    </row>
    <row r="10" spans="1:16" x14ac:dyDescent="0.2">
      <c r="A10" s="4">
        <v>240</v>
      </c>
      <c r="B10" s="7">
        <v>2.7E-2</v>
      </c>
      <c r="C10" s="4">
        <v>50</v>
      </c>
      <c r="D10" s="4">
        <v>50</v>
      </c>
      <c r="E10" s="4">
        <v>2556</v>
      </c>
      <c r="F10" s="5">
        <f t="shared" si="0"/>
        <v>40.715040790523716</v>
      </c>
      <c r="G10" s="5">
        <f t="shared" si="1"/>
        <v>2035.7520395261859</v>
      </c>
      <c r="H10" s="5">
        <f t="shared" si="2"/>
        <v>19.28327745643174</v>
      </c>
      <c r="I10" s="5">
        <f t="shared" si="7"/>
        <v>12.446017049863608</v>
      </c>
      <c r="J10" s="5">
        <f t="shared" si="3"/>
        <v>6.1498251726877911</v>
      </c>
      <c r="K10" s="5">
        <f t="shared" si="4"/>
        <v>16.287484510406667</v>
      </c>
      <c r="L10" s="5">
        <f t="shared" si="5"/>
        <v>116.45266675226807</v>
      </c>
      <c r="M10" s="5">
        <f t="shared" si="6"/>
        <v>18.935931263452851</v>
      </c>
      <c r="N10" s="5">
        <f t="shared" si="8"/>
        <v>13.787484510406667</v>
      </c>
      <c r="O10" s="5">
        <f t="shared" si="9"/>
        <v>98.578103820548591</v>
      </c>
      <c r="P10" s="5">
        <f t="shared" si="10"/>
        <v>16.029415642309207</v>
      </c>
    </row>
    <row r="11" spans="1:16" x14ac:dyDescent="0.2">
      <c r="A11" s="4">
        <v>240</v>
      </c>
      <c r="B11" s="7">
        <v>3.3000000000000002E-2</v>
      </c>
      <c r="C11" s="4">
        <v>50</v>
      </c>
      <c r="D11" s="4">
        <v>50</v>
      </c>
      <c r="E11" s="4">
        <v>2556</v>
      </c>
      <c r="F11" s="5">
        <f t="shared" si="0"/>
        <v>49.762827632862319</v>
      </c>
      <c r="G11" s="5">
        <f t="shared" si="1"/>
        <v>2488.1413816431159</v>
      </c>
      <c r="H11" s="5">
        <f t="shared" si="2"/>
        <v>16.966967918798975</v>
      </c>
      <c r="I11" s="5">
        <f t="shared" si="7"/>
        <v>14.145131949833301</v>
      </c>
      <c r="J11" s="5">
        <f t="shared" si="3"/>
        <v>6.1498251726877911</v>
      </c>
      <c r="K11" s="5">
        <f t="shared" si="4"/>
        <v>13.326123690332727</v>
      </c>
      <c r="L11" s="5">
        <f t="shared" si="5"/>
        <v>95.279454615492057</v>
      </c>
      <c r="M11" s="5">
        <f t="shared" si="6"/>
        <v>15.493034670097787</v>
      </c>
      <c r="N11" s="5">
        <f t="shared" si="8"/>
        <v>10.826123690332727</v>
      </c>
      <c r="O11" s="5">
        <f t="shared" si="9"/>
        <v>77.404891683772576</v>
      </c>
      <c r="P11" s="5">
        <f t="shared" si="10"/>
        <v>12.586519048954141</v>
      </c>
    </row>
    <row r="12" spans="1:16" x14ac:dyDescent="0.2">
      <c r="A12" s="4">
        <v>240</v>
      </c>
      <c r="B12" s="7">
        <v>3.9E-2</v>
      </c>
      <c r="C12" s="4">
        <v>50</v>
      </c>
      <c r="D12" s="4">
        <v>50</v>
      </c>
      <c r="E12" s="4">
        <v>2556</v>
      </c>
      <c r="F12" s="5">
        <f t="shared" si="0"/>
        <v>58.810614475200921</v>
      </c>
      <c r="G12" s="5">
        <f t="shared" si="1"/>
        <v>2940.5307237600459</v>
      </c>
      <c r="H12" s="5">
        <f t="shared" si="2"/>
        <v>15.147453979674911</v>
      </c>
      <c r="I12" s="5">
        <f t="shared" si="7"/>
        <v>15.844246849802992</v>
      </c>
      <c r="J12" s="5">
        <f t="shared" si="3"/>
        <v>6.1498251726877911</v>
      </c>
      <c r="K12" s="5">
        <f t="shared" si="4"/>
        <v>11.275950814896925</v>
      </c>
      <c r="L12" s="5">
        <f t="shared" si="5"/>
        <v>80.621076982339446</v>
      </c>
      <c r="M12" s="5">
        <f t="shared" si="6"/>
        <v>13.10949087469813</v>
      </c>
      <c r="N12" s="5">
        <f t="shared" si="8"/>
        <v>8.775950814896925</v>
      </c>
      <c r="O12" s="5">
        <f t="shared" si="9"/>
        <v>62.746514050619965</v>
      </c>
      <c r="P12" s="5">
        <f t="shared" si="10"/>
        <v>10.202975253554484</v>
      </c>
    </row>
    <row r="13" spans="1:16" s="6" customFormat="1" x14ac:dyDescent="0.2">
      <c r="A13" s="4">
        <v>240</v>
      </c>
      <c r="B13" s="7">
        <v>4.7E-2</v>
      </c>
      <c r="C13" s="4">
        <v>50</v>
      </c>
      <c r="D13" s="4">
        <v>50</v>
      </c>
      <c r="E13" s="4">
        <v>2556</v>
      </c>
      <c r="F13" s="5">
        <f t="shared" si="0"/>
        <v>70.87433026498573</v>
      </c>
      <c r="G13" s="5">
        <f t="shared" si="1"/>
        <v>3543.7165132492864</v>
      </c>
      <c r="H13" s="5">
        <f t="shared" si="2"/>
        <v>13.25254187474798</v>
      </c>
      <c r="I13" s="5">
        <f t="shared" si="7"/>
        <v>18.109733383095914</v>
      </c>
      <c r="J13" s="5">
        <f t="shared" si="3"/>
        <v>6.1498251726877911</v>
      </c>
      <c r="K13" s="5">
        <f t="shared" si="4"/>
        <v>9.3566400378931913</v>
      </c>
      <c r="L13" s="5">
        <f t="shared" si="5"/>
        <v>66.898340474707183</v>
      </c>
      <c r="M13" s="5">
        <f t="shared" si="6"/>
        <v>10.878088172621849</v>
      </c>
      <c r="N13" s="5">
        <f t="shared" si="8"/>
        <v>6.8566400378931913</v>
      </c>
      <c r="O13" s="5">
        <f t="shared" si="9"/>
        <v>49.023777542987709</v>
      </c>
      <c r="P13" s="5">
        <f t="shared" si="10"/>
        <v>7.9715725514782054</v>
      </c>
    </row>
    <row r="14" spans="1:16" s="6" customFormat="1" x14ac:dyDescent="0.2">
      <c r="A14" s="4">
        <v>240</v>
      </c>
      <c r="B14" s="7">
        <v>5.6000000000000001E-2</v>
      </c>
      <c r="C14" s="4">
        <v>50</v>
      </c>
      <c r="D14" s="4">
        <v>50</v>
      </c>
      <c r="E14" s="4">
        <v>2556</v>
      </c>
      <c r="F14" s="5">
        <f t="shared" si="0"/>
        <v>84.44601052849363</v>
      </c>
      <c r="G14" s="5">
        <f t="shared" si="1"/>
        <v>4222.3005264246813</v>
      </c>
      <c r="H14" s="5">
        <f t="shared" si="2"/>
        <v>11.617547021841808</v>
      </c>
      <c r="I14" s="5">
        <f t="shared" si="7"/>
        <v>20.658405733050451</v>
      </c>
      <c r="J14" s="5">
        <f t="shared" si="3"/>
        <v>6.1498251726877911</v>
      </c>
      <c r="K14" s="5">
        <f t="shared" si="4"/>
        <v>7.8528943175174994</v>
      </c>
      <c r="L14" s="5">
        <f t="shared" si="5"/>
        <v>56.14682146984353</v>
      </c>
      <c r="M14" s="5">
        <f t="shared" si="6"/>
        <v>9.129824002021909</v>
      </c>
      <c r="N14" s="5">
        <f t="shared" si="8"/>
        <v>5.3528943175174994</v>
      </c>
      <c r="O14" s="5">
        <f t="shared" si="9"/>
        <v>38.272258538124049</v>
      </c>
      <c r="P14" s="5">
        <f t="shared" si="10"/>
        <v>6.2233083808782643</v>
      </c>
    </row>
    <row r="15" spans="1:16" s="11" customFormat="1" x14ac:dyDescent="0.2">
      <c r="A15" s="4">
        <v>240</v>
      </c>
      <c r="B15" s="9">
        <v>6.8000000000000005E-2</v>
      </c>
      <c r="C15" s="8">
        <v>50</v>
      </c>
      <c r="D15" s="8">
        <v>50</v>
      </c>
      <c r="E15" s="8">
        <v>2556</v>
      </c>
      <c r="F15" s="10">
        <f t="shared" si="0"/>
        <v>102.54158421317085</v>
      </c>
      <c r="G15" s="10">
        <f t="shared" si="1"/>
        <v>5127.0792106585423</v>
      </c>
      <c r="H15" s="10">
        <f t="shared" si="2"/>
        <v>9.9764574173673761</v>
      </c>
      <c r="I15" s="10">
        <f t="shared" si="7"/>
        <v>24.056635532989834</v>
      </c>
      <c r="J15" s="10">
        <f t="shared" si="3"/>
        <v>6.1498251726877911</v>
      </c>
      <c r="K15" s="10">
        <f t="shared" si="4"/>
        <v>6.4670894379555879</v>
      </c>
      <c r="L15" s="10">
        <f t="shared" si="5"/>
        <v>46.2385588575182</v>
      </c>
      <c r="M15" s="10">
        <f t="shared" si="6"/>
        <v>7.5186785899003956</v>
      </c>
      <c r="N15" s="10">
        <f t="shared" si="8"/>
        <v>3.9670894379555879</v>
      </c>
      <c r="O15" s="10">
        <f t="shared" si="9"/>
        <v>28.363995925798722</v>
      </c>
      <c r="P15" s="10">
        <f t="shared" si="10"/>
        <v>4.6121629687567509</v>
      </c>
    </row>
    <row r="16" spans="1:16" x14ac:dyDescent="0.2">
      <c r="A16" s="4">
        <v>240</v>
      </c>
      <c r="B16" s="7">
        <v>8.2000000000000003E-2</v>
      </c>
      <c r="C16" s="4">
        <v>50</v>
      </c>
      <c r="D16" s="4">
        <v>50</v>
      </c>
      <c r="E16" s="4">
        <v>2556</v>
      </c>
      <c r="F16" s="5">
        <f t="shared" si="0"/>
        <v>123.65308684529425</v>
      </c>
      <c r="G16" s="5">
        <f t="shared" si="1"/>
        <v>6182.6543422647128</v>
      </c>
      <c r="H16" s="5">
        <f t="shared" si="2"/>
        <v>8.564932386426964</v>
      </c>
      <c r="I16" s="5">
        <f t="shared" si="7"/>
        <v>28.021236966252442</v>
      </c>
      <c r="J16" s="5">
        <f t="shared" si="3"/>
        <v>6.1498251726877911</v>
      </c>
      <c r="K16" s="5">
        <f t="shared" si="4"/>
        <v>5.3629522168412196</v>
      </c>
      <c r="L16" s="5">
        <f t="shared" si="5"/>
        <v>38.344170759893146</v>
      </c>
      <c r="M16" s="5">
        <f t="shared" si="6"/>
        <v>6.2350017574783783</v>
      </c>
      <c r="N16" s="5">
        <f t="shared" si="8"/>
        <v>2.8629522168412196</v>
      </c>
      <c r="O16" s="5">
        <f t="shared" si="9"/>
        <v>20.469607828173668</v>
      </c>
      <c r="P16" s="5">
        <f t="shared" si="10"/>
        <v>3.3284861363347331</v>
      </c>
    </row>
    <row r="17" spans="1:16" x14ac:dyDescent="0.2">
      <c r="A17" s="4">
        <v>240</v>
      </c>
      <c r="B17" s="7">
        <v>0.1</v>
      </c>
      <c r="C17" s="4">
        <v>50</v>
      </c>
      <c r="D17" s="4">
        <v>50</v>
      </c>
      <c r="E17" s="4">
        <v>2556</v>
      </c>
      <c r="F17" s="5">
        <f t="shared" si="0"/>
        <v>150.79644737231007</v>
      </c>
      <c r="G17" s="5">
        <f t="shared" si="1"/>
        <v>7539.8223686155034</v>
      </c>
      <c r="H17" s="5">
        <f t="shared" si="2"/>
        <v>7.2466871443717924</v>
      </c>
      <c r="I17" s="5">
        <f t="shared" si="7"/>
        <v>33.118581666161518</v>
      </c>
      <c r="J17" s="5">
        <f t="shared" si="3"/>
        <v>6.1498251726877911</v>
      </c>
      <c r="K17" s="5">
        <f t="shared" si="4"/>
        <v>4.3976208178098002</v>
      </c>
      <c r="L17" s="5">
        <f t="shared" si="5"/>
        <v>31.44222002311238</v>
      </c>
      <c r="M17" s="5">
        <f t="shared" si="6"/>
        <v>5.1127014411322698</v>
      </c>
      <c r="N17" s="5">
        <f t="shared" si="8"/>
        <v>1.8976208178098002</v>
      </c>
      <c r="O17" s="5">
        <f t="shared" si="9"/>
        <v>13.567657091392903</v>
      </c>
      <c r="P17" s="5">
        <f t="shared" si="10"/>
        <v>2.2061858199886251</v>
      </c>
    </row>
    <row r="18" spans="1:16" x14ac:dyDescent="0.2">
      <c r="A18" s="4">
        <v>240</v>
      </c>
      <c r="B18" s="7">
        <v>0.12</v>
      </c>
      <c r="C18" s="4">
        <v>50</v>
      </c>
      <c r="D18" s="4">
        <v>50</v>
      </c>
      <c r="E18" s="4">
        <v>2556</v>
      </c>
      <c r="F18" s="5">
        <f t="shared" si="0"/>
        <v>180.95573684677206</v>
      </c>
      <c r="G18" s="5">
        <f t="shared" si="1"/>
        <v>9047.7868423386026</v>
      </c>
      <c r="H18" s="5">
        <f t="shared" si="2"/>
        <v>6.1883903837712593</v>
      </c>
      <c r="I18" s="5">
        <f t="shared" si="7"/>
        <v>38.782297999393812</v>
      </c>
      <c r="J18" s="5">
        <f t="shared" si="3"/>
        <v>6.1498251726877911</v>
      </c>
      <c r="K18" s="5">
        <f t="shared" si="4"/>
        <v>3.6646840148415003</v>
      </c>
      <c r="L18" s="5">
        <f t="shared" si="5"/>
        <v>26.201850019260316</v>
      </c>
      <c r="M18" s="5">
        <f t="shared" si="6"/>
        <v>4.2605845342768918</v>
      </c>
      <c r="N18" s="5">
        <f t="shared" si="8"/>
        <v>1.1646840148415003</v>
      </c>
      <c r="O18" s="5">
        <f t="shared" si="9"/>
        <v>8.3272870875408405</v>
      </c>
      <c r="P18" s="5">
        <f t="shared" si="10"/>
        <v>1.3540689131332471</v>
      </c>
    </row>
    <row r="19" spans="1:16" x14ac:dyDescent="0.2">
      <c r="A19" s="4">
        <v>240</v>
      </c>
      <c r="B19" s="7">
        <v>0.15</v>
      </c>
      <c r="C19" s="4">
        <v>50</v>
      </c>
      <c r="D19" s="4">
        <v>50</v>
      </c>
      <c r="E19" s="4">
        <v>2556</v>
      </c>
      <c r="F19" s="5">
        <f t="shared" si="0"/>
        <v>226.19467105846508</v>
      </c>
      <c r="G19" s="5">
        <f t="shared" si="1"/>
        <v>11309.733552923253</v>
      </c>
      <c r="H19" s="5">
        <f t="shared" si="2"/>
        <v>5.0763705579993372</v>
      </c>
      <c r="I19" s="5">
        <f t="shared" si="7"/>
        <v>47.277872499242271</v>
      </c>
      <c r="J19" s="5">
        <f t="shared" si="3"/>
        <v>6.1498251726877911</v>
      </c>
      <c r="K19" s="5">
        <f t="shared" si="4"/>
        <v>2.9317472118732</v>
      </c>
      <c r="L19" s="5">
        <f t="shared" si="5"/>
        <v>20.961480015408252</v>
      </c>
      <c r="M19" s="5">
        <f t="shared" si="6"/>
        <v>3.4084676274215133</v>
      </c>
      <c r="N19" s="5">
        <f t="shared" si="8"/>
        <v>0.43174721187319998</v>
      </c>
      <c r="O19" s="5">
        <f t="shared" si="9"/>
        <v>3.0869170836887743</v>
      </c>
      <c r="P19" s="5">
        <f t="shared" si="10"/>
        <v>0.50195200627786829</v>
      </c>
    </row>
    <row r="20" spans="1:16" x14ac:dyDescent="0.2">
      <c r="A20" s="4">
        <v>240</v>
      </c>
      <c r="B20" s="7">
        <v>0.18</v>
      </c>
      <c r="C20" s="4">
        <v>50</v>
      </c>
      <c r="D20" s="4">
        <v>50</v>
      </c>
      <c r="E20" s="4">
        <v>2556</v>
      </c>
      <c r="F20" s="5">
        <f t="shared" si="0"/>
        <v>271.43360527015807</v>
      </c>
      <c r="G20" s="5">
        <f t="shared" si="1"/>
        <v>13571.680263507904</v>
      </c>
      <c r="H20" s="5">
        <f t="shared" si="2"/>
        <v>4.3031229539015721</v>
      </c>
      <c r="I20" s="5">
        <f t="shared" si="7"/>
        <v>55.773446999090716</v>
      </c>
      <c r="J20" s="5">
        <f t="shared" si="3"/>
        <v>6.1498251726877911</v>
      </c>
      <c r="K20" s="5">
        <f t="shared" si="4"/>
        <v>2.4431226765610004</v>
      </c>
      <c r="L20" s="5">
        <f t="shared" si="5"/>
        <v>17.467900012840211</v>
      </c>
      <c r="M20" s="5">
        <f t="shared" si="6"/>
        <v>2.8403896895179277</v>
      </c>
      <c r="N20" s="5">
        <f t="shared" si="8"/>
        <v>-5.687732343899965E-2</v>
      </c>
      <c r="O20" s="5">
        <f t="shared" si="9"/>
        <v>-0.40666291887926503</v>
      </c>
      <c r="P20" s="5">
        <f t="shared" si="10"/>
        <v>-6.6125931625716824E-2</v>
      </c>
    </row>
    <row r="21" spans="1:16" x14ac:dyDescent="0.2">
      <c r="A21" s="4">
        <v>240</v>
      </c>
      <c r="B21" s="7">
        <v>0.22</v>
      </c>
      <c r="C21" s="4">
        <v>50</v>
      </c>
      <c r="D21" s="4">
        <v>50</v>
      </c>
      <c r="E21" s="4">
        <v>2556</v>
      </c>
      <c r="F21" s="5">
        <f t="shared" si="0"/>
        <v>331.75218421908215</v>
      </c>
      <c r="G21" s="5">
        <f t="shared" si="1"/>
        <v>16587.609210954106</v>
      </c>
      <c r="H21" s="5">
        <f t="shared" si="2"/>
        <v>3.5767042279655596</v>
      </c>
      <c r="I21" s="5">
        <f t="shared" si="7"/>
        <v>67.100879665555325</v>
      </c>
      <c r="J21" s="5">
        <f t="shared" si="3"/>
        <v>6.1498251726877911</v>
      </c>
      <c r="K21" s="5">
        <f t="shared" si="4"/>
        <v>1.9989185535499088</v>
      </c>
      <c r="L21" s="5">
        <f t="shared" si="5"/>
        <v>14.291918192323806</v>
      </c>
      <c r="M21" s="5">
        <f t="shared" si="6"/>
        <v>2.3239552005146678</v>
      </c>
      <c r="N21" s="5">
        <f t="shared" si="8"/>
        <v>-0.50108144645009123</v>
      </c>
      <c r="O21" s="5">
        <f t="shared" si="9"/>
        <v>-3.5826447393956715</v>
      </c>
      <c r="P21" s="5">
        <f t="shared" si="10"/>
        <v>-0.58256042062897717</v>
      </c>
    </row>
    <row r="22" spans="1:16" x14ac:dyDescent="0.2">
      <c r="A22" s="4">
        <v>240</v>
      </c>
      <c r="B22" s="7">
        <v>0.27</v>
      </c>
      <c r="C22" s="4">
        <v>45</v>
      </c>
      <c r="D22" s="4">
        <v>50</v>
      </c>
      <c r="E22" s="4">
        <v>2556</v>
      </c>
      <c r="F22" s="5">
        <f t="shared" si="0"/>
        <v>407.15040790523716</v>
      </c>
      <c r="G22" s="5">
        <f t="shared" si="1"/>
        <v>18321.768355735672</v>
      </c>
      <c r="H22" s="5">
        <f t="shared" si="2"/>
        <v>2.9342183517781364</v>
      </c>
      <c r="I22" s="5">
        <f t="shared" si="7"/>
        <v>81.793503831969417</v>
      </c>
      <c r="J22" s="5">
        <f t="shared" si="3"/>
        <v>6.1498251726877911</v>
      </c>
      <c r="K22" s="5">
        <f t="shared" si="4"/>
        <v>1.6287484510406669</v>
      </c>
      <c r="L22" s="5">
        <f t="shared" si="5"/>
        <v>11.645266675226809</v>
      </c>
      <c r="M22" s="5">
        <f t="shared" si="6"/>
        <v>1.8935931263452854</v>
      </c>
      <c r="N22" s="5">
        <f t="shared" si="8"/>
        <v>-0.8712515489593331</v>
      </c>
      <c r="O22" s="5">
        <f t="shared" si="9"/>
        <v>-6.2292962564926695</v>
      </c>
      <c r="P22" s="5">
        <f t="shared" si="10"/>
        <v>-1.0129224947983595</v>
      </c>
    </row>
    <row r="23" spans="1:16" x14ac:dyDescent="0.2">
      <c r="A23" s="4">
        <v>240</v>
      </c>
      <c r="B23" s="7">
        <v>0.33</v>
      </c>
      <c r="C23" s="4">
        <v>40</v>
      </c>
      <c r="D23" s="4">
        <v>50</v>
      </c>
      <c r="E23" s="4">
        <v>2556</v>
      </c>
      <c r="F23" s="5">
        <f t="shared" si="0"/>
        <v>497.6282763286232</v>
      </c>
      <c r="G23" s="5">
        <f t="shared" si="1"/>
        <v>19905.131053144927</v>
      </c>
      <c r="H23" s="5">
        <f t="shared" si="2"/>
        <v>2.4132409827304797</v>
      </c>
      <c r="I23" s="5">
        <f t="shared" si="7"/>
        <v>99.451319498332978</v>
      </c>
      <c r="J23" s="5">
        <f t="shared" si="3"/>
        <v>6.1498251726877911</v>
      </c>
      <c r="K23" s="5">
        <f t="shared" si="4"/>
        <v>1.332612369033273</v>
      </c>
      <c r="L23" s="5">
        <f t="shared" si="5"/>
        <v>9.5279454615492067</v>
      </c>
      <c r="M23" s="5">
        <f t="shared" si="6"/>
        <v>1.5493034670097789</v>
      </c>
      <c r="N23" s="5">
        <f t="shared" si="8"/>
        <v>-1.167387630966727</v>
      </c>
      <c r="O23" s="5">
        <f t="shared" si="9"/>
        <v>-8.3466174701702709</v>
      </c>
      <c r="P23" s="5">
        <f t="shared" si="10"/>
        <v>-1.357212154133866</v>
      </c>
    </row>
    <row r="24" spans="1:16" x14ac:dyDescent="0.2">
      <c r="A24" s="4">
        <v>240</v>
      </c>
      <c r="B24" s="7">
        <v>0.39</v>
      </c>
      <c r="C24" s="4">
        <v>40</v>
      </c>
      <c r="D24" s="4">
        <v>50</v>
      </c>
      <c r="E24" s="4">
        <v>2556</v>
      </c>
      <c r="F24" s="5">
        <f t="shared" si="0"/>
        <v>588.1061447520093</v>
      </c>
      <c r="G24" s="5">
        <f t="shared" si="1"/>
        <v>23524.245790080371</v>
      </c>
      <c r="H24" s="5">
        <f t="shared" si="2"/>
        <v>2.0611036771696449</v>
      </c>
      <c r="I24" s="5">
        <f t="shared" si="7"/>
        <v>116.44246849802991</v>
      </c>
      <c r="J24" s="5">
        <f t="shared" si="3"/>
        <v>6.1498251726877911</v>
      </c>
      <c r="K24" s="5">
        <f t="shared" si="4"/>
        <v>1.1275950814896922</v>
      </c>
      <c r="L24" s="5">
        <f t="shared" si="5"/>
        <v>8.0621076982339428</v>
      </c>
      <c r="M24" s="5">
        <f t="shared" si="6"/>
        <v>1.3109490874698126</v>
      </c>
      <c r="N24" s="5">
        <f t="shared" si="8"/>
        <v>-1.3724049185103078</v>
      </c>
      <c r="O24" s="5">
        <f t="shared" si="9"/>
        <v>-9.8124552334855348</v>
      </c>
      <c r="P24" s="5">
        <f t="shared" si="10"/>
        <v>-1.5955665336738321</v>
      </c>
    </row>
    <row r="27" spans="1:16" x14ac:dyDescent="0.2">
      <c r="A27" s="3" t="s">
        <v>15</v>
      </c>
      <c r="B27" s="1" t="s">
        <v>0</v>
      </c>
      <c r="C27" s="1" t="s">
        <v>1</v>
      </c>
      <c r="D27" s="1" t="s">
        <v>4</v>
      </c>
      <c r="E27" s="1" t="s">
        <v>5</v>
      </c>
      <c r="F27" s="2" t="s">
        <v>3</v>
      </c>
      <c r="G27" s="2" t="s">
        <v>8</v>
      </c>
      <c r="H27" s="2" t="s">
        <v>2</v>
      </c>
      <c r="I27" s="2" t="s">
        <v>14</v>
      </c>
      <c r="J27" s="2" t="s">
        <v>6</v>
      </c>
      <c r="K27" s="2" t="s">
        <v>7</v>
      </c>
      <c r="L27" s="2" t="s">
        <v>9</v>
      </c>
      <c r="M27" s="2" t="s">
        <v>10</v>
      </c>
      <c r="N27" s="2" t="s">
        <v>11</v>
      </c>
      <c r="O27" s="2" t="s">
        <v>12</v>
      </c>
      <c r="P27" s="2" t="s">
        <v>13</v>
      </c>
    </row>
    <row r="28" spans="1:16" s="6" customFormat="1" x14ac:dyDescent="0.2">
      <c r="A28" s="4">
        <v>229.3</v>
      </c>
      <c r="B28" s="7">
        <v>2.7000000000000001E-3</v>
      </c>
      <c r="C28" s="4">
        <v>18</v>
      </c>
      <c r="D28" s="4">
        <v>50</v>
      </c>
      <c r="E28" s="4">
        <v>2650</v>
      </c>
      <c r="F28" s="5">
        <f t="shared" ref="F28:F50" si="11">2 * PI() * A28 * B28</f>
        <v>3.8899828555279541</v>
      </c>
      <c r="G28" s="5">
        <f t="shared" ref="G28:G50" si="12">C28*F28</f>
        <v>70.019691399503174</v>
      </c>
      <c r="H28" s="5">
        <f t="shared" ref="H28:H50" si="13">(1/((1/E28)+(1/E28)+(1/G28)))/F28</f>
        <v>17.096532864043912</v>
      </c>
      <c r="I28" s="5">
        <f>A28/H28</f>
        <v>13.412076110604028</v>
      </c>
      <c r="J28" s="5">
        <f t="shared" ref="J28:J50" si="14">SQRT(E28/D28)-1</f>
        <v>6.2801098892805181</v>
      </c>
      <c r="K28" s="5">
        <f t="shared" ref="K28:K50" si="15">1/(2*PI()*A28*F28)*1000*1000</f>
        <v>178.43021125167797</v>
      </c>
      <c r="L28" s="5">
        <f t="shared" ref="L28:L50" si="16">(J28+1)*K28</f>
        <v>1298.9915454797529</v>
      </c>
      <c r="M28" s="5">
        <f t="shared" ref="M28:M50" si="17">L28/J28</f>
        <v>206.84216811189782</v>
      </c>
      <c r="N28" s="5">
        <f>K28-2.5</f>
        <v>175.93021125167797</v>
      </c>
      <c r="O28" s="5">
        <f>(J28+1)*N28</f>
        <v>1280.7912707565515</v>
      </c>
      <c r="P28" s="5">
        <f>O28/J28</f>
        <v>203.94408590568239</v>
      </c>
    </row>
    <row r="29" spans="1:16" x14ac:dyDescent="0.2">
      <c r="A29" s="4">
        <v>229.3</v>
      </c>
      <c r="B29" s="7">
        <v>3.8999999999999998E-3</v>
      </c>
      <c r="C29" s="4">
        <v>25</v>
      </c>
      <c r="D29" s="4">
        <v>50</v>
      </c>
      <c r="E29" s="4">
        <v>2650</v>
      </c>
      <c r="F29" s="5">
        <f t="shared" si="11"/>
        <v>5.6188641246514885</v>
      </c>
      <c r="G29" s="5">
        <f t="shared" si="12"/>
        <v>140.47160311628721</v>
      </c>
      <c r="H29" s="5">
        <f t="shared" si="13"/>
        <v>22.603645085691564</v>
      </c>
      <c r="I29" s="5">
        <f t="shared" ref="I29:I50" si="18">A29/H29</f>
        <v>10.144381542477422</v>
      </c>
      <c r="J29" s="5">
        <f t="shared" si="14"/>
        <v>6.2801098892805181</v>
      </c>
      <c r="K29" s="5">
        <f t="shared" si="15"/>
        <v>123.52860778962321</v>
      </c>
      <c r="L29" s="5">
        <f t="shared" si="16"/>
        <v>899.30183917829038</v>
      </c>
      <c r="M29" s="5">
        <f t="shared" si="17"/>
        <v>143.19842407746771</v>
      </c>
      <c r="N29" s="5">
        <f t="shared" ref="N29:N50" si="19">K29-2.5</f>
        <v>121.02860778962321</v>
      </c>
      <c r="O29" s="5">
        <f t="shared" ref="O29:O50" si="20">(J29+1)*N29</f>
        <v>881.10156445508903</v>
      </c>
      <c r="P29" s="5">
        <f t="shared" ref="P29:P50" si="21">O29/J29</f>
        <v>140.3003418712523</v>
      </c>
    </row>
    <row r="30" spans="1:16" x14ac:dyDescent="0.2">
      <c r="A30" s="4">
        <v>229.3</v>
      </c>
      <c r="B30" s="7">
        <v>5.5999999999999999E-3</v>
      </c>
      <c r="C30" s="4">
        <v>30</v>
      </c>
      <c r="D30" s="4">
        <v>50</v>
      </c>
      <c r="E30" s="4">
        <v>2650</v>
      </c>
      <c r="F30" s="5">
        <f t="shared" si="11"/>
        <v>8.0681125892431638</v>
      </c>
      <c r="G30" s="5">
        <f t="shared" si="12"/>
        <v>242.04337767729493</v>
      </c>
      <c r="H30" s="5">
        <f t="shared" si="13"/>
        <v>25.366241015560334</v>
      </c>
      <c r="I30" s="5">
        <f t="shared" si="18"/>
        <v>9.0395734968906591</v>
      </c>
      <c r="J30" s="5">
        <f t="shared" si="14"/>
        <v>6.2801098892805181</v>
      </c>
      <c r="K30" s="5">
        <f t="shared" si="15"/>
        <v>86.028851853487595</v>
      </c>
      <c r="L30" s="5">
        <f t="shared" si="16"/>
        <v>626.29949514202372</v>
      </c>
      <c r="M30" s="5">
        <f t="shared" si="17"/>
        <v>99.727473911093583</v>
      </c>
      <c r="N30" s="5">
        <f t="shared" si="19"/>
        <v>83.528851853487595</v>
      </c>
      <c r="O30" s="5">
        <f t="shared" si="20"/>
        <v>608.09922041882237</v>
      </c>
      <c r="P30" s="5">
        <f t="shared" si="21"/>
        <v>96.829391704878176</v>
      </c>
    </row>
    <row r="31" spans="1:16" x14ac:dyDescent="0.2">
      <c r="A31" s="4">
        <v>229.3</v>
      </c>
      <c r="B31" s="7">
        <v>6.7999999999999996E-3</v>
      </c>
      <c r="C31" s="4">
        <v>32</v>
      </c>
      <c r="D31" s="4">
        <v>50</v>
      </c>
      <c r="E31" s="4">
        <v>2650</v>
      </c>
      <c r="F31" s="5">
        <f t="shared" si="11"/>
        <v>9.7969938583666973</v>
      </c>
      <c r="G31" s="5">
        <f t="shared" si="12"/>
        <v>313.50380346773431</v>
      </c>
      <c r="H31" s="5">
        <f t="shared" si="13"/>
        <v>25.877266754135398</v>
      </c>
      <c r="I31" s="5">
        <f t="shared" si="18"/>
        <v>8.8610594843196111</v>
      </c>
      <c r="J31" s="5">
        <f t="shared" si="14"/>
        <v>6.2801098892805181</v>
      </c>
      <c r="K31" s="5">
        <f t="shared" si="15"/>
        <v>70.847289761695691</v>
      </c>
      <c r="L31" s="5">
        <f t="shared" si="16"/>
        <v>515.77605482284321</v>
      </c>
      <c r="M31" s="5">
        <f t="shared" si="17"/>
        <v>82.128507926782973</v>
      </c>
      <c r="N31" s="5">
        <f t="shared" si="19"/>
        <v>68.347289761695691</v>
      </c>
      <c r="O31" s="5">
        <f t="shared" si="20"/>
        <v>497.57578009964192</v>
      </c>
      <c r="P31" s="5">
        <f t="shared" si="21"/>
        <v>79.230425720567567</v>
      </c>
    </row>
    <row r="32" spans="1:16" s="6" customFormat="1" x14ac:dyDescent="0.2">
      <c r="A32" s="4">
        <v>229.3</v>
      </c>
      <c r="B32" s="7">
        <v>8.2000000000000007E-3</v>
      </c>
      <c r="C32" s="4">
        <v>35</v>
      </c>
      <c r="D32" s="4">
        <v>50</v>
      </c>
      <c r="E32" s="4">
        <v>2650</v>
      </c>
      <c r="F32" s="5">
        <f t="shared" si="11"/>
        <v>11.81402200567749</v>
      </c>
      <c r="G32" s="5">
        <f t="shared" si="12"/>
        <v>413.49077019871214</v>
      </c>
      <c r="H32" s="5">
        <f t="shared" si="13"/>
        <v>26.675436415862748</v>
      </c>
      <c r="I32" s="5">
        <f t="shared" si="18"/>
        <v>8.5959230966375131</v>
      </c>
      <c r="J32" s="5">
        <f t="shared" si="14"/>
        <v>6.2801098892805181</v>
      </c>
      <c r="K32" s="5">
        <f t="shared" si="15"/>
        <v>58.751411021893965</v>
      </c>
      <c r="L32" s="5">
        <f t="shared" si="16"/>
        <v>427.7167283896747</v>
      </c>
      <c r="M32" s="5">
        <f t="shared" si="17"/>
        <v>68.106567549039525</v>
      </c>
      <c r="N32" s="5">
        <f t="shared" si="19"/>
        <v>56.251411021893965</v>
      </c>
      <c r="O32" s="5">
        <f t="shared" si="20"/>
        <v>409.51645366647341</v>
      </c>
      <c r="P32" s="5">
        <f t="shared" si="21"/>
        <v>65.208485342824105</v>
      </c>
    </row>
    <row r="33" spans="1:16" x14ac:dyDescent="0.2">
      <c r="A33" s="4">
        <v>229.3</v>
      </c>
      <c r="B33" s="7">
        <v>1.2E-2</v>
      </c>
      <c r="C33" s="4">
        <v>38</v>
      </c>
      <c r="D33" s="4">
        <v>50</v>
      </c>
      <c r="E33" s="4">
        <v>2650</v>
      </c>
      <c r="F33" s="5">
        <f t="shared" si="11"/>
        <v>17.28881269123535</v>
      </c>
      <c r="G33" s="5">
        <f t="shared" si="12"/>
        <v>656.97488226694327</v>
      </c>
      <c r="H33" s="5">
        <f t="shared" si="13"/>
        <v>25.403954636605018</v>
      </c>
      <c r="I33" s="5">
        <f t="shared" si="18"/>
        <v>9.0261537339386315</v>
      </c>
      <c r="J33" s="5">
        <f t="shared" si="14"/>
        <v>6.2801098892805181</v>
      </c>
      <c r="K33" s="5">
        <f t="shared" si="15"/>
        <v>40.146797531627548</v>
      </c>
      <c r="L33" s="5">
        <f t="shared" si="16"/>
        <v>292.27309773294439</v>
      </c>
      <c r="M33" s="5">
        <f t="shared" si="17"/>
        <v>46.539487825177005</v>
      </c>
      <c r="N33" s="5">
        <f t="shared" si="19"/>
        <v>37.646797531627548</v>
      </c>
      <c r="O33" s="5">
        <f t="shared" si="20"/>
        <v>274.0728230097431</v>
      </c>
      <c r="P33" s="5">
        <f t="shared" si="21"/>
        <v>43.641405618961599</v>
      </c>
    </row>
    <row r="34" spans="1:16" x14ac:dyDescent="0.2">
      <c r="A34" s="4">
        <v>229.3</v>
      </c>
      <c r="B34" s="7">
        <v>1.6E-2</v>
      </c>
      <c r="C34" s="4">
        <v>40</v>
      </c>
      <c r="D34" s="4">
        <v>50</v>
      </c>
      <c r="E34" s="4">
        <v>2650</v>
      </c>
      <c r="F34" s="5">
        <f t="shared" si="11"/>
        <v>23.051750254980469</v>
      </c>
      <c r="G34" s="5">
        <f t="shared" si="12"/>
        <v>922.07001019921881</v>
      </c>
      <c r="H34" s="5">
        <f t="shared" si="13"/>
        <v>23.586270013590354</v>
      </c>
      <c r="I34" s="5">
        <f t="shared" si="18"/>
        <v>9.7217576101637899</v>
      </c>
      <c r="J34" s="5">
        <f t="shared" si="14"/>
        <v>6.2801098892805181</v>
      </c>
      <c r="K34" s="5">
        <f t="shared" si="15"/>
        <v>30.11009814872066</v>
      </c>
      <c r="L34" s="5">
        <f t="shared" si="16"/>
        <v>219.20482329970829</v>
      </c>
      <c r="M34" s="5">
        <f t="shared" si="17"/>
        <v>34.904615868882757</v>
      </c>
      <c r="N34" s="5">
        <f t="shared" si="19"/>
        <v>27.61009814872066</v>
      </c>
      <c r="O34" s="5">
        <f t="shared" si="20"/>
        <v>201.00454857650701</v>
      </c>
      <c r="P34" s="5">
        <f t="shared" si="21"/>
        <v>32.006533662667344</v>
      </c>
    </row>
    <row r="35" spans="1:16" x14ac:dyDescent="0.2">
      <c r="A35" s="4">
        <v>229.3</v>
      </c>
      <c r="B35" s="7">
        <v>0.02</v>
      </c>
      <c r="C35" s="4">
        <v>45</v>
      </c>
      <c r="D35" s="4">
        <v>50</v>
      </c>
      <c r="E35" s="4">
        <v>2650</v>
      </c>
      <c r="F35" s="5">
        <f t="shared" si="11"/>
        <v>28.814687818725584</v>
      </c>
      <c r="G35" s="5">
        <f t="shared" si="12"/>
        <v>1296.6609518426512</v>
      </c>
      <c r="H35" s="5">
        <f t="shared" si="13"/>
        <v>22.743215501643025</v>
      </c>
      <c r="I35" s="5">
        <f t="shared" si="18"/>
        <v>10.082127568260294</v>
      </c>
      <c r="J35" s="5">
        <f t="shared" si="14"/>
        <v>6.2801098892805181</v>
      </c>
      <c r="K35" s="5">
        <f t="shared" si="15"/>
        <v>24.088078518976523</v>
      </c>
      <c r="L35" s="5">
        <f t="shared" si="16"/>
        <v>175.36385863976659</v>
      </c>
      <c r="M35" s="5">
        <f t="shared" si="17"/>
        <v>27.923692695106197</v>
      </c>
      <c r="N35" s="5">
        <f t="shared" si="19"/>
        <v>21.588078518976523</v>
      </c>
      <c r="O35" s="5">
        <f t="shared" si="20"/>
        <v>157.1635839165653</v>
      </c>
      <c r="P35" s="5">
        <f t="shared" si="21"/>
        <v>25.025610488890788</v>
      </c>
    </row>
    <row r="36" spans="1:16" x14ac:dyDescent="0.2">
      <c r="A36" s="4">
        <v>229.3</v>
      </c>
      <c r="B36" s="7">
        <v>2.7E-2</v>
      </c>
      <c r="C36" s="4">
        <v>50</v>
      </c>
      <c r="D36" s="4">
        <v>50</v>
      </c>
      <c r="E36" s="4">
        <v>2650</v>
      </c>
      <c r="F36" s="5">
        <f t="shared" si="11"/>
        <v>38.899828555279534</v>
      </c>
      <c r="G36" s="5">
        <f t="shared" si="12"/>
        <v>1944.9914277639766</v>
      </c>
      <c r="H36" s="5">
        <f t="shared" si="13"/>
        <v>20.259991949062023</v>
      </c>
      <c r="I36" s="5">
        <f t="shared" si="18"/>
        <v>11.317872217151395</v>
      </c>
      <c r="J36" s="5">
        <f t="shared" si="14"/>
        <v>6.2801098892805181</v>
      </c>
      <c r="K36" s="5">
        <f t="shared" si="15"/>
        <v>17.843021125167802</v>
      </c>
      <c r="L36" s="5">
        <f t="shared" si="16"/>
        <v>129.89915454797531</v>
      </c>
      <c r="M36" s="5">
        <f t="shared" si="17"/>
        <v>20.684216811189785</v>
      </c>
      <c r="N36" s="5">
        <f t="shared" si="19"/>
        <v>15.343021125167802</v>
      </c>
      <c r="O36" s="5">
        <f t="shared" si="20"/>
        <v>111.69887982477401</v>
      </c>
      <c r="P36" s="5">
        <f t="shared" si="21"/>
        <v>17.786134604974375</v>
      </c>
    </row>
    <row r="37" spans="1:16" x14ac:dyDescent="0.2">
      <c r="A37" s="4">
        <v>229.3</v>
      </c>
      <c r="B37" s="7">
        <v>3.3000000000000002E-2</v>
      </c>
      <c r="C37" s="4">
        <v>50</v>
      </c>
      <c r="D37" s="4">
        <v>50</v>
      </c>
      <c r="E37" s="4">
        <v>2650</v>
      </c>
      <c r="F37" s="5">
        <f t="shared" si="11"/>
        <v>47.544234900897216</v>
      </c>
      <c r="G37" s="5">
        <f t="shared" si="12"/>
        <v>2377.2117450448609</v>
      </c>
      <c r="H37" s="5">
        <f t="shared" si="13"/>
        <v>17.894708504631261</v>
      </c>
      <c r="I37" s="5">
        <f t="shared" si="18"/>
        <v>12.813843820962814</v>
      </c>
      <c r="J37" s="5">
        <f t="shared" si="14"/>
        <v>6.2801098892805181</v>
      </c>
      <c r="K37" s="5">
        <f t="shared" si="15"/>
        <v>14.598835466046379</v>
      </c>
      <c r="L37" s="5">
        <f t="shared" si="16"/>
        <v>106.28112644834341</v>
      </c>
      <c r="M37" s="5">
        <f t="shared" si="17"/>
        <v>16.923450118246183</v>
      </c>
      <c r="N37" s="5">
        <f t="shared" si="19"/>
        <v>12.098835466046379</v>
      </c>
      <c r="O37" s="5">
        <f t="shared" si="20"/>
        <v>88.080851725142111</v>
      </c>
      <c r="P37" s="5">
        <f t="shared" si="21"/>
        <v>14.025367912030774</v>
      </c>
    </row>
    <row r="38" spans="1:16" x14ac:dyDescent="0.2">
      <c r="A38" s="4">
        <v>229.3</v>
      </c>
      <c r="B38" s="7">
        <v>3.9E-2</v>
      </c>
      <c r="C38" s="4">
        <v>50</v>
      </c>
      <c r="D38" s="4">
        <v>50</v>
      </c>
      <c r="E38" s="4">
        <v>2650</v>
      </c>
      <c r="F38" s="5">
        <f t="shared" si="11"/>
        <v>56.188641246514891</v>
      </c>
      <c r="G38" s="5">
        <f t="shared" si="12"/>
        <v>2809.4320623257445</v>
      </c>
      <c r="H38" s="5">
        <f t="shared" si="13"/>
        <v>16.023966291208652</v>
      </c>
      <c r="I38" s="5">
        <f t="shared" si="18"/>
        <v>14.309815424774239</v>
      </c>
      <c r="J38" s="5">
        <f t="shared" si="14"/>
        <v>6.2801098892805181</v>
      </c>
      <c r="K38" s="5">
        <f t="shared" si="15"/>
        <v>12.35286077896232</v>
      </c>
      <c r="L38" s="5">
        <f t="shared" si="16"/>
        <v>89.930183917829027</v>
      </c>
      <c r="M38" s="5">
        <f t="shared" si="17"/>
        <v>14.319842407746769</v>
      </c>
      <c r="N38" s="5">
        <f t="shared" si="19"/>
        <v>9.8528607789623202</v>
      </c>
      <c r="O38" s="5">
        <f t="shared" si="20"/>
        <v>71.729909194627737</v>
      </c>
      <c r="P38" s="5">
        <f t="shared" si="21"/>
        <v>11.42176020153136</v>
      </c>
    </row>
    <row r="39" spans="1:16" x14ac:dyDescent="0.2">
      <c r="A39" s="4">
        <v>229.3</v>
      </c>
      <c r="B39" s="7">
        <v>4.7E-2</v>
      </c>
      <c r="C39" s="4">
        <v>50</v>
      </c>
      <c r="D39" s="4">
        <v>50</v>
      </c>
      <c r="E39" s="4">
        <v>2650</v>
      </c>
      <c r="F39" s="5">
        <f t="shared" si="11"/>
        <v>67.714516374005115</v>
      </c>
      <c r="G39" s="5">
        <f t="shared" si="12"/>
        <v>3385.7258187002558</v>
      </c>
      <c r="H39" s="5">
        <f t="shared" si="13"/>
        <v>14.063650178281689</v>
      </c>
      <c r="I39" s="5">
        <f t="shared" si="18"/>
        <v>16.304444229856131</v>
      </c>
      <c r="J39" s="5">
        <f t="shared" si="14"/>
        <v>6.2801098892805181</v>
      </c>
      <c r="K39" s="5">
        <f t="shared" si="15"/>
        <v>10.250246178287885</v>
      </c>
      <c r="L39" s="5">
        <f t="shared" si="16"/>
        <v>74.62291857011347</v>
      </c>
      <c r="M39" s="5">
        <f t="shared" si="17"/>
        <v>11.88242242344945</v>
      </c>
      <c r="N39" s="5">
        <f t="shared" si="19"/>
        <v>7.7502461782878846</v>
      </c>
      <c r="O39" s="5">
        <f t="shared" si="20"/>
        <v>56.422643846912173</v>
      </c>
      <c r="P39" s="5">
        <f t="shared" si="21"/>
        <v>8.9843402172340401</v>
      </c>
    </row>
    <row r="40" spans="1:16" s="6" customFormat="1" x14ac:dyDescent="0.2">
      <c r="A40" s="4">
        <v>229.3</v>
      </c>
      <c r="B40" s="7">
        <v>5.6000000000000001E-2</v>
      </c>
      <c r="C40" s="4">
        <v>50</v>
      </c>
      <c r="D40" s="4">
        <v>50</v>
      </c>
      <c r="E40" s="4">
        <v>2650</v>
      </c>
      <c r="F40" s="5">
        <f t="shared" si="11"/>
        <v>80.681125892431638</v>
      </c>
      <c r="G40" s="5">
        <f t="shared" si="12"/>
        <v>4034.0562946215819</v>
      </c>
      <c r="H40" s="5">
        <f t="shared" si="13"/>
        <v>12.36225117965067</v>
      </c>
      <c r="I40" s="5">
        <f t="shared" si="18"/>
        <v>18.548401635573263</v>
      </c>
      <c r="J40" s="5">
        <f t="shared" si="14"/>
        <v>6.2801098892805181</v>
      </c>
      <c r="K40" s="5">
        <f t="shared" si="15"/>
        <v>8.6028851853487591</v>
      </c>
      <c r="L40" s="5">
        <f t="shared" si="16"/>
        <v>62.629949514202366</v>
      </c>
      <c r="M40" s="5">
        <f t="shared" si="17"/>
        <v>9.9727473911093583</v>
      </c>
      <c r="N40" s="5">
        <f t="shared" si="19"/>
        <v>6.1028851853487591</v>
      </c>
      <c r="O40" s="5">
        <f t="shared" si="20"/>
        <v>44.429674791001069</v>
      </c>
      <c r="P40" s="5">
        <f t="shared" si="21"/>
        <v>7.0746651848939486</v>
      </c>
    </row>
    <row r="41" spans="1:16" s="11" customFormat="1" x14ac:dyDescent="0.2">
      <c r="A41" s="4">
        <v>229.3</v>
      </c>
      <c r="B41" s="9">
        <v>6.8000000000000005E-2</v>
      </c>
      <c r="C41" s="8">
        <v>50</v>
      </c>
      <c r="D41" s="8">
        <v>50</v>
      </c>
      <c r="E41" s="8">
        <v>2650</v>
      </c>
      <c r="F41" s="10">
        <f t="shared" si="11"/>
        <v>97.969938583666988</v>
      </c>
      <c r="G41" s="10">
        <f t="shared" si="12"/>
        <v>4898.4969291833495</v>
      </c>
      <c r="H41" s="10">
        <f t="shared" si="13"/>
        <v>10.645140626540547</v>
      </c>
      <c r="I41" s="10">
        <f t="shared" si="18"/>
        <v>21.540344843196102</v>
      </c>
      <c r="J41" s="10">
        <f t="shared" si="14"/>
        <v>6.2801098892805181</v>
      </c>
      <c r="K41" s="10">
        <f t="shared" si="15"/>
        <v>7.0847289761695675</v>
      </c>
      <c r="L41" s="10">
        <f t="shared" si="16"/>
        <v>51.577605482284305</v>
      </c>
      <c r="M41" s="10">
        <f t="shared" si="17"/>
        <v>8.2128507926782959</v>
      </c>
      <c r="N41" s="10">
        <f t="shared" si="19"/>
        <v>4.5847289761695675</v>
      </c>
      <c r="O41" s="10">
        <f t="shared" si="20"/>
        <v>33.377330759083016</v>
      </c>
      <c r="P41" s="10">
        <f t="shared" si="21"/>
        <v>5.3147685864628871</v>
      </c>
    </row>
    <row r="42" spans="1:16" x14ac:dyDescent="0.2">
      <c r="A42" s="4">
        <v>229.3</v>
      </c>
      <c r="B42" s="7">
        <v>8.2000000000000003E-2</v>
      </c>
      <c r="C42" s="4">
        <v>50</v>
      </c>
      <c r="D42" s="4">
        <v>50</v>
      </c>
      <c r="E42" s="4">
        <v>2650</v>
      </c>
      <c r="F42" s="5">
        <f t="shared" si="11"/>
        <v>118.14022005677489</v>
      </c>
      <c r="G42" s="5">
        <f t="shared" si="12"/>
        <v>5907.0110028387444</v>
      </c>
      <c r="H42" s="5">
        <f t="shared" si="13"/>
        <v>9.1606608416379931</v>
      </c>
      <c r="I42" s="5">
        <f t="shared" si="18"/>
        <v>25.03094525208942</v>
      </c>
      <c r="J42" s="5">
        <f t="shared" si="14"/>
        <v>6.2801098892805181</v>
      </c>
      <c r="K42" s="5">
        <f t="shared" si="15"/>
        <v>5.8751411021893967</v>
      </c>
      <c r="L42" s="5">
        <f t="shared" si="16"/>
        <v>42.771672838967469</v>
      </c>
      <c r="M42" s="5">
        <f t="shared" si="17"/>
        <v>6.8106567549039516</v>
      </c>
      <c r="N42" s="5">
        <f t="shared" si="19"/>
        <v>3.3751411021893967</v>
      </c>
      <c r="O42" s="5">
        <f t="shared" si="20"/>
        <v>24.571398115766176</v>
      </c>
      <c r="P42" s="5">
        <f t="shared" si="21"/>
        <v>3.9125745486885424</v>
      </c>
    </row>
    <row r="43" spans="1:16" x14ac:dyDescent="0.2">
      <c r="A43" s="4">
        <v>229.3</v>
      </c>
      <c r="B43" s="7">
        <v>0.1</v>
      </c>
      <c r="C43" s="4">
        <v>50</v>
      </c>
      <c r="D43" s="4">
        <v>50</v>
      </c>
      <c r="E43" s="4">
        <v>2650</v>
      </c>
      <c r="F43" s="5">
        <f t="shared" si="11"/>
        <v>144.07343909362791</v>
      </c>
      <c r="G43" s="5">
        <f t="shared" si="12"/>
        <v>7203.6719546813956</v>
      </c>
      <c r="H43" s="5">
        <f t="shared" si="13"/>
        <v>7.7679151398988102</v>
      </c>
      <c r="I43" s="5">
        <f t="shared" si="18"/>
        <v>29.51886006352369</v>
      </c>
      <c r="J43" s="5">
        <f t="shared" si="14"/>
        <v>6.2801098892805181</v>
      </c>
      <c r="K43" s="5">
        <f t="shared" si="15"/>
        <v>4.8176157037953056</v>
      </c>
      <c r="L43" s="5">
        <f t="shared" si="16"/>
        <v>35.072771727953324</v>
      </c>
      <c r="M43" s="5">
        <f t="shared" si="17"/>
        <v>5.5847385390212407</v>
      </c>
      <c r="N43" s="5">
        <f t="shared" si="19"/>
        <v>2.3176157037953056</v>
      </c>
      <c r="O43" s="5">
        <f t="shared" si="20"/>
        <v>16.872497004752031</v>
      </c>
      <c r="P43" s="5">
        <f t="shared" si="21"/>
        <v>2.686656332805831</v>
      </c>
    </row>
    <row r="44" spans="1:16" x14ac:dyDescent="0.2">
      <c r="A44" s="4">
        <v>229.3</v>
      </c>
      <c r="B44" s="7">
        <v>0.12</v>
      </c>
      <c r="C44" s="4">
        <v>50</v>
      </c>
      <c r="D44" s="4">
        <v>50</v>
      </c>
      <c r="E44" s="4">
        <v>2650</v>
      </c>
      <c r="F44" s="5">
        <f t="shared" si="11"/>
        <v>172.8881269123535</v>
      </c>
      <c r="G44" s="5">
        <f t="shared" si="12"/>
        <v>8644.4063456176755</v>
      </c>
      <c r="H44" s="5">
        <f t="shared" si="13"/>
        <v>6.6453304944403238</v>
      </c>
      <c r="I44" s="5">
        <f t="shared" si="18"/>
        <v>34.505432076228416</v>
      </c>
      <c r="J44" s="5">
        <f t="shared" si="14"/>
        <v>6.2801098892805181</v>
      </c>
      <c r="K44" s="5">
        <f t="shared" si="15"/>
        <v>4.0146797531627545</v>
      </c>
      <c r="L44" s="5">
        <f t="shared" si="16"/>
        <v>29.227309773294436</v>
      </c>
      <c r="M44" s="5">
        <f t="shared" si="17"/>
        <v>4.6539487825177002</v>
      </c>
      <c r="N44" s="5">
        <f t="shared" si="19"/>
        <v>1.5146797531627545</v>
      </c>
      <c r="O44" s="5">
        <f t="shared" si="20"/>
        <v>11.027035050093144</v>
      </c>
      <c r="P44" s="5">
        <f t="shared" si="21"/>
        <v>1.7558665763022911</v>
      </c>
    </row>
    <row r="45" spans="1:16" x14ac:dyDescent="0.2">
      <c r="A45" s="4">
        <v>229.3</v>
      </c>
      <c r="B45" s="7">
        <v>0.15</v>
      </c>
      <c r="C45" s="4">
        <v>50</v>
      </c>
      <c r="D45" s="4">
        <v>50</v>
      </c>
      <c r="E45" s="4">
        <v>2650</v>
      </c>
      <c r="F45" s="5">
        <f t="shared" si="11"/>
        <v>216.11015864044188</v>
      </c>
      <c r="G45" s="5">
        <f t="shared" si="12"/>
        <v>10805.507932022094</v>
      </c>
      <c r="H45" s="5">
        <f t="shared" si="13"/>
        <v>5.4614366002855803</v>
      </c>
      <c r="I45" s="5">
        <f t="shared" si="18"/>
        <v>41.985290095285521</v>
      </c>
      <c r="J45" s="5">
        <f t="shared" si="14"/>
        <v>6.2801098892805181</v>
      </c>
      <c r="K45" s="5">
        <f t="shared" si="15"/>
        <v>3.2117438025302039</v>
      </c>
      <c r="L45" s="5">
        <f t="shared" si="16"/>
        <v>23.381847818635553</v>
      </c>
      <c r="M45" s="5">
        <f t="shared" si="17"/>
        <v>3.7231590260141609</v>
      </c>
      <c r="N45" s="5">
        <f t="shared" si="19"/>
        <v>0.71174380253020386</v>
      </c>
      <c r="O45" s="5">
        <f t="shared" si="20"/>
        <v>5.1815730954342571</v>
      </c>
      <c r="P45" s="5">
        <f t="shared" si="21"/>
        <v>0.82507681979875114</v>
      </c>
    </row>
    <row r="46" spans="1:16" x14ac:dyDescent="0.2">
      <c r="A46" s="4">
        <v>229.3</v>
      </c>
      <c r="B46" s="7">
        <v>0.18</v>
      </c>
      <c r="C46" s="4">
        <v>50</v>
      </c>
      <c r="D46" s="4">
        <v>50</v>
      </c>
      <c r="E46" s="4">
        <v>2650</v>
      </c>
      <c r="F46" s="5">
        <f t="shared" si="11"/>
        <v>259.33219036853023</v>
      </c>
      <c r="G46" s="5">
        <f t="shared" si="12"/>
        <v>12966.609518426512</v>
      </c>
      <c r="H46" s="5">
        <f t="shared" si="13"/>
        <v>4.635587049490983</v>
      </c>
      <c r="I46" s="5">
        <f t="shared" si="18"/>
        <v>49.465148114342632</v>
      </c>
      <c r="J46" s="5">
        <f t="shared" si="14"/>
        <v>6.2801098892805181</v>
      </c>
      <c r="K46" s="5">
        <f t="shared" si="15"/>
        <v>2.6764531687751698</v>
      </c>
      <c r="L46" s="5">
        <f t="shared" si="16"/>
        <v>19.484873182196292</v>
      </c>
      <c r="M46" s="5">
        <f t="shared" si="17"/>
        <v>3.1026325216784669</v>
      </c>
      <c r="N46" s="5">
        <f t="shared" si="19"/>
        <v>0.17645316877516981</v>
      </c>
      <c r="O46" s="5">
        <f t="shared" si="20"/>
        <v>1.2845984589949981</v>
      </c>
      <c r="P46" s="5">
        <f t="shared" si="21"/>
        <v>0.20455031546305766</v>
      </c>
    </row>
    <row r="47" spans="1:16" x14ac:dyDescent="0.2">
      <c r="A47" s="4">
        <v>229.3</v>
      </c>
      <c r="B47" s="7">
        <v>0.22</v>
      </c>
      <c r="C47" s="4">
        <v>50</v>
      </c>
      <c r="D47" s="4">
        <v>50</v>
      </c>
      <c r="E47" s="4">
        <v>2650</v>
      </c>
      <c r="F47" s="5">
        <f t="shared" si="11"/>
        <v>316.96156600598141</v>
      </c>
      <c r="G47" s="5">
        <f t="shared" si="12"/>
        <v>15848.07830029907</v>
      </c>
      <c r="H47" s="5">
        <f t="shared" si="13"/>
        <v>3.8577824453782554</v>
      </c>
      <c r="I47" s="5">
        <f t="shared" si="18"/>
        <v>59.438292139752107</v>
      </c>
      <c r="J47" s="5">
        <f t="shared" si="14"/>
        <v>6.2801098892805181</v>
      </c>
      <c r="K47" s="5">
        <f t="shared" si="15"/>
        <v>2.1898253199069573</v>
      </c>
      <c r="L47" s="5">
        <f t="shared" si="16"/>
        <v>15.942168967251513</v>
      </c>
      <c r="M47" s="5">
        <f t="shared" si="17"/>
        <v>2.5385175177369277</v>
      </c>
      <c r="N47" s="5">
        <f t="shared" si="19"/>
        <v>-0.31017468009304272</v>
      </c>
      <c r="O47" s="5">
        <f t="shared" si="20"/>
        <v>-2.2581057559497815</v>
      </c>
      <c r="P47" s="5">
        <f t="shared" si="21"/>
        <v>-0.35956468847848166</v>
      </c>
    </row>
    <row r="48" spans="1:16" x14ac:dyDescent="0.2">
      <c r="A48" s="4">
        <v>229.3</v>
      </c>
      <c r="B48" s="7">
        <v>0.27</v>
      </c>
      <c r="C48" s="4">
        <v>45</v>
      </c>
      <c r="D48" s="4">
        <v>50</v>
      </c>
      <c r="E48" s="4">
        <v>2650</v>
      </c>
      <c r="F48" s="5">
        <f t="shared" si="11"/>
        <v>388.99828555279538</v>
      </c>
      <c r="G48" s="5">
        <f t="shared" si="12"/>
        <v>17504.922849875791</v>
      </c>
      <c r="H48" s="5">
        <f t="shared" si="13"/>
        <v>3.166502617953812</v>
      </c>
      <c r="I48" s="5">
        <f t="shared" si="18"/>
        <v>72.414277727069503</v>
      </c>
      <c r="J48" s="5">
        <f t="shared" si="14"/>
        <v>6.2801098892805181</v>
      </c>
      <c r="K48" s="5">
        <f t="shared" si="15"/>
        <v>1.7843021125167799</v>
      </c>
      <c r="L48" s="5">
        <f t="shared" si="16"/>
        <v>12.989915454797529</v>
      </c>
      <c r="M48" s="5">
        <f t="shared" si="17"/>
        <v>2.0684216811189784</v>
      </c>
      <c r="N48" s="5">
        <f t="shared" si="19"/>
        <v>-0.71569788748322005</v>
      </c>
      <c r="O48" s="5">
        <f t="shared" si="20"/>
        <v>-5.2103592684037654</v>
      </c>
      <c r="P48" s="5">
        <f t="shared" si="21"/>
        <v>-0.82966052509643129</v>
      </c>
    </row>
    <row r="49" spans="1:16" x14ac:dyDescent="0.2">
      <c r="A49" s="4">
        <v>229.3</v>
      </c>
      <c r="B49" s="7">
        <v>0.33</v>
      </c>
      <c r="C49" s="4">
        <v>40</v>
      </c>
      <c r="D49" s="4">
        <v>50</v>
      </c>
      <c r="E49" s="4">
        <v>2650</v>
      </c>
      <c r="F49" s="5">
        <f t="shared" si="11"/>
        <v>475.44234900897214</v>
      </c>
      <c r="G49" s="5">
        <f t="shared" si="12"/>
        <v>19017.693960358887</v>
      </c>
      <c r="H49" s="5">
        <f t="shared" si="13"/>
        <v>2.6053579778213889</v>
      </c>
      <c r="I49" s="5">
        <f t="shared" si="18"/>
        <v>88.010938209628151</v>
      </c>
      <c r="J49" s="5">
        <f t="shared" si="14"/>
        <v>6.2801098892805181</v>
      </c>
      <c r="K49" s="5">
        <f t="shared" si="15"/>
        <v>1.459883546604638</v>
      </c>
      <c r="L49" s="5">
        <f t="shared" si="16"/>
        <v>10.628112644834342</v>
      </c>
      <c r="M49" s="5">
        <f t="shared" si="17"/>
        <v>1.6923450118246186</v>
      </c>
      <c r="N49" s="5">
        <f t="shared" si="19"/>
        <v>-1.040116453395362</v>
      </c>
      <c r="O49" s="5">
        <f t="shared" si="20"/>
        <v>-7.5721620783669534</v>
      </c>
      <c r="P49" s="5">
        <f t="shared" si="21"/>
        <v>-1.2057371943907911</v>
      </c>
    </row>
    <row r="50" spans="1:16" x14ac:dyDescent="0.2">
      <c r="A50" s="4">
        <v>229.3</v>
      </c>
      <c r="B50" s="7">
        <v>0.39</v>
      </c>
      <c r="C50" s="4">
        <v>40</v>
      </c>
      <c r="D50" s="4">
        <v>50</v>
      </c>
      <c r="E50" s="4">
        <v>2650</v>
      </c>
      <c r="F50" s="5">
        <f t="shared" si="11"/>
        <v>561.88641246514885</v>
      </c>
      <c r="G50" s="5">
        <f t="shared" si="12"/>
        <v>22475.456498605956</v>
      </c>
      <c r="H50" s="5">
        <f t="shared" si="13"/>
        <v>2.2268480439904303</v>
      </c>
      <c r="I50" s="5">
        <f t="shared" si="18"/>
        <v>102.97065424774237</v>
      </c>
      <c r="J50" s="5">
        <f t="shared" si="14"/>
        <v>6.2801098892805181</v>
      </c>
      <c r="K50" s="5">
        <f t="shared" si="15"/>
        <v>1.2352860778962325</v>
      </c>
      <c r="L50" s="5">
        <f t="shared" si="16"/>
        <v>8.9930183917829059</v>
      </c>
      <c r="M50" s="5">
        <f t="shared" si="17"/>
        <v>1.4319842407746775</v>
      </c>
      <c r="N50" s="5">
        <f t="shared" si="19"/>
        <v>-1.2647139221037675</v>
      </c>
      <c r="O50" s="5">
        <f t="shared" si="20"/>
        <v>-9.2072563314183888</v>
      </c>
      <c r="P50" s="5">
        <f t="shared" si="21"/>
        <v>-1.466097965440732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162 &amp; 151.3</vt:lpstr>
      <vt:lpstr>240 &amp; 229.3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2019-03-10T00:02:55Z</dcterms:created>
  <dcterms:modified xsi:type="dcterms:W3CDTF">2019-11-18T15:56:34Z</dcterms:modified>
</cp:coreProperties>
</file>