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<sst xmlns="http://schemas.openxmlformats.org/spreadsheetml/2006/main" count="1402" uniqueCount="409">
  <si>
    <t>Name</t>
  </si>
  <si>
    <t>Name of Local Authority Pension Fund</t>
  </si>
  <si>
    <t>Description of holding</t>
  </si>
  <si>
    <t>Sub-category/ Classification</t>
  </si>
  <si>
    <t>Oil/gas companies</t>
  </si>
  <si>
    <t>Coal Companies</t>
  </si>
  <si>
    <t>Verification</t>
  </si>
  <si>
    <t>Fossil fuel amounts</t>
  </si>
  <si>
    <t>All Amounts</t>
  </si>
  <si>
    <t>Cardiff and Vale of Glamorgan Pension Fund</t>
  </si>
  <si>
    <t>British pound sterling</t>
  </si>
  <si>
    <t>Cash</t>
  </si>
  <si>
    <t>Annual Report 2014</t>
  </si>
  <si>
    <t>https://www.cardiff.gov.uk/ENG/Your-Council/Council-finance/Pensions/Documents/2013-14%20Annual%20Report%20and%20Accounts.pdf</t>
  </si>
  <si>
    <t>Total holdings</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</si>
  <si>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</si>
  <si>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</si>
  <si>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</si>
  <si>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</si>
  <si>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</si>
  <si>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</si>
  <si>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</si>
  <si>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</si>
  <si>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</si>
  <si>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</si>
  <si>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1.49bn</t>
  </si>
  <si>
    <t>Data sheets for other local authorities and contact details if you can’t find what</t>
  </si>
  <si>
    <t>Total fossil fuel holdings</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</si>
  <si>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</si>
  <si>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</si>
  <si>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</si>
  <si>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</si>
  <si>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</si>
  <si>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</si>
  <si>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</si>
  <si>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</si>
  <si>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Percentage in fossil fuels</t>
  </si>
  <si>
    <t>Fossil Fuel investments.’ In these cases, other sheets will appear mostly</t>
  </si>
  <si>
    <t>empty.</t>
  </si>
  <si>
    <t>Where cells contain “#NUM”, this is not due to a mistake in the script,</t>
  </si>
  <si>
    <t>but due to limited data being provided.</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</si>
  <si>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</si>
  <si>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</si>
  <si>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</si>
  <si>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</si>
  <si>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</si>
  <si>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</si>
  <si>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</si>
  <si>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</si>
  <si>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</si>
  <si>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</si>
  <si>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Japanese yen</t>
  </si>
  <si>
    <t>Euro</t>
  </si>
  <si>
    <t xml:space="preserve">yes
</t>
  </si>
  <si>
    <t>New Taiwan dollar</t>
  </si>
  <si>
    <t>Norwegian krone</t>
  </si>
  <si>
    <t>Swiss franc</t>
  </si>
  <si>
    <t>Australian dollar</t>
  </si>
  <si>
    <t>Indonesian rupiah</t>
  </si>
  <si>
    <t>Total estimated fossil fuels in largest pooled funds</t>
  </si>
  <si>
    <t>Swedish krona</t>
  </si>
  <si>
    <t>Total direct fossil fuels</t>
  </si>
  <si>
    <t>Total fossil fuels</t>
  </si>
  <si>
    <t>ROYAL DUTCH SHELL 'B'ORD EUR0.07</t>
  </si>
  <si>
    <t>Common Stock</t>
  </si>
  <si>
    <t>BP ORD USD0.25</t>
  </si>
  <si>
    <t>GLAXOSMITHKLINE ORD GBP0.25</t>
  </si>
  <si>
    <t>ASTRAZENECA ORD USD0.25</t>
  </si>
  <si>
    <t>VODAFONE GROUP ORD USD0.2095238</t>
  </si>
  <si>
    <t>CENTRICA ORD GBP0.061728395</t>
  </si>
  <si>
    <t>BT GROUP ORD GBP0.05</t>
  </si>
  <si>
    <t>TOYOTA MOTOR CORP NPV</t>
  </si>
  <si>
    <t>BAE SYSTEMS ORD GBP0.025</t>
  </si>
  <si>
    <t>MARKS &amp; SPENCER GP ORD GBP0.25</t>
  </si>
  <si>
    <t>ORANGE EUR4</t>
  </si>
  <si>
    <t>SAMSUNG ELECTRONIC KRW5000</t>
  </si>
  <si>
    <t>TESCO ORD GBP0.05</t>
  </si>
  <si>
    <t>BHP BILLITON LTD NPV</t>
  </si>
  <si>
    <t>AIA GROUP LTD NPV</t>
  </si>
  <si>
    <t>NATL AUSTRALIA BK NPV</t>
  </si>
  <si>
    <t>HSBC HLDGS ORD USD0.50(UK REG)</t>
  </si>
  <si>
    <t>HYUNDAI MOTOR CO KRW5000</t>
  </si>
  <si>
    <t>HON HAI PRECISION TWD10</t>
  </si>
  <si>
    <t>SONY CORP NPV</t>
  </si>
  <si>
    <t>KONINKLIJKE KPN</t>
  </si>
  <si>
    <t>TAIWAN SEMICON MAN TWD10</t>
  </si>
  <si>
    <t>MEDIATEK INC TWD10</t>
  </si>
  <si>
    <t>TELECOM ITALIA SPA NPV</t>
  </si>
  <si>
    <t>SUMITOMO MITSUI FINANCIAL GROUP NPV</t>
  </si>
  <si>
    <t>NIPPON STEEL AND SUMITOMO METAL CORPORATION</t>
  </si>
  <si>
    <t>TORAY INDS INC NPV</t>
  </si>
  <si>
    <t>NINTENDO CO LTD NPV</t>
  </si>
  <si>
    <t>HITACHI NPV</t>
  </si>
  <si>
    <t>AUST &amp; NZ BANK GRP NPV</t>
  </si>
  <si>
    <t>JARDINE MATHESON HLDGS USD0.25(SING QUOTE)</t>
  </si>
  <si>
    <t>NATIONAL GRID ORD GBP0.113953</t>
  </si>
  <si>
    <t>MITSUBISHI HVY IND NPV</t>
  </si>
  <si>
    <t>HONDA MOTOR CO NPV</t>
  </si>
  <si>
    <t>MITSUBISHI ELEC CP NPV</t>
  </si>
  <si>
    <t>FIRSTGROUP ORD GBP0.05</t>
  </si>
  <si>
    <t>MINEBEA CO NPV</t>
  </si>
  <si>
    <t>NTT DOCOMO NPV</t>
  </si>
  <si>
    <t>KUBOTA CORP NPV</t>
  </si>
  <si>
    <t>KDDI CORP NPV</t>
  </si>
  <si>
    <t>WM MORRISON SUPERMARKETS ORD GBP0.10</t>
  </si>
  <si>
    <t>MAZDA MOTOR CORP NPV</t>
  </si>
  <si>
    <t>UTD O/S BANK NPV</t>
  </si>
  <si>
    <t>WOOLWORTHS LTD NPV</t>
  </si>
  <si>
    <t>MITSUBISHI CORP NPV</t>
  </si>
  <si>
    <t>ORIX CORP NPV</t>
  </si>
  <si>
    <t>HONGKONG LAND HLD ORD USD0.10(SINGAPORE REG)</t>
  </si>
  <si>
    <t>CSL LTD NPV</t>
  </si>
  <si>
    <t>SK TELECOM KRW500</t>
  </si>
  <si>
    <t>RENTOKIL INITIAL ORD GBP0.01</t>
  </si>
  <si>
    <t>AVIVA ORD GBP0.25</t>
  </si>
  <si>
    <t>MITSUBISHI UFJ FIN NPV</t>
  </si>
  <si>
    <t>STANDARD LIFE ORD GBP0.10</t>
  </si>
  <si>
    <t>WESTPAC BKG CORP NPV</t>
  </si>
  <si>
    <t>AMLIN ORD GBP0.28125</t>
  </si>
  <si>
    <t>TOKYO GAS CO LTD NPV</t>
  </si>
  <si>
    <t>INTL CONS AIRL DI</t>
  </si>
  <si>
    <t>BARCLAYS ORD GBP0.25</t>
  </si>
  <si>
    <t>CASIO COMPUTER CO NPV</t>
  </si>
  <si>
    <t>MONDI PLC GBP</t>
  </si>
  <si>
    <t>CARNIVAL PLC ORD USD1.66</t>
  </si>
  <si>
    <t>SUMITOMO METAL MINING CO LTD NPV</t>
  </si>
  <si>
    <t>SUN HUNG KAI PROP NPV</t>
  </si>
  <si>
    <t>ASICS CORP NPV</t>
  </si>
  <si>
    <t>BAOXIN AUTO GROUP HKD0.01</t>
  </si>
  <si>
    <t>ENEL SPA EUR1</t>
  </si>
  <si>
    <t>BRAMBLES LTD NPV</t>
  </si>
  <si>
    <t>ADR BAIDU INC SPONSORED ADR</t>
  </si>
  <si>
    <t>SOUND GLOBAL LTD</t>
  </si>
  <si>
    <t>MITSUI O.S.K.LINES NPV</t>
  </si>
  <si>
    <t>TAISEI CORP NPV</t>
  </si>
  <si>
    <t>TOSHIBA CORP NPV</t>
  </si>
  <si>
    <t>SEVEN &amp; I HOLDINGS NPV</t>
  </si>
  <si>
    <t>COMMONWEALTH BANK OF AUSTRALIA NPV</t>
  </si>
  <si>
    <t>MITSUI FUDOSAN CO LTD NPV</t>
  </si>
  <si>
    <t>DAIWA HOUSE INDS NPV</t>
  </si>
  <si>
    <t>SK HYNIX INC</t>
  </si>
  <si>
    <t>RYOHIN KEIKAKU CO NPV</t>
  </si>
  <si>
    <t>FINMECCANICA SPA EUR 4.40</t>
  </si>
  <si>
    <t>INDUSTRIAL &amp; COMMERCIAL BANK CHINA 'H'</t>
  </si>
  <si>
    <t>RWE AG NPV</t>
  </si>
  <si>
    <t>WING HANG BANK NPV</t>
  </si>
  <si>
    <t>YOKOGAWA ELECTRIC NPV</t>
  </si>
  <si>
    <t>TOYOTA INDUSTRIES NPV</t>
  </si>
  <si>
    <t>ZHUZHOU CSR TIMES 'H'CNY1</t>
  </si>
  <si>
    <t>CHINA MENGNIU DAIR HKD0.1</t>
  </si>
  <si>
    <t>DAIKIN INDUSTRIES NPV</t>
  </si>
  <si>
    <t>SINGAPORE TELECOMMUNICATIONS NEW COM STK</t>
  </si>
  <si>
    <t>CNOOC LTD HKD0.02</t>
  </si>
  <si>
    <t>ITV ORD GBP0.10</t>
  </si>
  <si>
    <t>CHINA PETROLEUM &amp; CHEMICAL CORP CNY1'H'SHS</t>
  </si>
  <si>
    <t>OSG CORPORATION CO NPV</t>
  </si>
  <si>
    <t>ELECTRIC POWER DEVELOPMENT CO LTD NPV</t>
  </si>
  <si>
    <t>RIO TINTO LIMITED NPV</t>
  </si>
  <si>
    <t>SHINSEI BANK NPV</t>
  </si>
  <si>
    <t>AJINOMOTO CO INC NPV</t>
  </si>
  <si>
    <t>SANKEN ELECTRIC CO NPV</t>
  </si>
  <si>
    <t>BK MANDIRI IDR500</t>
  </si>
  <si>
    <t>3I GROUP ORD GBP0.738636</t>
  </si>
  <si>
    <t>MIZUHO FINANCIAL GROUP NPV</t>
  </si>
  <si>
    <t>DAIWA SECS GROUP INC</t>
  </si>
  <si>
    <t>JARDINE CYCLE &amp; CARRIAGE SGD1</t>
  </si>
  <si>
    <t>RYANAIR HLDGS ORD EUR0.00635</t>
  </si>
  <si>
    <t>ROYAL BK SCOT GRP ORD GBP1</t>
  </si>
  <si>
    <t>JAMES HARDIE INDUSTRIES PLC</t>
  </si>
  <si>
    <t>TOKIO MARINE HOLDINGS INC NPV</t>
  </si>
  <si>
    <t>SECOM CO NPV</t>
  </si>
  <si>
    <t>KEPPEL CORP NPV</t>
  </si>
  <si>
    <t>PENTA OCEAN CONST NPV</t>
  </si>
  <si>
    <t>AISIN SEIKI CO NPV</t>
  </si>
  <si>
    <t>ISETAN MITSUKOSHI NPV</t>
  </si>
  <si>
    <t>MITSUI &amp; CO LTD NPV</t>
  </si>
  <si>
    <t>KINTETSU WORLD EXP NPV</t>
  </si>
  <si>
    <t>ASUSTEK COMPUTER TWD10</t>
  </si>
  <si>
    <t>SMITH &amp; NEPHEW ORD USD0.20</t>
  </si>
  <si>
    <t>MARUI GROUP CO LTD</t>
  </si>
  <si>
    <t>TOKYU FUDOSAN HOLDINGS CORPORATION NPV</t>
  </si>
  <si>
    <t>DOWA HOLDINGS CO LTD</t>
  </si>
  <si>
    <t>UOL GROUP LIMITED SGD1</t>
  </si>
  <si>
    <t>SUMITOMO RUBBER NPV</t>
  </si>
  <si>
    <t>CSR PLC ORD GBP0.001</t>
  </si>
  <si>
    <t>SHANDONG WEIGAO GP 'H'CNY0.1</t>
  </si>
  <si>
    <t>INPEX CORPORATION NPV</t>
  </si>
  <si>
    <t>KYOWA HAKKO KIRIN CO LTD NPV</t>
  </si>
  <si>
    <t>INCITEC PIVOT NPV</t>
  </si>
  <si>
    <t>CHEUNG KONG(HLDGS) NPV</t>
  </si>
  <si>
    <t>HEWLETT PACKARD CO COM</t>
  </si>
  <si>
    <t>EMPERADOR INC PHP1</t>
  </si>
  <si>
    <t>JAPAN STEEL WORKS LTD NPV</t>
  </si>
  <si>
    <t>ELECTROCOMPONENTS ORD GBP0.10</t>
  </si>
  <si>
    <t>RESMED INC CDI COM USD0.004 10:1</t>
  </si>
  <si>
    <t>SHIMADZU CORP NPV</t>
  </si>
  <si>
    <t>AYALA LAND INC PHP1</t>
  </si>
  <si>
    <t>LLOYDS BANKING GP ORD GBP0.1</t>
  </si>
  <si>
    <t>TAIHEIYO CEMENT NPV</t>
  </si>
  <si>
    <t>SUMITOMO ELECTRIC NPV</t>
  </si>
  <si>
    <t>SHOWA DENKO KK NPV</t>
  </si>
  <si>
    <t>CATHAY PACIFIC AIR NPV</t>
  </si>
  <si>
    <t>CHINA LIFE INSURANCE CO 'H' CNY1</t>
  </si>
  <si>
    <t>PUBLIC BK BHD MYR1 (ALIEN MKT)</t>
  </si>
  <si>
    <t>DIC CORPORATION NPV</t>
  </si>
  <si>
    <t>COMPUTERSHARE LTD NPV</t>
  </si>
  <si>
    <t>JX HOLDINGS INC NPV</t>
  </si>
  <si>
    <t>SALIM IVOMAS NPV</t>
  </si>
  <si>
    <t>BEC WORLD THB1(ALIEN MKT)</t>
  </si>
  <si>
    <t>CHINA SHINEWAY PHA HKD0.1</t>
  </si>
  <si>
    <t>WOODSIDE PETROLEUM NPV</t>
  </si>
  <si>
    <t>MITSUBISHI GAS CHM NPV</t>
  </si>
  <si>
    <t>KB FINANCIAL GROUP KRW5000</t>
  </si>
  <si>
    <t>SEMEN INDONESIA PERSERO TBK PT</t>
  </si>
  <si>
    <t>NSK LTD NPV</t>
  </si>
  <si>
    <t>BELLE INTERNATIONA HKD0.01</t>
  </si>
  <si>
    <t>FUKUOKA FINANCIAL NPV</t>
  </si>
  <si>
    <t>MEARS GROUP ORD GBP0.01</t>
  </si>
  <si>
    <t>AGL ENERGY LTD NPV</t>
  </si>
  <si>
    <t>TOSHIBA MACHINE CO NPV</t>
  </si>
  <si>
    <t>SANYO SPEC STEEL NPV</t>
  </si>
  <si>
    <t>MAEDA CORP NPV</t>
  </si>
  <si>
    <t>KYOWA EXEO CORP NPV</t>
  </si>
  <si>
    <t>BANGKOK BANK THB10(ALIEN MKT)</t>
  </si>
  <si>
    <t>YAMATO KOGYO CO NPV</t>
  </si>
  <si>
    <t>SUMITOMO FORESTRY NPV</t>
  </si>
  <si>
    <t>CHINA MOBILE LTD HKD0.10</t>
  </si>
  <si>
    <t>AIR FRANCE - KLM EUR8.50</t>
  </si>
  <si>
    <t>RADIANT OPTO-ELECT TWD10</t>
  </si>
  <si>
    <t>DENKI KAGAKU KOGYO NPV</t>
  </si>
  <si>
    <t>LG CHEMICAL KRW5000</t>
  </si>
  <si>
    <t>BRITISH SKY BROADCASTING GROUP ORD GBP0.50</t>
  </si>
  <si>
    <t>LAND &amp; HOUSES THB1(NVDR)</t>
  </si>
  <si>
    <t>CHINA CINDA ASSET MANAGEMENT COMPANY LTD</t>
  </si>
  <si>
    <t>RESONA HOLDINGS NPV</t>
  </si>
  <si>
    <t>BENESSE HOLDINGS INC NPV</t>
  </si>
  <si>
    <t>INTESA SANPAOLO EUR0.52</t>
  </si>
  <si>
    <t>KERRY PROPERTIES HKD1</t>
  </si>
  <si>
    <t>DIXONS RETAIL ORD GBP0.025</t>
  </si>
  <si>
    <t>TRAVIS PERKINS ORD GBP0.10</t>
  </si>
  <si>
    <t>IWATANI CORP</t>
  </si>
  <si>
    <t>MARUBENI CORP NPV</t>
  </si>
  <si>
    <t>DAIDO STEEL CO NPV</t>
  </si>
  <si>
    <t>FUJITSU Y50</t>
  </si>
  <si>
    <t>COCA-COLA WEST CO NPV</t>
  </si>
  <si>
    <t>WESFARMERS LTD NPV</t>
  </si>
  <si>
    <t>STATOIL ASA</t>
  </si>
  <si>
    <t>SSE PLC ORD GBP0.50</t>
  </si>
  <si>
    <t>SANKYU INC NPV</t>
  </si>
  <si>
    <t>CHINA CONSTRUCTION BANK'H'CNY1</t>
  </si>
  <si>
    <t>ANHUI CONCH CEMENT 'H'CNY1</t>
  </si>
  <si>
    <t>AZBIL CORP NPV</t>
  </si>
  <si>
    <t>FIRST SOLAR INC COM</t>
  </si>
  <si>
    <t>UBE INDUSTRIES NPV</t>
  </si>
  <si>
    <t>BANCO POPULAR ESPA EUR0.5</t>
  </si>
  <si>
    <t>KOMERI CO LTD NPV</t>
  </si>
  <si>
    <t>TDK CORP NPV</t>
  </si>
  <si>
    <t>KOBE STEEL LTD</t>
  </si>
  <si>
    <t>DIRECT LINE INSURANCE GROUP PLC ORD GBP0.10</t>
  </si>
  <si>
    <t>TOYO ENG CORP NPV</t>
  </si>
  <si>
    <t>PIONEER CORP NPV</t>
  </si>
  <si>
    <t>CHECK PT SOFTWARE TECHNOLOGIES ORDILS.01</t>
  </si>
  <si>
    <t>CHINA TAIPING INSU NPV</t>
  </si>
  <si>
    <t>MEDIASET EUR0.52</t>
  </si>
  <si>
    <t>PEARSON ORD GBP0.25</t>
  </si>
  <si>
    <t>GKN ORD GBP0.10</t>
  </si>
  <si>
    <t>YUANTA FINL HOLDS TWD10</t>
  </si>
  <si>
    <t>CHINA PAC INS GR-H</t>
  </si>
  <si>
    <t>E.ON SE NPV</t>
  </si>
  <si>
    <t>HANKOOK TIRE CO KRW500</t>
  </si>
  <si>
    <t>JARDINE LLOYD THOMPSON GROUP ORD GBP0.05</t>
  </si>
  <si>
    <t>QBE INS GROUP NPV</t>
  </si>
  <si>
    <t>KAYABA INDUSTRY CO NPV</t>
  </si>
  <si>
    <t>UNILEVER PLC ORD GBP0.031111</t>
  </si>
  <si>
    <t>SEIREN CO LTD NPV</t>
  </si>
  <si>
    <t>MITSUBISHI CHEM HL NPV</t>
  </si>
  <si>
    <t>WHITBREAD ORD GBP0.76797385</t>
  </si>
  <si>
    <t>TOTAL EUR2.5</t>
  </si>
  <si>
    <t>MITIE GROUP ORD GBP0.025</t>
  </si>
  <si>
    <t>HISAKA WORKS LTD NPV</t>
  </si>
  <si>
    <t>HAYS PLC ORD GBP0.01</t>
  </si>
  <si>
    <t>MARSHALLS ORD GBP0.25</t>
  </si>
  <si>
    <t>NIPPON CHEMI-CON NPV</t>
  </si>
  <si>
    <t>SANOFI EUR2</t>
  </si>
  <si>
    <t>ASAHI HOLDINGS INC NPV</t>
  </si>
  <si>
    <t>ORICA LIMITED NPV</t>
  </si>
  <si>
    <t>TOYO TANSO CO LTD NPV</t>
  </si>
  <si>
    <t>BANK OF AMERICA CORP</t>
  </si>
  <si>
    <t>BELLWAY GBP0.125</t>
  </si>
  <si>
    <t>KERRY LOGISTICS NETWORK LTD HKD1</t>
  </si>
  <si>
    <t>RECALL HOLDINGS LTD NPV</t>
  </si>
  <si>
    <t>PHOENIX IT ORD GBP0.01</t>
  </si>
  <si>
    <t>EASYJET ORD GBP0.27285714</t>
  </si>
  <si>
    <t>NS SOLUTIONS CORP NPV</t>
  </si>
  <si>
    <t>RIO TINTO ORD GBP0.10</t>
  </si>
  <si>
    <t>BWIN.PARTY DIGITAL ORD GBP0.00015</t>
  </si>
  <si>
    <t>RSA INSURANCE GROUP PLC ORD GBP0.275</t>
  </si>
  <si>
    <t>LMS CAPITAL PLC ORD GBP0.10</t>
  </si>
  <si>
    <t>ANGLO AMERICAN USD0.54945</t>
  </si>
  <si>
    <t>DAILY MAIL &amp; GENERAL TRUST ORD(NON VTG)GBP0.125</t>
  </si>
  <si>
    <t>DAIICHI SANKYO COM NPV</t>
  </si>
  <si>
    <t>DAIMLER AG 1.375% SNR 10/12/2015 GBP</t>
  </si>
  <si>
    <t>Corporate Bonds</t>
  </si>
  <si>
    <t>VODAFONE GROUP 5.375% MTN 05/12/17 GBP5000</t>
  </si>
  <si>
    <t>PRUDENTIAL 1.25% SNR MTN 16/11/15 GBP</t>
  </si>
  <si>
    <t>WALES &amp; WEST UTILI 5.125% GTD SNR 02/12/16 GBP</t>
  </si>
  <si>
    <t>VOLKSWAGEN INTL 1.25% MTN 20/08/15 GBP1000</t>
  </si>
  <si>
    <t>GE CAPITAL UK FUND 4.125% SNR GTD EMTN 28/9/17</t>
  </si>
  <si>
    <t>CITIGROUP INC 5.5% SNR EMTN 18/11/15 GBP</t>
  </si>
  <si>
    <t>NATIONAL GRID 6.125% EMTN 15/04/2014 GBP</t>
  </si>
  <si>
    <t>ANGLIAN WATER SVCS 5.25% EMTN 30/10/15 GBP(VAR</t>
  </si>
  <si>
    <t>FUT JUN 14 EURX EUR-BOBL</t>
  </si>
  <si>
    <t>Fixed Income Derivatives - Futures</t>
  </si>
  <si>
    <t>FUT JUN 14 10 YR T-NOTES</t>
  </si>
  <si>
    <t>FUT JUN 14 LIF LONG GILT</t>
  </si>
  <si>
    <t>Fixed Income Futures</t>
  </si>
  <si>
    <t>MAJEDIE ASSET MGT SPECIAL SITS INV B ACCNAV</t>
  </si>
  <si>
    <t>Funds - Common Stock</t>
  </si>
  <si>
    <t>BTS RAIL MASS TRANSIT GWTH INFRA FD INVESTMENT UNITS (ALIEN MKT)</t>
  </si>
  <si>
    <t>ABERDEEN UT MGRS EMG MARKET BD GBP Z2 ACC</t>
  </si>
  <si>
    <t>Funds - Corporate Bond</t>
  </si>
  <si>
    <t>GLOBAL SOVEREIGN OPPORTUNITIES BOND FUND( CLASS - Z2 - USD )</t>
  </si>
  <si>
    <t>ABERDEEN GLO SERV LIQUIDITY LUX Z 1 GBP DIS</t>
  </si>
  <si>
    <t>Funds - Short Term Investment</t>
  </si>
  <si>
    <t>Global cash</t>
  </si>
  <si>
    <t>United States dollar</t>
  </si>
  <si>
    <t>UNITED KINGDOM(GOVERNMENT OF) 1.25% GILT 22/7/18</t>
  </si>
  <si>
    <t>Government Bonds</t>
  </si>
  <si>
    <t>UK(GOVT OF) 6% STK 07/12/2028 GBP0.01</t>
  </si>
  <si>
    <t>UK(GOVT OF) 1% GILT 7/9/2017 GBP1</t>
  </si>
  <si>
    <t>UK(GOVT OF) 4.25% STK 07/06/2032 GBP100</t>
  </si>
  <si>
    <t>UK(GOVT OF) 4.75% GILT 7/12/30 GBP0.01</t>
  </si>
  <si>
    <t>UK(GOVT OF) 4.25% TSY GILT 07/12/49 GBP</t>
  </si>
  <si>
    <t>UK(GOVT OF) 4.25% STK 07/12/27 GBP</t>
  </si>
  <si>
    <t>UK(GOVT OF) 4.25% STK 7/3/2036 GBP0.01</t>
  </si>
  <si>
    <t>UK(GOVT OF) 4.25% GILT 07/09/39 GBP0.01</t>
  </si>
  <si>
    <t>UK(GOVT OF) 3.75% T-GILT 7/9/21 GBP</t>
  </si>
  <si>
    <t>UK(GOVT OF) 3.75% GILT 07/09/2020 GBP</t>
  </si>
  <si>
    <t>UNITED KINGDOM(GOVERNMENT OF) 3.25% GILTDUE 22/01/2044</t>
  </si>
  <si>
    <t>UK(GOVT OF) 5% GILT 07/03/18 GBP0.01</t>
  </si>
  <si>
    <t>UK(GOVT OF) 4.25% BDS 7/12/55 GBP0.01</t>
  </si>
  <si>
    <t>UK(GOVT OF) 4.25% STK 7/12/2046 GBP0.01</t>
  </si>
  <si>
    <t>UK(GOVT OF) 8% STK 07/06/2021 GBP0.01</t>
  </si>
  <si>
    <t>UK(GOVT OF) 3.75% GILT 22/07/52 GBP0.01</t>
  </si>
  <si>
    <t>UK(GOVT OF) 4.75% STK 07/03/2020 GBP100</t>
  </si>
  <si>
    <t>UK(GOVT OF) 1.75% BDS 07/09/22 GBP0.01</t>
  </si>
  <si>
    <t>UK(GOVT OF) 4.5% STK 07/12/2042 GBP0.01</t>
  </si>
  <si>
    <t>UK(GOVT OF) 4% GILT 22/1/2060 GBP0.01</t>
  </si>
  <si>
    <t>UK(GOVT OF) 5% STK 07/03/2025 GBP100</t>
  </si>
  <si>
    <t>Invested cash</t>
  </si>
  <si>
    <t>Miscellaneous</t>
  </si>
  <si>
    <t>Pending foreign exchange purchases</t>
  </si>
  <si>
    <t>Chinese yuan renminbi</t>
  </si>
  <si>
    <t>Canadian dollar</t>
  </si>
  <si>
    <t>New Zealand dollar</t>
  </si>
  <si>
    <t>Mexican peso</t>
  </si>
  <si>
    <t>Danish krone</t>
  </si>
  <si>
    <t>Polish zloty</t>
  </si>
  <si>
    <t>Pending foreign exchange sales</t>
  </si>
  <si>
    <t>Pending trade purchases</t>
  </si>
  <si>
    <t>Pending trade sales</t>
  </si>
  <si>
    <t>Westport UK 1991</t>
  </si>
  <si>
    <t>Private Equity</t>
  </si>
  <si>
    <t>Capital Dynamics Europe Fund II 1999 (94565)</t>
  </si>
  <si>
    <t>Capital Dynamics USA Fund II 2000 (94570)</t>
  </si>
  <si>
    <t>Pantheon Europe III (94550)</t>
  </si>
  <si>
    <t>Pantheon USA V (94555)</t>
  </si>
  <si>
    <t>Harbourvest HIPEP V Partnership Fund (94586)</t>
  </si>
  <si>
    <t>Harbourvest HIPEP V Direct Fund (94585)</t>
  </si>
  <si>
    <t>Harbourvest Partners VIII (Cayman) Venture Fund (94587)</t>
  </si>
  <si>
    <t>Harbourvest Partners VIII (Cayman) Buyout Fund (94588)</t>
  </si>
  <si>
    <t>Harbourvest Partners Cleantech Fund 1 (94589)</t>
  </si>
  <si>
    <t>Capital Dynamics European Buyout 2005 (94576)</t>
  </si>
  <si>
    <t>Capital Dynamics US Private Equity 2006 (94577)</t>
  </si>
  <si>
    <t>Pantheon Europe V 'A' (94557)</t>
  </si>
  <si>
    <t>Pantheon USA VII (94556)</t>
  </si>
  <si>
    <t>Pantheon PGSF IV Feeder (94558)</t>
  </si>
  <si>
    <t>Pantheon Europe V11 (94559)</t>
  </si>
  <si>
    <t>Pantheon Asia Fund VI (94552)</t>
  </si>
  <si>
    <t>Harbourvest HIPEP VI Cayman Partnership Fund (94582)</t>
  </si>
  <si>
    <t>Harbourvest Dover Street VII Cayman Fund (94583)</t>
  </si>
  <si>
    <t>Capital Dynamics Generation VII (US) (94578)</t>
  </si>
  <si>
    <t>Capital Dynamics Asia (94579)</t>
  </si>
  <si>
    <t>Harbourvest IX Cayman Buyout Fund (94590)</t>
  </si>
  <si>
    <t>Harbourvest 1X Cayman Credit Opportunities (94591)</t>
  </si>
  <si>
    <t>Capital Dynamics Generation VIII Asia (94566)</t>
  </si>
  <si>
    <t>Capital Dynamics Generation VIII US Mid Market (94567)</t>
  </si>
  <si>
    <t>ML(Blackrock) PUT</t>
  </si>
  <si>
    <t>Property</t>
  </si>
  <si>
    <t>SEPUT</t>
  </si>
  <si>
    <t>UBS</t>
  </si>
  <si>
    <t>S Life</t>
  </si>
  <si>
    <t>CBRE</t>
  </si>
  <si>
    <t>Recoverable taxes</t>
  </si>
  <si>
    <t>RSA INSURANCE GRP NEW ORD GBP0.275(NP-09/04)</t>
  </si>
  <si>
    <t>Rights/Warrants</t>
  </si>
  <si>
    <t>ABERDEEN GLO SERV STG CRED BD Z2 GBP CAPNAV</t>
  </si>
  <si>
    <t>Unit Trust Bonds</t>
  </si>
  <si>
    <t>ABERDEEN GLOBAL FUNDS II - GLOBAL GOV BOND FUND CLASS Z2-USD</t>
  </si>
  <si>
    <t>AQUILA LIFE UK EQUITY INDEX FUND SER1</t>
  </si>
  <si>
    <t>Unit Trust Equity</t>
  </si>
  <si>
    <t>SSGA MPF EUROPE EX UK ACTIVE FUND</t>
  </si>
  <si>
    <t>SSGA MPF NORTH AMER EQUITY INDEX FUND</t>
  </si>
  <si>
    <t>SSGA MPF EQUITY INDEX</t>
  </si>
  <si>
    <t>INVESCO FD MNGRS PERPETUAL INCOME ACC NAV</t>
  </si>
  <si>
    <t>JPM LIFE UK DYNAMIC FUND CLASS 1 UNITS</t>
  </si>
  <si>
    <t>ABERDEEN UT MGRS EMG MARKETS EQUITY Z ACC</t>
  </si>
  <si>
    <t>SCHRODER INV MGMT INDIAN EQUITY I USD ACC NAV</t>
  </si>
  <si>
    <t>Variation Margin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</si>
</sst>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9.0"/>
    </font>
    <font>
      <sz val="11.0"/>
    </font>
    <font>
      <u/>
      <color rgb="FF0000FF"/>
    </font>
    <font>
      <b/>
      <sz val="8.0"/>
    </font>
    <font>
      <sz val="9.0"/>
    </font>
    <font>
      <sz val="10.0"/>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2" numFmtId="2" xfId="0" applyAlignment="1" applyFont="1" applyNumberFormat="1">
      <alignment vertical="bottom"/>
    </xf>
    <xf borderId="0" fillId="0" fontId="2" numFmtId="3" xfId="0" applyAlignment="1" applyFont="1" applyNumberFormat="1">
      <alignment vertical="bottom"/>
    </xf>
    <xf borderId="0" fillId="0" fontId="1" numFmtId="0" xfId="0" applyAlignment="1" applyFont="1">
      <alignment/>
    </xf>
    <xf borderId="0" fillId="0" fontId="3" numFmtId="0" xfId="0" applyAlignment="1" applyFont="1">
      <alignment vertical="bottom"/>
    </xf>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3" numFmtId="0" xfId="0" applyAlignment="1" applyFill="1" applyFont="1">
      <alignment vertical="bottom"/>
    </xf>
    <xf borderId="0" fillId="0" fontId="1" numFmtId="0" xfId="0" applyAlignment="1" applyFont="1">
      <alignment vertical="bottom"/>
    </xf>
    <xf borderId="0" fillId="2" fontId="3" numFmtId="0" xfId="0" applyAlignment="1" applyFont="1">
      <alignment vertical="bottom"/>
    </xf>
    <xf borderId="0" fillId="2" fontId="3" numFmtId="4" xfId="0" applyAlignment="1" applyFont="1" applyNumberFormat="1">
      <alignment vertical="bottom"/>
    </xf>
    <xf borderId="0" fillId="0" fontId="3" numFmtId="4" xfId="0" applyAlignment="1" applyBorder="1" applyFont="1" applyNumberFormat="1">
      <alignment vertical="bottom"/>
    </xf>
    <xf borderId="0" fillId="0" fontId="3" numFmtId="4" xfId="0" applyAlignment="1" applyFont="1" applyNumberFormat="1">
      <alignment vertical="bottom"/>
    </xf>
    <xf borderId="0" fillId="2" fontId="3" numFmtId="0" xfId="0" applyAlignment="1" applyFont="1">
      <alignment vertical="bottom"/>
    </xf>
    <xf borderId="0" fillId="2" fontId="3" numFmtId="4" xfId="0" applyAlignment="1" applyFont="1" applyNumberFormat="1">
      <alignment vertical="bottom"/>
    </xf>
    <xf borderId="0" fillId="0" fontId="5" numFmtId="0" xfId="0" applyAlignment="1" applyFont="1">
      <alignment horizontal="left" vertical="bottom"/>
    </xf>
    <xf borderId="0" fillId="0" fontId="6" numFmtId="0" xfId="0" applyFont="1"/>
    <xf borderId="0" fillId="2" fontId="7" numFmtId="0" xfId="0" applyAlignment="1" applyFont="1">
      <alignment horizontal="left"/>
    </xf>
    <xf borderId="0" fillId="0" fontId="6" numFmtId="3" xfId="0" applyFont="1" applyNumberFormat="1"/>
    <xf borderId="0" fillId="0" fontId="5" numFmtId="0" xfId="0" applyAlignment="1" applyFont="1">
      <alignment vertical="bottom"/>
    </xf>
    <xf borderId="0" fillId="0" fontId="8" numFmtId="0" xfId="0" applyAlignment="1" applyFont="1">
      <alignment/>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rdiff.gov.uk/ENG/Your-Council/Council-finance/Pensions/Documents/2013-14%20Annual%20Report%20and%20Accounts.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15</v>
      </c>
    </row>
    <row r="2">
      <c r="A2" s="5" t="s">
        <v>16</v>
      </c>
    </row>
    <row r="3">
      <c r="A3" s="5" t="s">
        <v>17</v>
      </c>
    </row>
    <row r="4">
      <c r="A4" s="5" t="s">
        <v>18</v>
      </c>
    </row>
    <row r="5">
      <c r="A5" s="5" t="s">
        <v>19</v>
      </c>
    </row>
    <row r="6">
      <c r="A6" s="5" t="s">
        <v>20</v>
      </c>
    </row>
    <row r="7">
      <c r="A7" s="5" t="s">
        <v>21</v>
      </c>
    </row>
    <row r="8">
      <c r="A8" s="5" t="s">
        <v>22</v>
      </c>
    </row>
    <row r="9">
      <c r="A9" s="5" t="s">
        <v>23</v>
      </c>
    </row>
    <row r="10">
      <c r="A10" s="5" t="s">
        <v>24</v>
      </c>
    </row>
    <row r="11">
      <c r="A11" s="5" t="s">
        <v>26</v>
      </c>
    </row>
    <row r="12">
      <c r="A12" s="5" t="s">
        <v>28</v>
      </c>
    </row>
    <row r="13">
      <c r="A13" s="8" t="s">
        <v>29</v>
      </c>
    </row>
    <row r="15">
      <c r="A15" s="5" t="s">
        <v>30</v>
      </c>
    </row>
    <row r="16">
      <c r="A16" s="5" t="s">
        <v>31</v>
      </c>
    </row>
    <row r="17">
      <c r="A17" s="5" t="s">
        <v>32</v>
      </c>
    </row>
    <row r="18">
      <c r="A18" s="5" t="s">
        <v>33</v>
      </c>
    </row>
    <row r="19">
      <c r="A19" s="5" t="s">
        <v>34</v>
      </c>
    </row>
    <row r="20">
      <c r="A20" s="5" t="s">
        <v>35</v>
      </c>
    </row>
    <row r="21">
      <c r="A21" s="5" t="s">
        <v>37</v>
      </c>
    </row>
    <row r="22">
      <c r="A22" s="5" t="s">
        <v>38</v>
      </c>
    </row>
    <row r="23">
      <c r="A23" s="5" t="s">
        <v>39</v>
      </c>
    </row>
    <row r="24">
      <c r="A24" s="5" t="s">
        <v>40</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71"/>
    <col customWidth="1" min="2" max="2" width="68.43"/>
    <col customWidth="1" min="3" max="3" width="25.29"/>
    <col customWidth="1" min="4" max="4" width="24.14"/>
    <col customWidth="1" min="5" max="7" width="17.0"/>
    <col customWidth="1" min="8" max="8" width="23.71"/>
    <col customWidth="1" min="9" max="9" width="20.86"/>
  </cols>
  <sheetData>
    <row r="1">
      <c r="A1" s="2" t="s">
        <v>1</v>
      </c>
      <c r="B1" s="2" t="s">
        <v>2</v>
      </c>
      <c r="C1" s="2" t="s">
        <v>3</v>
      </c>
      <c r="D1" s="3" t="s">
        <v>4</v>
      </c>
      <c r="E1" s="2" t="s">
        <v>5</v>
      </c>
      <c r="F1" s="2" t="s">
        <v>6</v>
      </c>
      <c r="G1" s="2" t="s">
        <v>7</v>
      </c>
      <c r="H1" s="4" t="s">
        <v>8</v>
      </c>
    </row>
    <row r="2" ht="24.0" customHeight="1">
      <c r="A2" s="5" t="s">
        <v>9</v>
      </c>
      <c r="B2" s="6" t="s">
        <v>10</v>
      </c>
      <c r="C2" s="6" t="s">
        <v>11</v>
      </c>
      <c r="D2" s="15" t="str">
        <f t="shared" ref="D2:D448"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5" t="str">
        <f t="shared" ref="E2:E9"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7" t="str">
        <f t="shared" ref="F2:F9" si="3">IF(OR(NOT(D2="0"),NOT(E2="0")),B2,D2)</f>
        <v>0</v>
      </c>
      <c r="G2" s="18" t="str">
        <f t="shared" ref="G2:G9" si="4">IF(F2="0",F2,H2)</f>
        <v>0</v>
      </c>
      <c r="H2" s="19">
        <v>891732.54</v>
      </c>
    </row>
    <row r="3">
      <c r="A3" s="5" t="s">
        <v>9</v>
      </c>
      <c r="B3" s="6" t="s">
        <v>51</v>
      </c>
      <c r="C3" s="6" t="s">
        <v>11</v>
      </c>
      <c r="D3" s="15" t="str">
        <f t="shared" si="1"/>
        <v>0</v>
      </c>
      <c r="E3" s="15" t="str">
        <f t="shared" si="2"/>
        <v>0</v>
      </c>
      <c r="F3" s="17" t="str">
        <f t="shared" si="3"/>
        <v>0</v>
      </c>
      <c r="G3" s="18" t="str">
        <f t="shared" si="4"/>
        <v>0</v>
      </c>
      <c r="H3" s="20">
        <v>826223.62</v>
      </c>
    </row>
    <row r="4">
      <c r="A4" s="5" t="s">
        <v>9</v>
      </c>
      <c r="B4" s="6" t="s">
        <v>10</v>
      </c>
      <c r="C4" s="6" t="s">
        <v>11</v>
      </c>
      <c r="D4" s="15" t="str">
        <f t="shared" si="1"/>
        <v>0</v>
      </c>
      <c r="E4" s="15" t="str">
        <f t="shared" si="2"/>
        <v>0</v>
      </c>
      <c r="F4" s="17" t="str">
        <f t="shared" si="3"/>
        <v>0</v>
      </c>
      <c r="G4" s="18" t="str">
        <f t="shared" si="4"/>
        <v>0</v>
      </c>
      <c r="H4" s="6">
        <v>602.03</v>
      </c>
    </row>
    <row r="5">
      <c r="A5" s="5" t="s">
        <v>9</v>
      </c>
      <c r="B5" s="6" t="s">
        <v>10</v>
      </c>
      <c r="C5" s="6" t="s">
        <v>11</v>
      </c>
      <c r="D5" s="15" t="str">
        <f t="shared" si="1"/>
        <v>0</v>
      </c>
      <c r="E5" s="15" t="str">
        <f t="shared" si="2"/>
        <v>0</v>
      </c>
      <c r="F5" s="17" t="str">
        <f t="shared" si="3"/>
        <v>0</v>
      </c>
      <c r="G5" s="18" t="str">
        <f t="shared" si="4"/>
        <v>0</v>
      </c>
      <c r="H5" s="6">
        <v>534.0</v>
      </c>
    </row>
    <row r="6">
      <c r="A6" s="5" t="s">
        <v>9</v>
      </c>
      <c r="B6" s="6" t="s">
        <v>10</v>
      </c>
      <c r="C6" s="6" t="s">
        <v>11</v>
      </c>
      <c r="D6" s="15" t="str">
        <f t="shared" si="1"/>
        <v>0</v>
      </c>
      <c r="E6" s="15" t="str">
        <f t="shared" si="2"/>
        <v>0</v>
      </c>
      <c r="F6" s="17" t="str">
        <f t="shared" si="3"/>
        <v>0</v>
      </c>
      <c r="G6" s="18" t="str">
        <f t="shared" si="4"/>
        <v>0</v>
      </c>
      <c r="H6" s="6">
        <v>462.0</v>
      </c>
    </row>
    <row r="7">
      <c r="A7" s="5" t="s">
        <v>9</v>
      </c>
      <c r="B7" s="6" t="s">
        <v>10</v>
      </c>
      <c r="C7" s="6" t="s">
        <v>11</v>
      </c>
      <c r="D7" s="15" t="str">
        <f t="shared" si="1"/>
        <v>0</v>
      </c>
      <c r="E7" s="15" t="str">
        <f t="shared" si="2"/>
        <v>0</v>
      </c>
      <c r="F7" s="17" t="str">
        <f t="shared" si="3"/>
        <v>0</v>
      </c>
      <c r="G7" s="18" t="str">
        <f t="shared" si="4"/>
        <v>0</v>
      </c>
      <c r="H7" s="6">
        <v>439.55</v>
      </c>
    </row>
    <row r="8">
      <c r="A8" s="5" t="s">
        <v>9</v>
      </c>
      <c r="B8" s="6" t="s">
        <v>52</v>
      </c>
      <c r="C8" s="6" t="s">
        <v>11</v>
      </c>
      <c r="D8" s="15" t="str">
        <f t="shared" si="1"/>
        <v>0</v>
      </c>
      <c r="E8" s="15" t="str">
        <f t="shared" si="2"/>
        <v>0</v>
      </c>
      <c r="F8" s="17" t="str">
        <f t="shared" si="3"/>
        <v>0</v>
      </c>
      <c r="G8" s="18" t="str">
        <f t="shared" si="4"/>
        <v>0</v>
      </c>
      <c r="H8" s="6">
        <v>117.05</v>
      </c>
    </row>
    <row r="9">
      <c r="A9" s="5" t="s">
        <v>9</v>
      </c>
      <c r="B9" s="6" t="s">
        <v>54</v>
      </c>
      <c r="C9" s="6" t="s">
        <v>11</v>
      </c>
      <c r="D9" s="15" t="str">
        <f t="shared" si="1"/>
        <v>0</v>
      </c>
      <c r="E9" s="15" t="str">
        <f t="shared" si="2"/>
        <v>0</v>
      </c>
      <c r="F9" s="17" t="str">
        <f t="shared" si="3"/>
        <v>0</v>
      </c>
      <c r="G9" s="18" t="str">
        <f t="shared" si="4"/>
        <v>0</v>
      </c>
      <c r="H9" s="6">
        <v>4.03</v>
      </c>
    </row>
    <row r="10">
      <c r="A10" s="5" t="s">
        <v>9</v>
      </c>
      <c r="B10" s="6" t="s">
        <v>55</v>
      </c>
      <c r="C10" s="6" t="s">
        <v>11</v>
      </c>
      <c r="D10" s="15" t="str">
        <f t="shared" si="1"/>
        <v>0</v>
      </c>
      <c r="E10" s="21">
        <v>0.0</v>
      </c>
      <c r="F10" s="21">
        <v>0.0</v>
      </c>
      <c r="G10" s="22">
        <v>0.0</v>
      </c>
      <c r="H10" s="6">
        <v>0.04</v>
      </c>
    </row>
    <row r="11">
      <c r="A11" s="5" t="s">
        <v>9</v>
      </c>
      <c r="B11" s="6" t="s">
        <v>56</v>
      </c>
      <c r="C11" s="6" t="s">
        <v>11</v>
      </c>
      <c r="D11" s="15" t="str">
        <f t="shared" si="1"/>
        <v>0</v>
      </c>
      <c r="E11" s="15" t="str">
        <f t="shared" ref="E11:E47" si="5">IF(ISNUMBER(SEARCH("Coal India",B11)),"Coal India",IF(ISNUMBER(SEARCH("China Shenhua",B11)),"China Shenhua",IF(ISNUMBER(SEARCH("Adani",B11)),"Adani",IF(ISNUMBER(SEARCH("Shanxi Coking",B11)),"Shanxi Coking",IF(ISNUMBER(SEARCH("Anglo American",B11)),"Anglo American",IF(ISNUMBER(SEARCH("BHP Billiton",B11)),"BHP Billiton",IF(ISNUMBER(SEARCH("Yitai Coal",B11)),"Yitai Coal",IF(ISNUMBER(SEARCH("Datang Intl",B11)),"Datang Intl",IF(ISNUMBER(SEARCH("China Coal",B11)),"China Coal",IF(ISNUMBER(SEARCH("Peabody Energy",B11)),"Peabody Energy",IF(ISNUMBER(SEARCH("Glencore Xstrata",B11)),"Glencore Xstrata",IF(ISNUMBER(SEARCH("Datong Coal",B11)),"Datong Coal",IF(ISNUMBER(SEARCH("Yanzhou Coal",B11)),"Yanzhou Coal",IF(ISNUMBER(SEARCH("DEH",B11)),"DEH",IF(ISNUMBER(SEARCH("Exxaro",B11)),"Exxaro",IF(ISNUMBER(SEARCH("Yangquan Coal",B11)),"Yangquan Coal",IF(ISNUMBER(SEARCH("Mechel",B11)),"Mechel",IF(ISNUMBER(SEARCH("Arch Coal",B11)),"Arch Coal",IF(ISNUMBER(SEARCH("Alpha Natural Resources",B11)),"Alpha Natural Resources",IF(ISNUMBER(SEARCH("EVRAZ",B11)),"EVRAZ", IF(ISNUMBER(SEARCH("Mitsubishi",B11)),"Mitsubishi",
if(and(or(B11="Vale", ISNUMBER(SEARCH("Vale ",B11))),NOT(ISNUMBER(SEARCH("?Vale",B11)))), "Vale",IF(ISNUMBER(SEARCH("Raspadskaya",B11)),"Raspadskaya",IF(ISNUMBER(SEARCH("Rio Tinto",B11)),"Rio Tinto",IF(ISNUMBER(SEARCH("Asia Resource",B11)),"Asia Resource",IF(ISNUMBER(SEARCH("Rusal",B11)),"Rusal",IF(ISNUMBER(SEARCH("Neyveli Lignite",B11)),"Neyveli Lignite",IF(ISNUMBER(SEARCH("Pingdingshan",B11)),"Pingdingshan",IF(ISNUMBER(SEARCH("Cloud Peak",B11)),"Cloud Peak",IF(ISNUMBER(SEARCH("Sasol",B11)),"Sasol",IF(ISNUMBER(SEARCH("Tata Steel",B11)),"Tata Steel",IF(AND(ISNUMBER(SEARCH("AGL",B11)),NOT(ISNUMBER(SEARCH("?AGL",B11)))),"AGL", IF(ISNUMBER(SEARCH("Teck",B11)),"Teck",IF(ISNUMBER(SEARCH("Severstal",B11)),"Severstal",IF(ISNUMBER(SEARCH("Coalspur",B11)),"Coalspur",IF(ISNUMBER(SEARCH("Kuzbass Fuel ",B11)),"Kuzbass Fuel ",IF(ISNUMBER(SEARCH("Polyus Gold",B11)),"Polyus Gold",IF(ISNUMBER(SEARCH("Energy Ventures",B11)),"Energy Ventures",IF(ISNUMBER(SEARCH("Whitehaven Coal",B11)),"Whitehaven Coal",IF(ISNUMBER(SEARCH("Banpu",B11)),"Banpu",IF(ISNUMBER(SEARCH("Bayan",B11)),"Bayan",IF(AND(ISNUMBER(SEARCH("RWE",B11)),NOT(ISNUMBER(SEARCH("ERWE",B11)))),"RWE",IF(ISNUMBER(SEARCH("Consol Energy",B11)),"Consol Energy",IF(ISNUMBER(SEARCH("WHSP",B11)),"WHSP",IF(ISNUMBER(SEARCH("Westmoreland",B11)),"Westmoreland",IF(ISNUMBER(SEARCH("Resource Generation",B11)),"Resource Generation",IF(ISNUMBER(SEARCH("Churchill Mining",B11)),"Churchill Mining",IF(ISNUMBER(SEARCH("NTPC",B11)),"NTPC",IF(ISNUMBER(SEARCH("Adaro",B11)),"Adaro",IF(ISNUMBER(SEARCH("Nacco",B11)),"Nacco",  IF(ISNUMBER(SEARCH("Idemitsu Kosan",B11)),"Idemitsu Kosan",IF(ISNUMBER(SEARCH("ARLP",B11)),"ARLP",IF(ISNUMBER(SEARCH("Huolinhe Opencut",B11)),"Huolinhe Opencut",IF(ISNUMBER(SEARCH("Golden Energy",B11)),"Golden Energy",IF(ISNUMBER(SEARCH("Mitsui &amp; Co",B11)),"Mitsui &amp; Co",
IF(AND(ISNUMBER(SEARCH("CoAL",B11)),NOT(ISNUMBER(SEARCH("?CoAL",B11)))),"CoAL",IF(ISNUMBER(SEARCH("NLMK",B11)),"NLMK",IF(ISNUMBER(SEARCH("Tata Power",B11)),"Tata Power",IF(ISNUMBER(SEARCH("MMK OJSC",B11)),"MMK OJSC",IF(ISNUMBER(SEARCH("Wesfarmers",B11)),"Wesfarmers",IF(ISNUMBER(SEARCH("Kazakhmys",B11)),"Kazakhmys",IF(ISNUMBER(SEARCH("New World Resources",B11)),"New World Resources",IF(ISNUMBER(SEARCH("MMC",B11)),"MMC",IF(ISNUMBER(SEARCH("Itochu",B11)),"Itochu",IF(ISNUMBER(SEARCH("Cockatoo",B11)),"Cockatoo",IF(ISNUMBER(SEARCH("Shanxi Meijin Energy",B11)),"Shanxi Meijin Energy",IF(ISNUMBER(SEARCH("Jizhong Energy",B11)),"Jizhong Energy",IF(ISNUMBER(SEARCH("Bandanna",B11)),"Bandanna",IF(ISNUMBER(SEARCH("Polo Resources",B11)),"Polo Resources",IF(ISNUMBER(SEARCH("Allete",B11)),"Allete",IF(ISNUMBER(SEARCH("CLP Holdings",B11)),"CLP Holdings", IF(AND(ISNUMBER(SEARCH("Aspire",B11)),NOT(ISNUMBER(SEARCH("Aspire D",B11)))),"Aspire", IF(ISNUMBER(SEARCH("Marubeni",B11)),"Marubeni",IF(ISNUMBER(SEARCH("China Resources",B11)),"China Resources",IF(ISNUMBER(SEARCH("Walter Energy",B11)),"Walter Energy",IF(ISNUMBER(SEARCH("Coal Energy",B11)),"Coal Energy",IF(ISNUMBER(SEARCH("Indika",B11)),"Indika",IF(ISNUMBER(SEARCH("Arcelor Mittal",B11)),"Arcelor Mittal",IF(ISNUMBER(SEARCH("FirstEnergy",B11)),"FirstEnergy",IF(ISNUMBER(SEARCH("Black Hills",B11)),"Black Hills",IF(ISNUMBER(SEARCH("Wescoal",B11)),"Wescoal",IF(ISNUMBER(SEARCH("Grupo Mexico",B11)),"Grupo Mexico",IF(and(or(B11="ARM", ISNUMBER(SEARCH("ARM ",B11))),NOT(ISNUMBER(SEARCH("?ARM",B11)))), "ARM",IF(ISNUMBER(SEARCH("Shanxi Coal",B11)),"Shanxi Coal",IF(ISNUMBER(SEARCH("Capital Power",B11)),"Capital Power",IF(ISNUMBER(SEARCH("PTT",B11)),"PTT",IF(ISNUMBER(SEARCH("Shanxi Lanhua Sci-Tech",B11)),"Shanxi Lanhua Sci-Tech",IF(ISNUMBER(SEARCH("Fortune",B11)),"Fortune",IF(ISNUMBER(SEARCH("Cardero",B11)),"Cardero",IF(ISNUMBER(SEARCH("Zhengzhou  Coal",B11)),"Zhengzhou Coal",IF(ISNUMBER(SEARCH("SAIL",B11)),"SAIL",IF(ISNUMBER(SEARCH("JSPL",B11)),"JSPL",IF(ISNUMBER(SEARCH("Shougang Fushan",B11)),"Shougang Fushan",IF(ISNUMBER(SEARCH("Jingyuan",B11)),"Jingyuan",IF(ISNUMBER(SEARCH("Stanmore",B11)),"Stanmore",IF(ISNUMBER(SEARCH("Prophecy Coal",B11)),"Prophecy Coal",IF(ISNUMBER(SEARCH("Cliffs Natural Resources",B11)),"Cliffs Natural Resources",IF(ISNUMBER(SEARCH("James River",B11)),"James River",IF(ISNUMBER(SEARCH("CESC",B11)),"CESC",IF(ISNUMBER(SEARCH("Alcoa",B11)),"Alcoa","0"))))))))))))))))))))))))))))))))))))))))))))))))))))))))))))))))))))))))))))))))))))))))))))))))))))
</f>
        <v>0</v>
      </c>
      <c r="F11" s="17" t="str">
        <f t="shared" ref="F11:F47" si="6">IF(OR(NOT(D11="0"),NOT(E11="0")),B11,D11)</f>
        <v>0</v>
      </c>
      <c r="G11" s="18" t="str">
        <f t="shared" ref="G11:G47" si="7">IF(F11="0",F11,H11)</f>
        <v>0</v>
      </c>
      <c r="H11" s="6">
        <v>0.01</v>
      </c>
    </row>
    <row r="12">
      <c r="A12" s="5" t="s">
        <v>9</v>
      </c>
      <c r="B12" s="6" t="s">
        <v>57</v>
      </c>
      <c r="C12" s="6" t="s">
        <v>11</v>
      </c>
      <c r="D12" s="15" t="str">
        <f t="shared" si="1"/>
        <v>0</v>
      </c>
      <c r="E12" s="15" t="str">
        <f t="shared" si="5"/>
        <v>0</v>
      </c>
      <c r="F12" s="17" t="str">
        <f t="shared" si="6"/>
        <v>0</v>
      </c>
      <c r="G12" s="18" t="str">
        <f t="shared" si="7"/>
        <v>0</v>
      </c>
      <c r="H12" s="6">
        <v>0.0</v>
      </c>
    </row>
    <row r="13">
      <c r="A13" s="5" t="s">
        <v>9</v>
      </c>
      <c r="B13" s="6" t="s">
        <v>58</v>
      </c>
      <c r="C13" s="6" t="s">
        <v>11</v>
      </c>
      <c r="D13" s="15" t="str">
        <f t="shared" si="1"/>
        <v>0</v>
      </c>
      <c r="E13" s="15" t="str">
        <f t="shared" si="5"/>
        <v>0</v>
      </c>
      <c r="F13" s="17" t="str">
        <f t="shared" si="6"/>
        <v>0</v>
      </c>
      <c r="G13" s="18" t="str">
        <f t="shared" si="7"/>
        <v>0</v>
      </c>
      <c r="H13" s="6">
        <v>0.0</v>
      </c>
    </row>
    <row r="14">
      <c r="A14" s="5" t="s">
        <v>9</v>
      </c>
      <c r="B14" s="6" t="s">
        <v>60</v>
      </c>
      <c r="C14" s="6" t="s">
        <v>11</v>
      </c>
      <c r="D14" s="15" t="str">
        <f t="shared" si="1"/>
        <v>0</v>
      </c>
      <c r="E14" s="15" t="str">
        <f t="shared" si="5"/>
        <v>0</v>
      </c>
      <c r="F14" s="17" t="str">
        <f t="shared" si="6"/>
        <v>0</v>
      </c>
      <c r="G14" s="18" t="str">
        <f t="shared" si="7"/>
        <v>0</v>
      </c>
      <c r="H14" s="6">
        <v>0.0</v>
      </c>
    </row>
    <row r="15">
      <c r="A15" s="5" t="s">
        <v>9</v>
      </c>
      <c r="B15" s="6" t="s">
        <v>51</v>
      </c>
      <c r="C15" s="6" t="s">
        <v>11</v>
      </c>
      <c r="D15" s="15" t="str">
        <f t="shared" si="1"/>
        <v>0</v>
      </c>
      <c r="E15" s="15" t="str">
        <f t="shared" si="5"/>
        <v>0</v>
      </c>
      <c r="F15" s="17" t="str">
        <f t="shared" si="6"/>
        <v>0</v>
      </c>
      <c r="G15" s="18" t="str">
        <f t="shared" si="7"/>
        <v>0</v>
      </c>
      <c r="H15" s="6">
        <v>-0.01</v>
      </c>
    </row>
    <row r="16">
      <c r="A16" s="5" t="s">
        <v>9</v>
      </c>
      <c r="B16" s="6" t="s">
        <v>63</v>
      </c>
      <c r="C16" s="6" t="s">
        <v>64</v>
      </c>
      <c r="D16" s="15" t="str">
        <f t="shared" si="1"/>
        <v>Shell</v>
      </c>
      <c r="E16" s="15" t="str">
        <f t="shared" si="5"/>
        <v>0</v>
      </c>
      <c r="F16" s="17" t="str">
        <f t="shared" si="6"/>
        <v>ROYAL DUTCH SHELL 'B'ORD EUR0.07</v>
      </c>
      <c r="G16" s="18">
        <f t="shared" si="7"/>
        <v>8587247.69</v>
      </c>
      <c r="H16" s="20">
        <v>8587247.69</v>
      </c>
    </row>
    <row r="17">
      <c r="A17" s="5" t="s">
        <v>9</v>
      </c>
      <c r="B17" s="6" t="s">
        <v>65</v>
      </c>
      <c r="C17" s="6" t="s">
        <v>64</v>
      </c>
      <c r="D17" s="15" t="str">
        <f t="shared" si="1"/>
        <v>BP</v>
      </c>
      <c r="E17" s="15" t="str">
        <f t="shared" si="5"/>
        <v>0</v>
      </c>
      <c r="F17" s="17" t="str">
        <f t="shared" si="6"/>
        <v>BP ORD USD0.25</v>
      </c>
      <c r="G17" s="18">
        <f t="shared" si="7"/>
        <v>7281052.8</v>
      </c>
      <c r="H17" s="20">
        <v>7281052.8</v>
      </c>
    </row>
    <row r="18">
      <c r="A18" s="5" t="s">
        <v>9</v>
      </c>
      <c r="B18" s="6" t="s">
        <v>66</v>
      </c>
      <c r="C18" s="6" t="s">
        <v>64</v>
      </c>
      <c r="D18" s="15" t="str">
        <f t="shared" si="1"/>
        <v>0</v>
      </c>
      <c r="E18" s="15" t="str">
        <f t="shared" si="5"/>
        <v>0</v>
      </c>
      <c r="F18" s="17" t="str">
        <f t="shared" si="6"/>
        <v>0</v>
      </c>
      <c r="G18" s="18" t="str">
        <f t="shared" si="7"/>
        <v>0</v>
      </c>
      <c r="H18" s="20">
        <v>5553162.76</v>
      </c>
    </row>
    <row r="19">
      <c r="A19" s="5" t="s">
        <v>9</v>
      </c>
      <c r="B19" s="6" t="s">
        <v>67</v>
      </c>
      <c r="C19" s="6" t="s">
        <v>64</v>
      </c>
      <c r="D19" s="15" t="str">
        <f t="shared" si="1"/>
        <v>0</v>
      </c>
      <c r="E19" s="15" t="str">
        <f t="shared" si="5"/>
        <v>0</v>
      </c>
      <c r="F19" s="17" t="str">
        <f t="shared" si="6"/>
        <v>0</v>
      </c>
      <c r="G19" s="18" t="str">
        <f t="shared" si="7"/>
        <v>0</v>
      </c>
      <c r="H19" s="20">
        <v>3966155.76</v>
      </c>
    </row>
    <row r="20">
      <c r="A20" s="5" t="s">
        <v>9</v>
      </c>
      <c r="B20" s="6" t="s">
        <v>68</v>
      </c>
      <c r="C20" s="6" t="s">
        <v>64</v>
      </c>
      <c r="D20" s="15" t="str">
        <f t="shared" si="1"/>
        <v>0</v>
      </c>
      <c r="E20" s="15" t="str">
        <f t="shared" si="5"/>
        <v>0</v>
      </c>
      <c r="F20" s="17" t="str">
        <f t="shared" si="6"/>
        <v>0</v>
      </c>
      <c r="G20" s="18" t="str">
        <f t="shared" si="7"/>
        <v>0</v>
      </c>
      <c r="H20" s="20">
        <v>3886745.14</v>
      </c>
    </row>
    <row r="21">
      <c r="A21" s="5" t="s">
        <v>9</v>
      </c>
      <c r="B21" s="6" t="s">
        <v>69</v>
      </c>
      <c r="C21" s="6" t="s">
        <v>64</v>
      </c>
      <c r="D21" s="15" t="str">
        <f t="shared" si="1"/>
        <v>0</v>
      </c>
      <c r="E21" s="15" t="str">
        <f t="shared" si="5"/>
        <v>0</v>
      </c>
      <c r="F21" s="17" t="str">
        <f t="shared" si="6"/>
        <v>0</v>
      </c>
      <c r="G21" s="18" t="str">
        <f t="shared" si="7"/>
        <v>0</v>
      </c>
      <c r="H21" s="20">
        <v>3691005.82</v>
      </c>
    </row>
    <row r="22">
      <c r="A22" s="5" t="s">
        <v>9</v>
      </c>
      <c r="B22" s="6" t="s">
        <v>70</v>
      </c>
      <c r="C22" s="6" t="s">
        <v>64</v>
      </c>
      <c r="D22" s="15" t="str">
        <f t="shared" si="1"/>
        <v>0</v>
      </c>
      <c r="E22" s="15" t="str">
        <f t="shared" si="5"/>
        <v>0</v>
      </c>
      <c r="F22" s="17" t="str">
        <f t="shared" si="6"/>
        <v>0</v>
      </c>
      <c r="G22" s="18" t="str">
        <f t="shared" si="7"/>
        <v>0</v>
      </c>
      <c r="H22" s="20">
        <v>2950722.56</v>
      </c>
    </row>
    <row r="23">
      <c r="A23" s="5" t="s">
        <v>9</v>
      </c>
      <c r="B23" s="6" t="s">
        <v>71</v>
      </c>
      <c r="C23" s="6" t="s">
        <v>64</v>
      </c>
      <c r="D23" s="15" t="str">
        <f t="shared" si="1"/>
        <v>0</v>
      </c>
      <c r="E23" s="15" t="str">
        <f t="shared" si="5"/>
        <v>0</v>
      </c>
      <c r="F23" s="17" t="str">
        <f t="shared" si="6"/>
        <v>0</v>
      </c>
      <c r="G23" s="18" t="str">
        <f t="shared" si="7"/>
        <v>0</v>
      </c>
      <c r="H23" s="20">
        <v>2846486.99</v>
      </c>
    </row>
    <row r="24">
      <c r="A24" s="5" t="s">
        <v>9</v>
      </c>
      <c r="B24" s="6" t="s">
        <v>72</v>
      </c>
      <c r="C24" s="6" t="s">
        <v>64</v>
      </c>
      <c r="D24" s="15" t="str">
        <f t="shared" si="1"/>
        <v>0</v>
      </c>
      <c r="E24" s="15" t="str">
        <f t="shared" si="5"/>
        <v>0</v>
      </c>
      <c r="F24" s="17" t="str">
        <f t="shared" si="6"/>
        <v>0</v>
      </c>
      <c r="G24" s="18" t="str">
        <f t="shared" si="7"/>
        <v>0</v>
      </c>
      <c r="H24" s="20">
        <v>2801690.22</v>
      </c>
    </row>
    <row r="25">
      <c r="A25" s="5" t="s">
        <v>9</v>
      </c>
      <c r="B25" s="6" t="s">
        <v>73</v>
      </c>
      <c r="C25" s="6" t="s">
        <v>64</v>
      </c>
      <c r="D25" s="15" t="str">
        <f t="shared" si="1"/>
        <v>0</v>
      </c>
      <c r="E25" s="15" t="str">
        <f t="shared" si="5"/>
        <v>0</v>
      </c>
      <c r="F25" s="17" t="str">
        <f t="shared" si="6"/>
        <v>0</v>
      </c>
      <c r="G25" s="18" t="str">
        <f t="shared" si="7"/>
        <v>0</v>
      </c>
      <c r="H25" s="20">
        <v>2785520.22</v>
      </c>
    </row>
    <row r="26">
      <c r="A26" s="5" t="s">
        <v>9</v>
      </c>
      <c r="B26" s="6" t="s">
        <v>74</v>
      </c>
      <c r="C26" s="6" t="s">
        <v>64</v>
      </c>
      <c r="D26" s="15" t="str">
        <f t="shared" si="1"/>
        <v>0</v>
      </c>
      <c r="E26" s="15" t="str">
        <f t="shared" si="5"/>
        <v>0</v>
      </c>
      <c r="F26" s="17" t="str">
        <f t="shared" si="6"/>
        <v>0</v>
      </c>
      <c r="G26" s="18" t="str">
        <f t="shared" si="7"/>
        <v>0</v>
      </c>
      <c r="H26" s="20">
        <v>2571272.91</v>
      </c>
    </row>
    <row r="27">
      <c r="A27" s="5" t="s">
        <v>9</v>
      </c>
      <c r="B27" s="6" t="s">
        <v>75</v>
      </c>
      <c r="C27" s="6" t="s">
        <v>64</v>
      </c>
      <c r="D27" s="15" t="str">
        <f t="shared" si="1"/>
        <v>0</v>
      </c>
      <c r="E27" s="15" t="str">
        <f t="shared" si="5"/>
        <v>0</v>
      </c>
      <c r="F27" s="17" t="str">
        <f t="shared" si="6"/>
        <v>0</v>
      </c>
      <c r="G27" s="18" t="str">
        <f t="shared" si="7"/>
        <v>0</v>
      </c>
      <c r="H27" s="20">
        <v>2534874.99</v>
      </c>
    </row>
    <row r="28">
      <c r="A28" s="5" t="s">
        <v>9</v>
      </c>
      <c r="B28" s="6" t="s">
        <v>76</v>
      </c>
      <c r="C28" s="6" t="s">
        <v>64</v>
      </c>
      <c r="D28" s="15" t="str">
        <f t="shared" si="1"/>
        <v>0</v>
      </c>
      <c r="E28" s="15" t="str">
        <f t="shared" si="5"/>
        <v>0</v>
      </c>
      <c r="F28" s="17" t="str">
        <f t="shared" si="6"/>
        <v>0</v>
      </c>
      <c r="G28" s="18" t="str">
        <f t="shared" si="7"/>
        <v>0</v>
      </c>
      <c r="H28" s="20">
        <v>2511992.98</v>
      </c>
    </row>
    <row r="29">
      <c r="A29" s="5" t="s">
        <v>9</v>
      </c>
      <c r="B29" s="6" t="s">
        <v>77</v>
      </c>
      <c r="C29" s="6" t="s">
        <v>64</v>
      </c>
      <c r="D29" s="15" t="str">
        <f t="shared" si="1"/>
        <v>BHP Billiton</v>
      </c>
      <c r="E29" s="15" t="str">
        <f t="shared" si="5"/>
        <v>BHP Billiton</v>
      </c>
      <c r="F29" s="17" t="str">
        <f t="shared" si="6"/>
        <v>BHP BILLITON LTD NPV</v>
      </c>
      <c r="G29" s="18">
        <f t="shared" si="7"/>
        <v>2398768.26</v>
      </c>
      <c r="H29" s="20">
        <v>2398768.26</v>
      </c>
    </row>
    <row r="30">
      <c r="A30" s="5" t="s">
        <v>9</v>
      </c>
      <c r="B30" s="6" t="s">
        <v>78</v>
      </c>
      <c r="C30" s="6" t="s">
        <v>64</v>
      </c>
      <c r="D30" s="15" t="str">
        <f t="shared" si="1"/>
        <v>0</v>
      </c>
      <c r="E30" s="15" t="str">
        <f t="shared" si="5"/>
        <v>0</v>
      </c>
      <c r="F30" s="17" t="str">
        <f t="shared" si="6"/>
        <v>0</v>
      </c>
      <c r="G30" s="18" t="str">
        <f t="shared" si="7"/>
        <v>0</v>
      </c>
      <c r="H30" s="20">
        <v>2060269.56</v>
      </c>
    </row>
    <row r="31">
      <c r="A31" s="5" t="s">
        <v>9</v>
      </c>
      <c r="B31" s="6" t="s">
        <v>79</v>
      </c>
      <c r="C31" s="6" t="s">
        <v>64</v>
      </c>
      <c r="D31" s="15" t="str">
        <f t="shared" si="1"/>
        <v>0</v>
      </c>
      <c r="E31" s="15" t="str">
        <f t="shared" si="5"/>
        <v>0</v>
      </c>
      <c r="F31" s="17" t="str">
        <f t="shared" si="6"/>
        <v>0</v>
      </c>
      <c r="G31" s="18" t="str">
        <f t="shared" si="7"/>
        <v>0</v>
      </c>
      <c r="H31" s="20">
        <v>2053759.06</v>
      </c>
    </row>
    <row r="32">
      <c r="A32" s="5" t="s">
        <v>9</v>
      </c>
      <c r="B32" s="6" t="s">
        <v>80</v>
      </c>
      <c r="C32" s="6" t="s">
        <v>64</v>
      </c>
      <c r="D32" s="15" t="str">
        <f t="shared" si="1"/>
        <v>0</v>
      </c>
      <c r="E32" s="15" t="str">
        <f t="shared" si="5"/>
        <v>0</v>
      </c>
      <c r="F32" s="17" t="str">
        <f t="shared" si="6"/>
        <v>0</v>
      </c>
      <c r="G32" s="18" t="str">
        <f t="shared" si="7"/>
        <v>0</v>
      </c>
      <c r="H32" s="20">
        <v>2017254.36</v>
      </c>
    </row>
    <row r="33">
      <c r="A33" s="5" t="s">
        <v>9</v>
      </c>
      <c r="B33" s="6" t="s">
        <v>81</v>
      </c>
      <c r="C33" s="6" t="s">
        <v>64</v>
      </c>
      <c r="D33" s="15" t="str">
        <f t="shared" si="1"/>
        <v>0</v>
      </c>
      <c r="E33" s="15" t="str">
        <f t="shared" si="5"/>
        <v>0</v>
      </c>
      <c r="F33" s="17" t="str">
        <f t="shared" si="6"/>
        <v>0</v>
      </c>
      <c r="G33" s="18" t="str">
        <f t="shared" si="7"/>
        <v>0</v>
      </c>
      <c r="H33" s="20">
        <v>1990338.13</v>
      </c>
    </row>
    <row r="34">
      <c r="A34" s="5" t="s">
        <v>9</v>
      </c>
      <c r="B34" s="6" t="s">
        <v>82</v>
      </c>
      <c r="C34" s="6" t="s">
        <v>64</v>
      </c>
      <c r="D34" s="15" t="str">
        <f t="shared" si="1"/>
        <v>0</v>
      </c>
      <c r="E34" s="15" t="str">
        <f t="shared" si="5"/>
        <v>0</v>
      </c>
      <c r="F34" s="17" t="str">
        <f t="shared" si="6"/>
        <v>0</v>
      </c>
      <c r="G34" s="18" t="str">
        <f t="shared" si="7"/>
        <v>0</v>
      </c>
      <c r="H34" s="20">
        <v>1955765.76</v>
      </c>
    </row>
    <row r="35">
      <c r="A35" s="5" t="s">
        <v>9</v>
      </c>
      <c r="B35" s="6" t="s">
        <v>83</v>
      </c>
      <c r="C35" s="6" t="s">
        <v>64</v>
      </c>
      <c r="D35" s="15" t="str">
        <f t="shared" si="1"/>
        <v>0</v>
      </c>
      <c r="E35" s="15" t="str">
        <f t="shared" si="5"/>
        <v>0</v>
      </c>
      <c r="F35" s="17" t="str">
        <f t="shared" si="6"/>
        <v>0</v>
      </c>
      <c r="G35" s="18" t="str">
        <f t="shared" si="7"/>
        <v>0</v>
      </c>
      <c r="H35" s="20">
        <v>1932066.43</v>
      </c>
    </row>
    <row r="36">
      <c r="A36" s="5" t="s">
        <v>9</v>
      </c>
      <c r="B36" s="6" t="s">
        <v>84</v>
      </c>
      <c r="C36" s="6" t="s">
        <v>64</v>
      </c>
      <c r="D36" s="15" t="str">
        <f t="shared" si="1"/>
        <v>0</v>
      </c>
      <c r="E36" s="15" t="str">
        <f t="shared" si="5"/>
        <v>0</v>
      </c>
      <c r="F36" s="17" t="str">
        <f t="shared" si="6"/>
        <v>0</v>
      </c>
      <c r="G36" s="18" t="str">
        <f t="shared" si="7"/>
        <v>0</v>
      </c>
      <c r="H36" s="20">
        <v>1924207.29</v>
      </c>
    </row>
    <row r="37">
      <c r="A37" s="5" t="s">
        <v>9</v>
      </c>
      <c r="B37" s="6" t="s">
        <v>85</v>
      </c>
      <c r="C37" s="6" t="s">
        <v>64</v>
      </c>
      <c r="D37" s="15" t="str">
        <f t="shared" si="1"/>
        <v>0</v>
      </c>
      <c r="E37" s="15" t="str">
        <f t="shared" si="5"/>
        <v>0</v>
      </c>
      <c r="F37" s="17" t="str">
        <f t="shared" si="6"/>
        <v>0</v>
      </c>
      <c r="G37" s="18" t="str">
        <f t="shared" si="7"/>
        <v>0</v>
      </c>
      <c r="H37" s="20">
        <v>1906112.4</v>
      </c>
    </row>
    <row r="38">
      <c r="A38" s="5" t="s">
        <v>9</v>
      </c>
      <c r="B38" s="6" t="s">
        <v>86</v>
      </c>
      <c r="C38" s="6" t="s">
        <v>64</v>
      </c>
      <c r="D38" s="15" t="str">
        <f t="shared" si="1"/>
        <v>0</v>
      </c>
      <c r="E38" s="15" t="str">
        <f t="shared" si="5"/>
        <v>0</v>
      </c>
      <c r="F38" s="17" t="str">
        <f t="shared" si="6"/>
        <v>0</v>
      </c>
      <c r="G38" s="18" t="str">
        <f t="shared" si="7"/>
        <v>0</v>
      </c>
      <c r="H38" s="20">
        <v>1874061.04</v>
      </c>
    </row>
    <row r="39">
      <c r="A39" s="5" t="s">
        <v>9</v>
      </c>
      <c r="B39" s="6" t="s">
        <v>87</v>
      </c>
      <c r="C39" s="6" t="s">
        <v>64</v>
      </c>
      <c r="D39" s="15" t="str">
        <f t="shared" si="1"/>
        <v>0</v>
      </c>
      <c r="E39" s="15" t="str">
        <f t="shared" si="5"/>
        <v>0</v>
      </c>
      <c r="F39" s="17" t="str">
        <f t="shared" si="6"/>
        <v>0</v>
      </c>
      <c r="G39" s="18" t="str">
        <f t="shared" si="7"/>
        <v>0</v>
      </c>
      <c r="H39" s="20">
        <v>1867504.11</v>
      </c>
    </row>
    <row r="40">
      <c r="A40" s="5" t="s">
        <v>9</v>
      </c>
      <c r="B40" s="6" t="s">
        <v>88</v>
      </c>
      <c r="C40" s="6" t="s">
        <v>64</v>
      </c>
      <c r="D40" s="15" t="str">
        <f t="shared" si="1"/>
        <v>0</v>
      </c>
      <c r="E40" s="15" t="str">
        <f t="shared" si="5"/>
        <v>0</v>
      </c>
      <c r="F40" s="17" t="str">
        <f t="shared" si="6"/>
        <v>0</v>
      </c>
      <c r="G40" s="18" t="str">
        <f t="shared" si="7"/>
        <v>0</v>
      </c>
      <c r="H40" s="20">
        <v>1743262.04</v>
      </c>
    </row>
    <row r="41">
      <c r="A41" s="5" t="s">
        <v>9</v>
      </c>
      <c r="B41" s="6" t="s">
        <v>89</v>
      </c>
      <c r="C41" s="6" t="s">
        <v>64</v>
      </c>
      <c r="D41" s="15" t="str">
        <f t="shared" si="1"/>
        <v>0</v>
      </c>
      <c r="E41" s="15" t="str">
        <f t="shared" si="5"/>
        <v>0</v>
      </c>
      <c r="F41" s="17" t="str">
        <f t="shared" si="6"/>
        <v>0</v>
      </c>
      <c r="G41" s="18" t="str">
        <f t="shared" si="7"/>
        <v>0</v>
      </c>
      <c r="H41" s="20">
        <v>1623403.83</v>
      </c>
    </row>
    <row r="42">
      <c r="A42" s="5" t="s">
        <v>9</v>
      </c>
      <c r="B42" s="6" t="s">
        <v>90</v>
      </c>
      <c r="C42" s="6" t="s">
        <v>64</v>
      </c>
      <c r="D42" s="15" t="str">
        <f t="shared" si="1"/>
        <v>0</v>
      </c>
      <c r="E42" s="15" t="str">
        <f t="shared" si="5"/>
        <v>0</v>
      </c>
      <c r="F42" s="17" t="str">
        <f t="shared" si="6"/>
        <v>0</v>
      </c>
      <c r="G42" s="18" t="str">
        <f t="shared" si="7"/>
        <v>0</v>
      </c>
      <c r="H42" s="20">
        <v>1608757.97</v>
      </c>
    </row>
    <row r="43">
      <c r="A43" s="5" t="s">
        <v>9</v>
      </c>
      <c r="B43" s="6" t="s">
        <v>91</v>
      </c>
      <c r="C43" s="6" t="s">
        <v>64</v>
      </c>
      <c r="D43" s="15" t="str">
        <f t="shared" si="1"/>
        <v>0</v>
      </c>
      <c r="E43" s="15" t="str">
        <f t="shared" si="5"/>
        <v>0</v>
      </c>
      <c r="F43" s="17" t="str">
        <f t="shared" si="6"/>
        <v>0</v>
      </c>
      <c r="G43" s="18" t="str">
        <f t="shared" si="7"/>
        <v>0</v>
      </c>
      <c r="H43" s="20">
        <v>1578098.32</v>
      </c>
    </row>
    <row r="44">
      <c r="A44" s="5" t="s">
        <v>9</v>
      </c>
      <c r="B44" s="6" t="s">
        <v>92</v>
      </c>
      <c r="C44" s="6" t="s">
        <v>64</v>
      </c>
      <c r="D44" s="15" t="str">
        <f t="shared" si="1"/>
        <v>0</v>
      </c>
      <c r="E44" s="15" t="str">
        <f t="shared" si="5"/>
        <v>0</v>
      </c>
      <c r="F44" s="17" t="str">
        <f t="shared" si="6"/>
        <v>0</v>
      </c>
      <c r="G44" s="18" t="str">
        <f t="shared" si="7"/>
        <v>0</v>
      </c>
      <c r="H44" s="20">
        <v>1562244.3</v>
      </c>
    </row>
    <row r="45">
      <c r="A45" s="5" t="s">
        <v>9</v>
      </c>
      <c r="B45" s="6" t="s">
        <v>93</v>
      </c>
      <c r="C45" s="6" t="s">
        <v>64</v>
      </c>
      <c r="D45" s="15" t="str">
        <f t="shared" si="1"/>
        <v>0</v>
      </c>
      <c r="E45" s="15" t="str">
        <f t="shared" si="5"/>
        <v>0</v>
      </c>
      <c r="F45" s="17" t="str">
        <f t="shared" si="6"/>
        <v>0</v>
      </c>
      <c r="G45" s="18" t="str">
        <f t="shared" si="7"/>
        <v>0</v>
      </c>
      <c r="H45" s="20">
        <v>1553486.06</v>
      </c>
    </row>
    <row r="46">
      <c r="A46" s="5" t="s">
        <v>9</v>
      </c>
      <c r="B46" s="6" t="s">
        <v>94</v>
      </c>
      <c r="C46" s="6" t="s">
        <v>64</v>
      </c>
      <c r="D46" s="15" t="str">
        <f t="shared" si="1"/>
        <v>0</v>
      </c>
      <c r="E46" s="15" t="str">
        <f t="shared" si="5"/>
        <v>0</v>
      </c>
      <c r="F46" s="17" t="str">
        <f t="shared" si="6"/>
        <v>0</v>
      </c>
      <c r="G46" s="18" t="str">
        <f t="shared" si="7"/>
        <v>0</v>
      </c>
      <c r="H46" s="20">
        <v>1528615.81</v>
      </c>
    </row>
    <row r="47">
      <c r="A47" s="5" t="s">
        <v>9</v>
      </c>
      <c r="B47" s="6" t="s">
        <v>95</v>
      </c>
      <c r="C47" s="6" t="s">
        <v>64</v>
      </c>
      <c r="D47" s="15" t="str">
        <f t="shared" si="1"/>
        <v>0</v>
      </c>
      <c r="E47" s="15" t="str">
        <f t="shared" si="5"/>
        <v>0</v>
      </c>
      <c r="F47" s="17" t="str">
        <f t="shared" si="6"/>
        <v>0</v>
      </c>
      <c r="G47" s="18" t="str">
        <f t="shared" si="7"/>
        <v>0</v>
      </c>
      <c r="H47" s="20">
        <v>1464573.84</v>
      </c>
    </row>
    <row r="48">
      <c r="A48" s="5" t="s">
        <v>9</v>
      </c>
      <c r="B48" s="6" t="s">
        <v>96</v>
      </c>
      <c r="C48" s="6" t="s">
        <v>64</v>
      </c>
      <c r="D48" s="15" t="str">
        <f t="shared" si="1"/>
        <v>0</v>
      </c>
      <c r="E48" s="21">
        <v>0.0</v>
      </c>
      <c r="F48" s="21">
        <v>0.0</v>
      </c>
      <c r="G48" s="22">
        <v>0.0</v>
      </c>
      <c r="H48" s="20">
        <v>1461435.55</v>
      </c>
    </row>
    <row r="49">
      <c r="A49" s="5" t="s">
        <v>9</v>
      </c>
      <c r="B49" s="6" t="s">
        <v>97</v>
      </c>
      <c r="C49" s="6" t="s">
        <v>64</v>
      </c>
      <c r="D49" s="15" t="str">
        <f t="shared" si="1"/>
        <v>0</v>
      </c>
      <c r="E49" s="15" t="str">
        <f>IF(ISNUMBER(SEARCH("Coal India",B49)),"Coal India",IF(ISNUMBER(SEARCH("China Shenhua",B49)),"China Shenhua",IF(ISNUMBER(SEARCH("Adani",B49)),"Adani",IF(ISNUMBER(SEARCH("Shanxi Coking",B49)),"Shanxi Coking",IF(ISNUMBER(SEARCH("Anglo American",B49)),"Anglo American",IF(ISNUMBER(SEARCH("BHP Billiton",B49)),"BHP Billiton",IF(ISNUMBER(SEARCH("Yitai Coal",B49)),"Yitai Coal",IF(ISNUMBER(SEARCH("Datang Intl",B49)),"Datang Intl",IF(ISNUMBER(SEARCH("China Coal",B49)),"China Coal",IF(ISNUMBER(SEARCH("Peabody Energy",B49)),"Peabody Energy",IF(ISNUMBER(SEARCH("Glencore Xstrata",B49)),"Glencore Xstrata",IF(ISNUMBER(SEARCH("Datong Coal",B49)),"Datong Coal",IF(ISNUMBER(SEARCH("Yanzhou Coal",B49)),"Yanzhou Coal",IF(ISNUMBER(SEARCH("DEH",B49)),"DEH",IF(ISNUMBER(SEARCH("Exxaro",B49)),"Exxaro",IF(ISNUMBER(SEARCH("Yangquan Coal",B49)),"Yangquan Coal",IF(ISNUMBER(SEARCH("Mechel",B49)),"Mechel",IF(ISNUMBER(SEARCH("Arch Coal",B49)),"Arch Coal",IF(ISNUMBER(SEARCH("Alpha Natural Resources",B49)),"Alpha Natural Resources",IF(ISNUMBER(SEARCH("EVRAZ",B49)),"EVRAZ", IF(ISNUMBER(SEARCH("Mitsubishi",B49)),"Mitsubishi",
if(and(or(B49="Vale", ISNUMBER(SEARCH("Vale ",B49))),NOT(ISNUMBER(SEARCH("?Vale",B49)))), "Vale",IF(ISNUMBER(SEARCH("Raspadskaya",B49)),"Raspadskaya",IF(ISNUMBER(SEARCH("Rio Tinto",B49)),"Rio Tinto",IF(ISNUMBER(SEARCH("Asia Resource",B49)),"Asia Resource",IF(ISNUMBER(SEARCH("Rusal",B49)),"Rusal",IF(ISNUMBER(SEARCH("Neyveli Lignite",B49)),"Neyveli Lignite",IF(ISNUMBER(SEARCH("Pingdingshan",B49)),"Pingdingshan",IF(ISNUMBER(SEARCH("Cloud Peak",B49)),"Cloud Peak",IF(ISNUMBER(SEARCH("Sasol",B49)),"Sasol",IF(ISNUMBER(SEARCH("Tata Steel",B49)),"Tata Steel",IF(AND(ISNUMBER(SEARCH("AGL",B49)),NOT(ISNUMBER(SEARCH("?AGL",B49)))),"AGL", IF(ISNUMBER(SEARCH("Teck",B49)),"Teck",IF(ISNUMBER(SEARCH("Severstal",B49)),"Severstal",IF(ISNUMBER(SEARCH("Coalspur",B49)),"Coalspur",IF(ISNUMBER(SEARCH("Kuzbass Fuel ",B49)),"Kuzbass Fuel ",IF(ISNUMBER(SEARCH("Polyus Gold",B49)),"Polyus Gold",IF(ISNUMBER(SEARCH("Energy Ventures",B49)),"Energy Ventures",IF(ISNUMBER(SEARCH("Whitehaven Coal",B49)),"Whitehaven Coal",IF(ISNUMBER(SEARCH("Banpu",B49)),"Banpu",IF(ISNUMBER(SEARCH("Bayan",B49)),"Bayan",IF(AND(ISNUMBER(SEARCH("RWE",B49)),NOT(ISNUMBER(SEARCH("ERWE",B49)))),"RWE",IF(ISNUMBER(SEARCH("Consol Energy",B49)),"Consol Energy",IF(ISNUMBER(SEARCH("WHSP",B49)),"WHSP",IF(ISNUMBER(SEARCH("Westmoreland",B49)),"Westmoreland",IF(ISNUMBER(SEARCH("Resource Generation",B49)),"Resource Generation",IF(ISNUMBER(SEARCH("Churchill Mining",B49)),"Churchill Mining",IF(ISNUMBER(SEARCH("NTPC",B49)),"NTPC",IF(ISNUMBER(SEARCH("Adaro",B49)),"Adaro",IF(ISNUMBER(SEARCH("Nacco",B49)),"Nacco",  IF(ISNUMBER(SEARCH("Idemitsu Kosan",B49)),"Idemitsu Kosan",IF(ISNUMBER(SEARCH("ARLP",B49)),"ARLP",IF(ISNUMBER(SEARCH("Huolinhe Opencut",B49)),"Huolinhe Opencut",IF(ISNUMBER(SEARCH("Golden Energy",B49)),"Golden Energy",IF(ISNUMBER(SEARCH("Mitsui &amp; Co",B49)),"Mitsui &amp; Co",
IF(AND(ISNUMBER(SEARCH("CoAL",B49)),NOT(ISNUMBER(SEARCH("?CoAL",B49)))),"CoAL",IF(ISNUMBER(SEARCH("NLMK",B49)),"NLMK",IF(ISNUMBER(SEARCH("Tata Power",B49)),"Tata Power",IF(ISNUMBER(SEARCH("MMK OJSC",B49)),"MMK OJSC",IF(ISNUMBER(SEARCH("Wesfarmers",B49)),"Wesfarmers",IF(ISNUMBER(SEARCH("Kazakhmys",B49)),"Kazakhmys",IF(ISNUMBER(SEARCH("New World Resources",B49)),"New World Resources",IF(ISNUMBER(SEARCH("MMC",B49)),"MMC",IF(ISNUMBER(SEARCH("Itochu",B49)),"Itochu",IF(ISNUMBER(SEARCH("Cockatoo",B49)),"Cockatoo",IF(ISNUMBER(SEARCH("Shanxi Meijin Energy",B49)),"Shanxi Meijin Energy",IF(ISNUMBER(SEARCH("Jizhong Energy",B49)),"Jizhong Energy",IF(ISNUMBER(SEARCH("Bandanna",B49)),"Bandanna",IF(ISNUMBER(SEARCH("Polo Resources",B49)),"Polo Resources",IF(ISNUMBER(SEARCH("Allete",B49)),"Allete",IF(ISNUMBER(SEARCH("CLP Holdings",B49)),"CLP Holdings", IF(AND(ISNUMBER(SEARCH("Aspire",B49)),NOT(ISNUMBER(SEARCH("Aspire D",B49)))),"Aspire", IF(ISNUMBER(SEARCH("Marubeni",B49)),"Marubeni",IF(ISNUMBER(SEARCH("China Resources",B49)),"China Resources",IF(ISNUMBER(SEARCH("Walter Energy",B49)),"Walter Energy",IF(ISNUMBER(SEARCH("Coal Energy",B49)),"Coal Energy",IF(ISNUMBER(SEARCH("Indika",B49)),"Indika",IF(ISNUMBER(SEARCH("Arcelor Mittal",B49)),"Arcelor Mittal",IF(ISNUMBER(SEARCH("FirstEnergy",B49)),"FirstEnergy",IF(ISNUMBER(SEARCH("Black Hills",B49)),"Black Hills",IF(ISNUMBER(SEARCH("Wescoal",B49)),"Wescoal",IF(ISNUMBER(SEARCH("Grupo Mexico",B49)),"Grupo Mexico",IF(and(or(B49="ARM", ISNUMBER(SEARCH("ARM ",B49))),NOT(ISNUMBER(SEARCH("?ARM",B49)))), "ARM",IF(ISNUMBER(SEARCH("Shanxi Coal",B49)),"Shanxi Coal",IF(ISNUMBER(SEARCH("Capital Power",B49)),"Capital Power",IF(ISNUMBER(SEARCH("PTT",B49)),"PTT",IF(ISNUMBER(SEARCH("Shanxi Lanhua Sci-Tech",B49)),"Shanxi Lanhua Sci-Tech",IF(ISNUMBER(SEARCH("Fortune",B49)),"Fortune",IF(ISNUMBER(SEARCH("Cardero",B49)),"Cardero",IF(ISNUMBER(SEARCH("Zhengzhou  Coal",B49)),"Zhengzhou Coal",IF(ISNUMBER(SEARCH("SAIL",B49)),"SAIL",IF(ISNUMBER(SEARCH("JSPL",B49)),"JSPL",IF(ISNUMBER(SEARCH("Shougang Fushan",B49)),"Shougang Fushan",IF(ISNUMBER(SEARCH("Jingyuan",B49)),"Jingyuan",IF(ISNUMBER(SEARCH("Stanmore",B49)),"Stanmore",IF(ISNUMBER(SEARCH("Prophecy Coal",B49)),"Prophecy Coal",IF(ISNUMBER(SEARCH("Cliffs Natural Resources",B49)),"Cliffs Natural Resources",IF(ISNUMBER(SEARCH("James River",B49)),"James River",IF(ISNUMBER(SEARCH("CESC",B49)),"CESC",IF(ISNUMBER(SEARCH("Alcoa",B49)),"Alcoa","0"))))))))))))))))))))))))))))))))))))))))))))))))))))))))))))))))))))))))))))))))))))))))))))))))))))
</f>
        <v>0</v>
      </c>
      <c r="F49" s="17" t="str">
        <f>IF(OR(NOT(D49="0"),NOT(E49="0")),B49,D49)</f>
        <v>0</v>
      </c>
      <c r="G49" s="18" t="str">
        <f>IF(F49="0",F49,H49)</f>
        <v>0</v>
      </c>
      <c r="H49" s="20">
        <v>1460445.41</v>
      </c>
    </row>
    <row r="50">
      <c r="A50" s="5" t="s">
        <v>9</v>
      </c>
      <c r="B50" s="6" t="s">
        <v>98</v>
      </c>
      <c r="C50" s="6" t="s">
        <v>64</v>
      </c>
      <c r="D50" s="15" t="str">
        <f t="shared" si="1"/>
        <v>0</v>
      </c>
      <c r="E50" s="21">
        <v>0.0</v>
      </c>
      <c r="F50" s="21">
        <v>0.0</v>
      </c>
      <c r="G50" s="22">
        <v>0.0</v>
      </c>
      <c r="H50" s="20">
        <v>1440333.75</v>
      </c>
    </row>
    <row r="51">
      <c r="A51" s="5" t="s">
        <v>9</v>
      </c>
      <c r="B51" s="6" t="s">
        <v>99</v>
      </c>
      <c r="C51" s="6" t="s">
        <v>64</v>
      </c>
      <c r="D51" s="15" t="str">
        <f t="shared" si="1"/>
        <v>0</v>
      </c>
      <c r="E51" s="15" t="str">
        <f t="shared" ref="E51:E66" si="8">IF(ISNUMBER(SEARCH("Coal India",B51)),"Coal India",IF(ISNUMBER(SEARCH("China Shenhua",B51)),"China Shenhua",IF(ISNUMBER(SEARCH("Adani",B51)),"Adani",IF(ISNUMBER(SEARCH("Shanxi Coking",B51)),"Shanxi Coking",IF(ISNUMBER(SEARCH("Anglo American",B51)),"Anglo American",IF(ISNUMBER(SEARCH("BHP Billiton",B51)),"BHP Billiton",IF(ISNUMBER(SEARCH("Yitai Coal",B51)),"Yitai Coal",IF(ISNUMBER(SEARCH("Datang Intl",B51)),"Datang Intl",IF(ISNUMBER(SEARCH("China Coal",B51)),"China Coal",IF(ISNUMBER(SEARCH("Peabody Energy",B51)),"Peabody Energy",IF(ISNUMBER(SEARCH("Glencore Xstrata",B51)),"Glencore Xstrata",IF(ISNUMBER(SEARCH("Datong Coal",B51)),"Datong Coal",IF(ISNUMBER(SEARCH("Yanzhou Coal",B51)),"Yanzhou Coal",IF(ISNUMBER(SEARCH("DEH",B51)),"DEH",IF(ISNUMBER(SEARCH("Exxaro",B51)),"Exxaro",IF(ISNUMBER(SEARCH("Yangquan Coal",B51)),"Yangquan Coal",IF(ISNUMBER(SEARCH("Mechel",B51)),"Mechel",IF(ISNUMBER(SEARCH("Arch Coal",B51)),"Arch Coal",IF(ISNUMBER(SEARCH("Alpha Natural Resources",B51)),"Alpha Natural Resources",IF(ISNUMBER(SEARCH("EVRAZ",B51)),"EVRAZ", IF(ISNUMBER(SEARCH("Mitsubishi",B51)),"Mitsubishi",
if(and(or(B51="Vale", ISNUMBER(SEARCH("Vale ",B51))),NOT(ISNUMBER(SEARCH("?Vale",B51)))), "Vale",IF(ISNUMBER(SEARCH("Raspadskaya",B51)),"Raspadskaya",IF(ISNUMBER(SEARCH("Rio Tinto",B51)),"Rio Tinto",IF(ISNUMBER(SEARCH("Asia Resource",B51)),"Asia Resource",IF(ISNUMBER(SEARCH("Rusal",B51)),"Rusal",IF(ISNUMBER(SEARCH("Neyveli Lignite",B51)),"Neyveli Lignite",IF(ISNUMBER(SEARCH("Pingdingshan",B51)),"Pingdingshan",IF(ISNUMBER(SEARCH("Cloud Peak",B51)),"Cloud Peak",IF(ISNUMBER(SEARCH("Sasol",B51)),"Sasol",IF(ISNUMBER(SEARCH("Tata Steel",B51)),"Tata Steel",IF(AND(ISNUMBER(SEARCH("AGL",B51)),NOT(ISNUMBER(SEARCH("?AGL",B51)))),"AGL", IF(ISNUMBER(SEARCH("Teck",B51)),"Teck",IF(ISNUMBER(SEARCH("Severstal",B51)),"Severstal",IF(ISNUMBER(SEARCH("Coalspur",B51)),"Coalspur",IF(ISNUMBER(SEARCH("Kuzbass Fuel ",B51)),"Kuzbass Fuel ",IF(ISNUMBER(SEARCH("Polyus Gold",B51)),"Polyus Gold",IF(ISNUMBER(SEARCH("Energy Ventures",B51)),"Energy Ventures",IF(ISNUMBER(SEARCH("Whitehaven Coal",B51)),"Whitehaven Coal",IF(ISNUMBER(SEARCH("Banpu",B51)),"Banpu",IF(ISNUMBER(SEARCH("Bayan",B51)),"Bayan",IF(AND(ISNUMBER(SEARCH("RWE",B51)),NOT(ISNUMBER(SEARCH("ERWE",B51)))),"RWE",IF(ISNUMBER(SEARCH("Consol Energy",B51)),"Consol Energy",IF(ISNUMBER(SEARCH("WHSP",B51)),"WHSP",IF(ISNUMBER(SEARCH("Westmoreland",B51)),"Westmoreland",IF(ISNUMBER(SEARCH("Resource Generation",B51)),"Resource Generation",IF(ISNUMBER(SEARCH("Churchill Mining",B51)),"Churchill Mining",IF(ISNUMBER(SEARCH("NTPC",B51)),"NTPC",IF(ISNUMBER(SEARCH("Adaro",B51)),"Adaro",IF(ISNUMBER(SEARCH("Nacco",B51)),"Nacco",  IF(ISNUMBER(SEARCH("Idemitsu Kosan",B51)),"Idemitsu Kosan",IF(ISNUMBER(SEARCH("ARLP",B51)),"ARLP",IF(ISNUMBER(SEARCH("Huolinhe Opencut",B51)),"Huolinhe Opencut",IF(ISNUMBER(SEARCH("Golden Energy",B51)),"Golden Energy",IF(ISNUMBER(SEARCH("Mitsui &amp; Co",B51)),"Mitsui &amp; Co",
IF(AND(ISNUMBER(SEARCH("CoAL",B51)),NOT(ISNUMBER(SEARCH("?CoAL",B51)))),"CoAL",IF(ISNUMBER(SEARCH("NLMK",B51)),"NLMK",IF(ISNUMBER(SEARCH("Tata Power",B51)),"Tata Power",IF(ISNUMBER(SEARCH("MMK OJSC",B51)),"MMK OJSC",IF(ISNUMBER(SEARCH("Wesfarmers",B51)),"Wesfarmers",IF(ISNUMBER(SEARCH("Kazakhmys",B51)),"Kazakhmys",IF(ISNUMBER(SEARCH("New World Resources",B51)),"New World Resources",IF(ISNUMBER(SEARCH("MMC",B51)),"MMC",IF(ISNUMBER(SEARCH("Itochu",B51)),"Itochu",IF(ISNUMBER(SEARCH("Cockatoo",B51)),"Cockatoo",IF(ISNUMBER(SEARCH("Shanxi Meijin Energy",B51)),"Shanxi Meijin Energy",IF(ISNUMBER(SEARCH("Jizhong Energy",B51)),"Jizhong Energy",IF(ISNUMBER(SEARCH("Bandanna",B51)),"Bandanna",IF(ISNUMBER(SEARCH("Polo Resources",B51)),"Polo Resources",IF(ISNUMBER(SEARCH("Allete",B51)),"Allete",IF(ISNUMBER(SEARCH("CLP Holdings",B51)),"CLP Holdings", IF(AND(ISNUMBER(SEARCH("Aspire",B51)),NOT(ISNUMBER(SEARCH("Aspire D",B51)))),"Aspire", IF(ISNUMBER(SEARCH("Marubeni",B51)),"Marubeni",IF(ISNUMBER(SEARCH("China Resources",B51)),"China Resources",IF(ISNUMBER(SEARCH("Walter Energy",B51)),"Walter Energy",IF(ISNUMBER(SEARCH("Coal Energy",B51)),"Coal Energy",IF(ISNUMBER(SEARCH("Indika",B51)),"Indika",IF(ISNUMBER(SEARCH("Arcelor Mittal",B51)),"Arcelor Mittal",IF(ISNUMBER(SEARCH("FirstEnergy",B51)),"FirstEnergy",IF(ISNUMBER(SEARCH("Black Hills",B51)),"Black Hills",IF(ISNUMBER(SEARCH("Wescoal",B51)),"Wescoal",IF(ISNUMBER(SEARCH("Grupo Mexico",B51)),"Grupo Mexico",IF(and(or(B51="ARM", ISNUMBER(SEARCH("ARM ",B51))),NOT(ISNUMBER(SEARCH("?ARM",B51)))), "ARM",IF(ISNUMBER(SEARCH("Shanxi Coal",B51)),"Shanxi Coal",IF(ISNUMBER(SEARCH("Capital Power",B51)),"Capital Power",IF(ISNUMBER(SEARCH("PTT",B51)),"PTT",IF(ISNUMBER(SEARCH("Shanxi Lanhua Sci-Tech",B51)),"Shanxi Lanhua Sci-Tech",IF(ISNUMBER(SEARCH("Fortune",B51)),"Fortune",IF(ISNUMBER(SEARCH("Cardero",B51)),"Cardero",IF(ISNUMBER(SEARCH("Zhengzhou  Coal",B51)),"Zhengzhou Coal",IF(ISNUMBER(SEARCH("SAIL",B51)),"SAIL",IF(ISNUMBER(SEARCH("JSPL",B51)),"JSPL",IF(ISNUMBER(SEARCH("Shougang Fushan",B51)),"Shougang Fushan",IF(ISNUMBER(SEARCH("Jingyuan",B51)),"Jingyuan",IF(ISNUMBER(SEARCH("Stanmore",B51)),"Stanmore",IF(ISNUMBER(SEARCH("Prophecy Coal",B51)),"Prophecy Coal",IF(ISNUMBER(SEARCH("Cliffs Natural Resources",B51)),"Cliffs Natural Resources",IF(ISNUMBER(SEARCH("James River",B51)),"James River",IF(ISNUMBER(SEARCH("CESC",B51)),"CESC",IF(ISNUMBER(SEARCH("Alcoa",B51)),"Alcoa","0"))))))))))))))))))))))))))))))))))))))))))))))))))))))))))))))))))))))))))))))))))))))))))))))))))))
</f>
        <v>0</v>
      </c>
      <c r="F51" s="17" t="str">
        <f t="shared" ref="F51:F66" si="9">IF(OR(NOT(D51="0"),NOT(E51="0")),B51,D51)</f>
        <v>0</v>
      </c>
      <c r="G51" s="18" t="str">
        <f t="shared" ref="G51:G66" si="10">IF(F51="0",F51,H51)</f>
        <v>0</v>
      </c>
      <c r="H51" s="20">
        <v>1431805.57</v>
      </c>
    </row>
    <row r="52">
      <c r="A52" s="5" t="s">
        <v>9</v>
      </c>
      <c r="B52" s="6" t="s">
        <v>100</v>
      </c>
      <c r="C52" s="6" t="s">
        <v>64</v>
      </c>
      <c r="D52" s="15" t="str">
        <f t="shared" si="1"/>
        <v>0</v>
      </c>
      <c r="E52" s="15" t="str">
        <f t="shared" si="8"/>
        <v>0</v>
      </c>
      <c r="F52" s="17" t="str">
        <f t="shared" si="9"/>
        <v>0</v>
      </c>
      <c r="G52" s="18" t="str">
        <f t="shared" si="10"/>
        <v>0</v>
      </c>
      <c r="H52" s="20">
        <v>1400861.78</v>
      </c>
    </row>
    <row r="53">
      <c r="A53" s="5" t="s">
        <v>9</v>
      </c>
      <c r="B53" s="6" t="s">
        <v>101</v>
      </c>
      <c r="C53" s="6" t="s">
        <v>64</v>
      </c>
      <c r="D53" s="15" t="str">
        <f t="shared" si="1"/>
        <v>0</v>
      </c>
      <c r="E53" s="15" t="str">
        <f t="shared" si="8"/>
        <v>0</v>
      </c>
      <c r="F53" s="17" t="str">
        <f t="shared" si="9"/>
        <v>0</v>
      </c>
      <c r="G53" s="18" t="str">
        <f t="shared" si="10"/>
        <v>0</v>
      </c>
      <c r="H53" s="20">
        <v>1398789.46</v>
      </c>
    </row>
    <row r="54">
      <c r="A54" s="5" t="s">
        <v>9</v>
      </c>
      <c r="B54" s="6" t="s">
        <v>102</v>
      </c>
      <c r="C54" s="6" t="s">
        <v>64</v>
      </c>
      <c r="D54" s="15" t="str">
        <f t="shared" si="1"/>
        <v>0</v>
      </c>
      <c r="E54" s="15" t="str">
        <f t="shared" si="8"/>
        <v>0</v>
      </c>
      <c r="F54" s="17" t="str">
        <f t="shared" si="9"/>
        <v>0</v>
      </c>
      <c r="G54" s="18" t="str">
        <f t="shared" si="10"/>
        <v>0</v>
      </c>
      <c r="H54" s="20">
        <v>1345570.73</v>
      </c>
    </row>
    <row r="55">
      <c r="A55" s="5" t="s">
        <v>9</v>
      </c>
      <c r="B55" s="6" t="s">
        <v>103</v>
      </c>
      <c r="C55" s="6" t="s">
        <v>64</v>
      </c>
      <c r="D55" s="15" t="str">
        <f t="shared" si="1"/>
        <v>0</v>
      </c>
      <c r="E55" s="15" t="str">
        <f t="shared" si="8"/>
        <v>0</v>
      </c>
      <c r="F55" s="17" t="str">
        <f t="shared" si="9"/>
        <v>0</v>
      </c>
      <c r="G55" s="18" t="str">
        <f t="shared" si="10"/>
        <v>0</v>
      </c>
      <c r="H55" s="20">
        <v>1340613.0</v>
      </c>
    </row>
    <row r="56">
      <c r="A56" s="5" t="s">
        <v>9</v>
      </c>
      <c r="B56" s="6" t="s">
        <v>104</v>
      </c>
      <c r="C56" s="6" t="s">
        <v>64</v>
      </c>
      <c r="D56" s="15" t="str">
        <f t="shared" si="1"/>
        <v>0</v>
      </c>
      <c r="E56" s="15" t="str">
        <f t="shared" si="8"/>
        <v>0</v>
      </c>
      <c r="F56" s="17" t="str">
        <f t="shared" si="9"/>
        <v>0</v>
      </c>
      <c r="G56" s="18" t="str">
        <f t="shared" si="10"/>
        <v>0</v>
      </c>
      <c r="H56" s="20">
        <v>1337867.91</v>
      </c>
    </row>
    <row r="57">
      <c r="A57" s="5" t="s">
        <v>9</v>
      </c>
      <c r="B57" s="6" t="s">
        <v>105</v>
      </c>
      <c r="C57" s="6" t="s">
        <v>64</v>
      </c>
      <c r="D57" s="15" t="str">
        <f t="shared" si="1"/>
        <v>0</v>
      </c>
      <c r="E57" s="15" t="str">
        <f t="shared" si="8"/>
        <v>0</v>
      </c>
      <c r="F57" s="17" t="str">
        <f t="shared" si="9"/>
        <v>0</v>
      </c>
      <c r="G57" s="18" t="str">
        <f t="shared" si="10"/>
        <v>0</v>
      </c>
      <c r="H57" s="20">
        <v>1312447.36</v>
      </c>
    </row>
    <row r="58">
      <c r="A58" s="5" t="s">
        <v>9</v>
      </c>
      <c r="B58" s="6" t="s">
        <v>106</v>
      </c>
      <c r="C58" s="6" t="s">
        <v>64</v>
      </c>
      <c r="D58" s="15" t="str">
        <f t="shared" si="1"/>
        <v>0</v>
      </c>
      <c r="E58" s="15" t="str">
        <f t="shared" si="8"/>
        <v>0</v>
      </c>
      <c r="F58" s="17" t="str">
        <f t="shared" si="9"/>
        <v>0</v>
      </c>
      <c r="G58" s="18" t="str">
        <f t="shared" si="10"/>
        <v>0</v>
      </c>
      <c r="H58" s="20">
        <v>1267240.02</v>
      </c>
    </row>
    <row r="59">
      <c r="A59" s="5" t="s">
        <v>9</v>
      </c>
      <c r="B59" s="6" t="s">
        <v>107</v>
      </c>
      <c r="C59" s="6" t="s">
        <v>64</v>
      </c>
      <c r="D59" s="15" t="str">
        <f t="shared" si="1"/>
        <v>0</v>
      </c>
      <c r="E59" s="15" t="str">
        <f t="shared" si="8"/>
        <v>0</v>
      </c>
      <c r="F59" s="17" t="str">
        <f t="shared" si="9"/>
        <v>0</v>
      </c>
      <c r="G59" s="18" t="str">
        <f t="shared" si="10"/>
        <v>0</v>
      </c>
      <c r="H59" s="20">
        <v>1263476.49</v>
      </c>
    </row>
    <row r="60">
      <c r="A60" s="5" t="s">
        <v>9</v>
      </c>
      <c r="B60" s="6" t="s">
        <v>108</v>
      </c>
      <c r="C60" s="6" t="s">
        <v>64</v>
      </c>
      <c r="D60" s="15" t="str">
        <f t="shared" si="1"/>
        <v>0</v>
      </c>
      <c r="E60" s="15" t="str">
        <f t="shared" si="8"/>
        <v>Mitsubishi</v>
      </c>
      <c r="F60" s="17" t="str">
        <f t="shared" si="9"/>
        <v>MITSUBISHI CORP NPV</v>
      </c>
      <c r="G60" s="18">
        <f t="shared" si="10"/>
        <v>1257025.27</v>
      </c>
      <c r="H60" s="20">
        <v>1257025.27</v>
      </c>
    </row>
    <row r="61">
      <c r="A61" s="5" t="s">
        <v>9</v>
      </c>
      <c r="B61" s="6" t="s">
        <v>109</v>
      </c>
      <c r="C61" s="6" t="s">
        <v>64</v>
      </c>
      <c r="D61" s="15" t="str">
        <f t="shared" si="1"/>
        <v>0</v>
      </c>
      <c r="E61" s="15" t="str">
        <f t="shared" si="8"/>
        <v>0</v>
      </c>
      <c r="F61" s="17" t="str">
        <f t="shared" si="9"/>
        <v>0</v>
      </c>
      <c r="G61" s="18" t="str">
        <f t="shared" si="10"/>
        <v>0</v>
      </c>
      <c r="H61" s="20">
        <v>1248271.19</v>
      </c>
    </row>
    <row r="62">
      <c r="A62" s="5" t="s">
        <v>9</v>
      </c>
      <c r="B62" s="6" t="s">
        <v>110</v>
      </c>
      <c r="C62" s="6" t="s">
        <v>64</v>
      </c>
      <c r="D62" s="15" t="str">
        <f t="shared" si="1"/>
        <v>0</v>
      </c>
      <c r="E62" s="15" t="str">
        <f t="shared" si="8"/>
        <v>0</v>
      </c>
      <c r="F62" s="17" t="str">
        <f t="shared" si="9"/>
        <v>0</v>
      </c>
      <c r="G62" s="18" t="str">
        <f t="shared" si="10"/>
        <v>0</v>
      </c>
      <c r="H62" s="20">
        <v>1216711.08</v>
      </c>
    </row>
    <row r="63">
      <c r="A63" s="5" t="s">
        <v>9</v>
      </c>
      <c r="B63" s="6" t="s">
        <v>111</v>
      </c>
      <c r="C63" s="6" t="s">
        <v>64</v>
      </c>
      <c r="D63" s="15" t="str">
        <f t="shared" si="1"/>
        <v>0</v>
      </c>
      <c r="E63" s="15" t="str">
        <f t="shared" si="8"/>
        <v>0</v>
      </c>
      <c r="F63" s="17" t="str">
        <f t="shared" si="9"/>
        <v>0</v>
      </c>
      <c r="G63" s="18" t="str">
        <f t="shared" si="10"/>
        <v>0</v>
      </c>
      <c r="H63" s="20">
        <v>1205515.83</v>
      </c>
    </row>
    <row r="64">
      <c r="A64" s="5" t="s">
        <v>9</v>
      </c>
      <c r="B64" s="6" t="s">
        <v>112</v>
      </c>
      <c r="C64" s="6" t="s">
        <v>64</v>
      </c>
      <c r="D64" s="15" t="str">
        <f t="shared" si="1"/>
        <v>0</v>
      </c>
      <c r="E64" s="15" t="str">
        <f t="shared" si="8"/>
        <v>0</v>
      </c>
      <c r="F64" s="17" t="str">
        <f t="shared" si="9"/>
        <v>0</v>
      </c>
      <c r="G64" s="18" t="str">
        <f t="shared" si="10"/>
        <v>0</v>
      </c>
      <c r="H64" s="20">
        <v>1204887.55</v>
      </c>
    </row>
    <row r="65">
      <c r="A65" s="5" t="s">
        <v>9</v>
      </c>
      <c r="B65" s="6" t="s">
        <v>113</v>
      </c>
      <c r="C65" s="6" t="s">
        <v>64</v>
      </c>
      <c r="D65" s="15" t="str">
        <f t="shared" si="1"/>
        <v>0</v>
      </c>
      <c r="E65" s="15" t="str">
        <f t="shared" si="8"/>
        <v>0</v>
      </c>
      <c r="F65" s="17" t="str">
        <f t="shared" si="9"/>
        <v>0</v>
      </c>
      <c r="G65" s="18" t="str">
        <f t="shared" si="10"/>
        <v>0</v>
      </c>
      <c r="H65" s="20">
        <v>1202213.95</v>
      </c>
    </row>
    <row r="66">
      <c r="A66" s="5" t="s">
        <v>9</v>
      </c>
      <c r="B66" s="6" t="s">
        <v>114</v>
      </c>
      <c r="C66" s="6" t="s">
        <v>64</v>
      </c>
      <c r="D66" s="15" t="str">
        <f t="shared" si="1"/>
        <v>0</v>
      </c>
      <c r="E66" s="15" t="str">
        <f t="shared" si="8"/>
        <v>0</v>
      </c>
      <c r="F66" s="17" t="str">
        <f t="shared" si="9"/>
        <v>0</v>
      </c>
      <c r="G66" s="18" t="str">
        <f t="shared" si="10"/>
        <v>0</v>
      </c>
      <c r="H66" s="20">
        <v>1181858.13</v>
      </c>
    </row>
    <row r="67">
      <c r="A67" s="5" t="s">
        <v>9</v>
      </c>
      <c r="B67" s="6" t="s">
        <v>115</v>
      </c>
      <c r="C67" s="6" t="s">
        <v>64</v>
      </c>
      <c r="D67" s="15" t="str">
        <f t="shared" si="1"/>
        <v>0</v>
      </c>
      <c r="E67" s="21">
        <v>0.0</v>
      </c>
      <c r="F67" s="21">
        <v>0.0</v>
      </c>
      <c r="G67" s="22">
        <v>0.0</v>
      </c>
      <c r="H67" s="20">
        <v>1175571.59</v>
      </c>
    </row>
    <row r="68">
      <c r="A68" s="5" t="s">
        <v>9</v>
      </c>
      <c r="B68" s="6" t="s">
        <v>116</v>
      </c>
      <c r="C68" s="6" t="s">
        <v>64</v>
      </c>
      <c r="D68" s="15" t="str">
        <f t="shared" si="1"/>
        <v>0</v>
      </c>
      <c r="E68" s="15" t="str">
        <f t="shared" ref="E68:E448" si="11">IF(ISNUMBER(SEARCH("Coal India",B68)),"Coal India",IF(ISNUMBER(SEARCH("China Shenhua",B68)),"China Shenhua",IF(ISNUMBER(SEARCH("Adani",B68)),"Adani",IF(ISNUMBER(SEARCH("Shanxi Coking",B68)),"Shanxi Coking",IF(ISNUMBER(SEARCH("Anglo American",B68)),"Anglo American",IF(ISNUMBER(SEARCH("BHP Billiton",B68)),"BHP Billiton",IF(ISNUMBER(SEARCH("Yitai Coal",B68)),"Yitai Coal",IF(ISNUMBER(SEARCH("Datang Intl",B68)),"Datang Intl",IF(ISNUMBER(SEARCH("China Coal",B68)),"China Coal",IF(ISNUMBER(SEARCH("Peabody Energy",B68)),"Peabody Energy",IF(ISNUMBER(SEARCH("Glencore Xstrata",B68)),"Glencore Xstrata",IF(ISNUMBER(SEARCH("Datong Coal",B68)),"Datong Coal",IF(ISNUMBER(SEARCH("Yanzhou Coal",B68)),"Yanzhou Coal",IF(ISNUMBER(SEARCH("DEH",B68)),"DEH",IF(ISNUMBER(SEARCH("Exxaro",B68)),"Exxaro",IF(ISNUMBER(SEARCH("Yangquan Coal",B68)),"Yangquan Coal",IF(ISNUMBER(SEARCH("Mechel",B68)),"Mechel",IF(ISNUMBER(SEARCH("Arch Coal",B68)),"Arch Coal",IF(ISNUMBER(SEARCH("Alpha Natural Resources",B68)),"Alpha Natural Resources",IF(ISNUMBER(SEARCH("EVRAZ",B68)),"EVRAZ", IF(ISNUMBER(SEARCH("Mitsubishi",B68)),"Mitsubishi",
if(and(or(B68="Vale", ISNUMBER(SEARCH("Vale ",B68))),NOT(ISNUMBER(SEARCH("?Vale",B68)))), "Vale",IF(ISNUMBER(SEARCH("Raspadskaya",B68)),"Raspadskaya",IF(ISNUMBER(SEARCH("Rio Tinto",B68)),"Rio Tinto",IF(ISNUMBER(SEARCH("Asia Resource",B68)),"Asia Resource",IF(ISNUMBER(SEARCH("Rusal",B68)),"Rusal",IF(ISNUMBER(SEARCH("Neyveli Lignite",B68)),"Neyveli Lignite",IF(ISNUMBER(SEARCH("Pingdingshan",B68)),"Pingdingshan",IF(ISNUMBER(SEARCH("Cloud Peak",B68)),"Cloud Peak",IF(ISNUMBER(SEARCH("Sasol",B68)),"Sasol",IF(ISNUMBER(SEARCH("Tata Steel",B68)),"Tata Steel",IF(AND(ISNUMBER(SEARCH("AGL",B68)),NOT(ISNUMBER(SEARCH("?AGL",B68)))),"AGL", IF(ISNUMBER(SEARCH("Teck",B68)),"Teck",IF(ISNUMBER(SEARCH("Severstal",B68)),"Severstal",IF(ISNUMBER(SEARCH("Coalspur",B68)),"Coalspur",IF(ISNUMBER(SEARCH("Kuzbass Fuel ",B68)),"Kuzbass Fuel ",IF(ISNUMBER(SEARCH("Polyus Gold",B68)),"Polyus Gold",IF(ISNUMBER(SEARCH("Energy Ventures",B68)),"Energy Ventures",IF(ISNUMBER(SEARCH("Whitehaven Coal",B68)),"Whitehaven Coal",IF(ISNUMBER(SEARCH("Banpu",B68)),"Banpu",IF(ISNUMBER(SEARCH("Bayan",B68)),"Bayan",IF(AND(ISNUMBER(SEARCH("RWE",B68)),NOT(ISNUMBER(SEARCH("ERWE",B68)))),"RWE",IF(ISNUMBER(SEARCH("Consol Energy",B68)),"Consol Energy",IF(ISNUMBER(SEARCH("WHSP",B68)),"WHSP",IF(ISNUMBER(SEARCH("Westmoreland",B68)),"Westmoreland",IF(ISNUMBER(SEARCH("Resource Generation",B68)),"Resource Generation",IF(ISNUMBER(SEARCH("Churchill Mining",B68)),"Churchill Mining",IF(ISNUMBER(SEARCH("NTPC",B68)),"NTPC",IF(ISNUMBER(SEARCH("Adaro",B68)),"Adaro",IF(ISNUMBER(SEARCH("Nacco",B68)),"Nacco",  IF(ISNUMBER(SEARCH("Idemitsu Kosan",B68)),"Idemitsu Kosan",IF(ISNUMBER(SEARCH("ARLP",B68)),"ARLP",IF(ISNUMBER(SEARCH("Huolinhe Opencut",B68)),"Huolinhe Opencut",IF(ISNUMBER(SEARCH("Golden Energy",B68)),"Golden Energy",IF(ISNUMBER(SEARCH("Mitsui &amp; Co",B68)),"Mitsui &amp; Co",
IF(AND(ISNUMBER(SEARCH("CoAL",B68)),NOT(ISNUMBER(SEARCH("?CoAL",B68)))),"CoAL",IF(ISNUMBER(SEARCH("NLMK",B68)),"NLMK",IF(ISNUMBER(SEARCH("Tata Power",B68)),"Tata Power",IF(ISNUMBER(SEARCH("MMK OJSC",B68)),"MMK OJSC",IF(ISNUMBER(SEARCH("Wesfarmers",B68)),"Wesfarmers",IF(ISNUMBER(SEARCH("Kazakhmys",B68)),"Kazakhmys",IF(ISNUMBER(SEARCH("New World Resources",B68)),"New World Resources",IF(ISNUMBER(SEARCH("MMC",B68)),"MMC",IF(ISNUMBER(SEARCH("Itochu",B68)),"Itochu",IF(ISNUMBER(SEARCH("Cockatoo",B68)),"Cockatoo",IF(ISNUMBER(SEARCH("Shanxi Meijin Energy",B68)),"Shanxi Meijin Energy",IF(ISNUMBER(SEARCH("Jizhong Energy",B68)),"Jizhong Energy",IF(ISNUMBER(SEARCH("Bandanna",B68)),"Bandanna",IF(ISNUMBER(SEARCH("Polo Resources",B68)),"Polo Resources",IF(ISNUMBER(SEARCH("Allete",B68)),"Allete",IF(ISNUMBER(SEARCH("CLP Holdings",B68)),"CLP Holdings", IF(AND(ISNUMBER(SEARCH("Aspire",B68)),NOT(ISNUMBER(SEARCH("Aspire D",B68)))),"Aspire", IF(ISNUMBER(SEARCH("Marubeni",B68)),"Marubeni",IF(ISNUMBER(SEARCH("China Resources",B68)),"China Resources",IF(ISNUMBER(SEARCH("Walter Energy",B68)),"Walter Energy",IF(ISNUMBER(SEARCH("Coal Energy",B68)),"Coal Energy",IF(ISNUMBER(SEARCH("Indika",B68)),"Indika",IF(ISNUMBER(SEARCH("Arcelor Mittal",B68)),"Arcelor Mittal",IF(ISNUMBER(SEARCH("FirstEnergy",B68)),"FirstEnergy",IF(ISNUMBER(SEARCH("Black Hills",B68)),"Black Hills",IF(ISNUMBER(SEARCH("Wescoal",B68)),"Wescoal",IF(ISNUMBER(SEARCH("Grupo Mexico",B68)),"Grupo Mexico",IF(and(or(B68="ARM", ISNUMBER(SEARCH("ARM ",B68))),NOT(ISNUMBER(SEARCH("?ARM",B68)))), "ARM",IF(ISNUMBER(SEARCH("Shanxi Coal",B68)),"Shanxi Coal",IF(ISNUMBER(SEARCH("Capital Power",B68)),"Capital Power",IF(ISNUMBER(SEARCH("PTT",B68)),"PTT",IF(ISNUMBER(SEARCH("Shanxi Lanhua Sci-Tech",B68)),"Shanxi Lanhua Sci-Tech",IF(ISNUMBER(SEARCH("Fortune",B68)),"Fortune",IF(ISNUMBER(SEARCH("Cardero",B68)),"Cardero",IF(ISNUMBER(SEARCH("Zhengzhou  Coal",B68)),"Zhengzhou Coal",IF(ISNUMBER(SEARCH("SAIL",B68)),"SAIL",IF(ISNUMBER(SEARCH("JSPL",B68)),"JSPL",IF(ISNUMBER(SEARCH("Shougang Fushan",B68)),"Shougang Fushan",IF(ISNUMBER(SEARCH("Jingyuan",B68)),"Jingyuan",IF(ISNUMBER(SEARCH("Stanmore",B68)),"Stanmore",IF(ISNUMBER(SEARCH("Prophecy Coal",B68)),"Prophecy Coal",IF(ISNUMBER(SEARCH("Cliffs Natural Resources",B68)),"Cliffs Natural Resources",IF(ISNUMBER(SEARCH("James River",B68)),"James River",IF(ISNUMBER(SEARCH("CESC",B68)),"CESC",IF(ISNUMBER(SEARCH("Alcoa",B68)),"Alcoa","0"))))))))))))))))))))))))))))))))))))))))))))))))))))))))))))))))))))))))))))))))))))))))))))))))))))
</f>
        <v>0</v>
      </c>
      <c r="F68" s="17" t="str">
        <f t="shared" ref="F68:F448" si="12">IF(OR(NOT(D68="0"),NOT(E68="0")),B68,D68)</f>
        <v>0</v>
      </c>
      <c r="G68" s="18" t="str">
        <f t="shared" ref="G68:G448" si="13">IF(F68="0",F68,H68)</f>
        <v>0</v>
      </c>
      <c r="H68" s="20">
        <v>1164334.58</v>
      </c>
    </row>
    <row r="69">
      <c r="A69" s="5" t="s">
        <v>9</v>
      </c>
      <c r="B69" s="6" t="s">
        <v>117</v>
      </c>
      <c r="C69" s="6" t="s">
        <v>64</v>
      </c>
      <c r="D69" s="15" t="str">
        <f t="shared" si="1"/>
        <v>0</v>
      </c>
      <c r="E69" s="15" t="str">
        <f t="shared" si="11"/>
        <v>0</v>
      </c>
      <c r="F69" s="17" t="str">
        <f t="shared" si="12"/>
        <v>0</v>
      </c>
      <c r="G69" s="18" t="str">
        <f t="shared" si="13"/>
        <v>0</v>
      </c>
      <c r="H69" s="20">
        <v>1163670.97</v>
      </c>
    </row>
    <row r="70">
      <c r="A70" s="5" t="s">
        <v>9</v>
      </c>
      <c r="B70" s="6" t="s">
        <v>118</v>
      </c>
      <c r="C70" s="6" t="s">
        <v>64</v>
      </c>
      <c r="D70" s="15" t="str">
        <f t="shared" si="1"/>
        <v>0</v>
      </c>
      <c r="E70" s="15" t="str">
        <f t="shared" si="11"/>
        <v>0</v>
      </c>
      <c r="F70" s="17" t="str">
        <f t="shared" si="12"/>
        <v>0</v>
      </c>
      <c r="G70" s="18" t="str">
        <f t="shared" si="13"/>
        <v>0</v>
      </c>
      <c r="H70" s="20">
        <v>1138513.2</v>
      </c>
    </row>
    <row r="71">
      <c r="A71" s="5" t="s">
        <v>9</v>
      </c>
      <c r="B71" s="6" t="s">
        <v>119</v>
      </c>
      <c r="C71" s="6" t="s">
        <v>64</v>
      </c>
      <c r="D71" s="15" t="str">
        <f t="shared" si="1"/>
        <v>0</v>
      </c>
      <c r="E71" s="15" t="str">
        <f t="shared" si="11"/>
        <v>0</v>
      </c>
      <c r="F71" s="17" t="str">
        <f t="shared" si="12"/>
        <v>0</v>
      </c>
      <c r="G71" s="18" t="str">
        <f t="shared" si="13"/>
        <v>0</v>
      </c>
      <c r="H71" s="20">
        <v>1123131.01</v>
      </c>
    </row>
    <row r="72">
      <c r="A72" s="5" t="s">
        <v>9</v>
      </c>
      <c r="B72" s="6" t="s">
        <v>120</v>
      </c>
      <c r="C72" s="6" t="s">
        <v>64</v>
      </c>
      <c r="D72" s="15" t="str">
        <f t="shared" si="1"/>
        <v>0</v>
      </c>
      <c r="E72" s="15" t="str">
        <f t="shared" si="11"/>
        <v>0</v>
      </c>
      <c r="F72" s="17" t="str">
        <f t="shared" si="12"/>
        <v>0</v>
      </c>
      <c r="G72" s="18" t="str">
        <f t="shared" si="13"/>
        <v>0</v>
      </c>
      <c r="H72" s="20">
        <v>1111312.33</v>
      </c>
    </row>
    <row r="73">
      <c r="A73" s="5" t="s">
        <v>9</v>
      </c>
      <c r="B73" s="6" t="s">
        <v>121</v>
      </c>
      <c r="C73" s="6" t="s">
        <v>64</v>
      </c>
      <c r="D73" s="15" t="str">
        <f t="shared" si="1"/>
        <v>0</v>
      </c>
      <c r="E73" s="15" t="str">
        <f t="shared" si="11"/>
        <v>0</v>
      </c>
      <c r="F73" s="17" t="str">
        <f t="shared" si="12"/>
        <v>0</v>
      </c>
      <c r="G73" s="18" t="str">
        <f t="shared" si="13"/>
        <v>0</v>
      </c>
      <c r="H73" s="20">
        <v>1091212.69</v>
      </c>
    </row>
    <row r="74">
      <c r="A74" s="5" t="s">
        <v>9</v>
      </c>
      <c r="B74" s="6" t="s">
        <v>122</v>
      </c>
      <c r="C74" s="6" t="s">
        <v>64</v>
      </c>
      <c r="D74" s="15" t="str">
        <f t="shared" si="1"/>
        <v>0</v>
      </c>
      <c r="E74" s="15" t="str">
        <f t="shared" si="11"/>
        <v>0</v>
      </c>
      <c r="F74" s="17" t="str">
        <f t="shared" si="12"/>
        <v>0</v>
      </c>
      <c r="G74" s="18" t="str">
        <f t="shared" si="13"/>
        <v>0</v>
      </c>
      <c r="H74" s="20">
        <v>1090735.69</v>
      </c>
    </row>
    <row r="75">
      <c r="A75" s="5" t="s">
        <v>9</v>
      </c>
      <c r="B75" s="6" t="s">
        <v>123</v>
      </c>
      <c r="C75" s="6" t="s">
        <v>64</v>
      </c>
      <c r="D75" s="15" t="str">
        <f t="shared" si="1"/>
        <v>0</v>
      </c>
      <c r="E75" s="15" t="str">
        <f t="shared" si="11"/>
        <v>0</v>
      </c>
      <c r="F75" s="17" t="str">
        <f t="shared" si="12"/>
        <v>0</v>
      </c>
      <c r="G75" s="18" t="str">
        <f t="shared" si="13"/>
        <v>0</v>
      </c>
      <c r="H75" s="20">
        <v>1080781.44</v>
      </c>
    </row>
    <row r="76">
      <c r="A76" s="5" t="s">
        <v>9</v>
      </c>
      <c r="B76" s="6" t="s">
        <v>124</v>
      </c>
      <c r="C76" s="6" t="s">
        <v>64</v>
      </c>
      <c r="D76" s="15" t="str">
        <f t="shared" si="1"/>
        <v>0</v>
      </c>
      <c r="E76" s="15" t="str">
        <f t="shared" si="11"/>
        <v>0</v>
      </c>
      <c r="F76" s="17" t="str">
        <f t="shared" si="12"/>
        <v>0</v>
      </c>
      <c r="G76" s="18" t="str">
        <f t="shared" si="13"/>
        <v>0</v>
      </c>
      <c r="H76" s="20">
        <v>1073251.6</v>
      </c>
    </row>
    <row r="77">
      <c r="A77" s="5" t="s">
        <v>9</v>
      </c>
      <c r="B77" s="6" t="s">
        <v>125</v>
      </c>
      <c r="C77" s="6" t="s">
        <v>64</v>
      </c>
      <c r="D77" s="15" t="str">
        <f t="shared" si="1"/>
        <v>0</v>
      </c>
      <c r="E77" s="15" t="str">
        <f t="shared" si="11"/>
        <v>0</v>
      </c>
      <c r="F77" s="17" t="str">
        <f t="shared" si="12"/>
        <v>0</v>
      </c>
      <c r="G77" s="18" t="str">
        <f t="shared" si="13"/>
        <v>0</v>
      </c>
      <c r="H77" s="20">
        <v>1064327.85</v>
      </c>
    </row>
    <row r="78">
      <c r="A78" s="5" t="s">
        <v>9</v>
      </c>
      <c r="B78" s="6" t="s">
        <v>126</v>
      </c>
      <c r="C78" s="6" t="s">
        <v>64</v>
      </c>
      <c r="D78" s="15" t="str">
        <f t="shared" si="1"/>
        <v>0</v>
      </c>
      <c r="E78" s="15" t="str">
        <f t="shared" si="11"/>
        <v>0</v>
      </c>
      <c r="F78" s="17" t="str">
        <f t="shared" si="12"/>
        <v>0</v>
      </c>
      <c r="G78" s="18" t="str">
        <f t="shared" si="13"/>
        <v>0</v>
      </c>
      <c r="H78" s="20">
        <v>1063491.52</v>
      </c>
    </row>
    <row r="79">
      <c r="A79" s="5" t="s">
        <v>9</v>
      </c>
      <c r="B79" s="6" t="s">
        <v>127</v>
      </c>
      <c r="C79" s="6" t="s">
        <v>64</v>
      </c>
      <c r="D79" s="15" t="str">
        <f t="shared" si="1"/>
        <v>0</v>
      </c>
      <c r="E79" s="15" t="str">
        <f t="shared" si="11"/>
        <v>0</v>
      </c>
      <c r="F79" s="17" t="str">
        <f t="shared" si="12"/>
        <v>0</v>
      </c>
      <c r="G79" s="18" t="str">
        <f t="shared" si="13"/>
        <v>0</v>
      </c>
      <c r="H79" s="20">
        <v>1054281.34</v>
      </c>
    </row>
    <row r="80">
      <c r="A80" s="5" t="s">
        <v>9</v>
      </c>
      <c r="B80" s="6" t="s">
        <v>128</v>
      </c>
      <c r="C80" s="6" t="s">
        <v>64</v>
      </c>
      <c r="D80" s="15" t="str">
        <f t="shared" si="1"/>
        <v>0</v>
      </c>
      <c r="E80" s="15" t="str">
        <f t="shared" si="11"/>
        <v>0</v>
      </c>
      <c r="F80" s="17" t="str">
        <f t="shared" si="12"/>
        <v>0</v>
      </c>
      <c r="G80" s="18" t="str">
        <f t="shared" si="13"/>
        <v>0</v>
      </c>
      <c r="H80" s="20">
        <v>1036782.93</v>
      </c>
    </row>
    <row r="81">
      <c r="A81" s="5" t="s">
        <v>9</v>
      </c>
      <c r="B81" s="6" t="s">
        <v>129</v>
      </c>
      <c r="C81" s="6" t="s">
        <v>64</v>
      </c>
      <c r="D81" s="15" t="str">
        <f t="shared" si="1"/>
        <v>0</v>
      </c>
      <c r="E81" s="15" t="str">
        <f t="shared" si="11"/>
        <v>0</v>
      </c>
      <c r="F81" s="17" t="str">
        <f t="shared" si="12"/>
        <v>0</v>
      </c>
      <c r="G81" s="18" t="str">
        <f t="shared" si="13"/>
        <v>0</v>
      </c>
      <c r="H81" s="20">
        <v>1036742.99</v>
      </c>
    </row>
    <row r="82">
      <c r="A82" s="5" t="s">
        <v>9</v>
      </c>
      <c r="B82" s="6" t="s">
        <v>130</v>
      </c>
      <c r="C82" s="6" t="s">
        <v>64</v>
      </c>
      <c r="D82" s="15" t="str">
        <f t="shared" si="1"/>
        <v>0</v>
      </c>
      <c r="E82" s="15" t="str">
        <f t="shared" si="11"/>
        <v>0</v>
      </c>
      <c r="F82" s="17" t="str">
        <f t="shared" si="12"/>
        <v>0</v>
      </c>
      <c r="G82" s="18" t="str">
        <f t="shared" si="13"/>
        <v>0</v>
      </c>
      <c r="H82" s="20">
        <v>1036644.19</v>
      </c>
    </row>
    <row r="83">
      <c r="A83" s="5" t="s">
        <v>9</v>
      </c>
      <c r="B83" s="6" t="s">
        <v>131</v>
      </c>
      <c r="C83" s="6" t="s">
        <v>64</v>
      </c>
      <c r="D83" s="15" t="str">
        <f t="shared" si="1"/>
        <v>0</v>
      </c>
      <c r="E83" s="15" t="str">
        <f t="shared" si="11"/>
        <v>0</v>
      </c>
      <c r="F83" s="17" t="str">
        <f t="shared" si="12"/>
        <v>0</v>
      </c>
      <c r="G83" s="18" t="str">
        <f t="shared" si="13"/>
        <v>0</v>
      </c>
      <c r="H83" s="20">
        <v>1024476.2</v>
      </c>
    </row>
    <row r="84">
      <c r="A84" s="5" t="s">
        <v>9</v>
      </c>
      <c r="B84" s="6" t="s">
        <v>132</v>
      </c>
      <c r="C84" s="6" t="s">
        <v>64</v>
      </c>
      <c r="D84" s="15" t="str">
        <f t="shared" si="1"/>
        <v>0</v>
      </c>
      <c r="E84" s="15" t="str">
        <f t="shared" si="11"/>
        <v>0</v>
      </c>
      <c r="F84" s="17" t="str">
        <f t="shared" si="12"/>
        <v>0</v>
      </c>
      <c r="G84" s="18" t="str">
        <f t="shared" si="13"/>
        <v>0</v>
      </c>
      <c r="H84" s="20">
        <v>1008854.12</v>
      </c>
    </row>
    <row r="85">
      <c r="A85" s="5" t="s">
        <v>9</v>
      </c>
      <c r="B85" s="6" t="s">
        <v>133</v>
      </c>
      <c r="C85" s="6" t="s">
        <v>64</v>
      </c>
      <c r="D85" s="15" t="str">
        <f t="shared" si="1"/>
        <v>0</v>
      </c>
      <c r="E85" s="15" t="str">
        <f t="shared" si="11"/>
        <v>0</v>
      </c>
      <c r="F85" s="17" t="str">
        <f t="shared" si="12"/>
        <v>0</v>
      </c>
      <c r="G85" s="18" t="str">
        <f t="shared" si="13"/>
        <v>0</v>
      </c>
      <c r="H85" s="20">
        <v>990416.2</v>
      </c>
    </row>
    <row r="86">
      <c r="A86" s="5" t="s">
        <v>9</v>
      </c>
      <c r="B86" s="6" t="s">
        <v>134</v>
      </c>
      <c r="C86" s="6" t="s">
        <v>64</v>
      </c>
      <c r="D86" s="15" t="str">
        <f t="shared" si="1"/>
        <v>0</v>
      </c>
      <c r="E86" s="15" t="str">
        <f t="shared" si="11"/>
        <v>0</v>
      </c>
      <c r="F86" s="17" t="str">
        <f t="shared" si="12"/>
        <v>0</v>
      </c>
      <c r="G86" s="18" t="str">
        <f t="shared" si="13"/>
        <v>0</v>
      </c>
      <c r="H86" s="20">
        <v>963932.64</v>
      </c>
    </row>
    <row r="87">
      <c r="A87" s="5" t="s">
        <v>9</v>
      </c>
      <c r="B87" s="6" t="s">
        <v>135</v>
      </c>
      <c r="C87" s="6" t="s">
        <v>64</v>
      </c>
      <c r="D87" s="15" t="str">
        <f t="shared" si="1"/>
        <v>0</v>
      </c>
      <c r="E87" s="15" t="str">
        <f t="shared" si="11"/>
        <v>0</v>
      </c>
      <c r="F87" s="17" t="str">
        <f t="shared" si="12"/>
        <v>0</v>
      </c>
      <c r="G87" s="18" t="str">
        <f t="shared" si="13"/>
        <v>0</v>
      </c>
      <c r="H87" s="20">
        <v>957368.54</v>
      </c>
    </row>
    <row r="88">
      <c r="A88" s="5" t="s">
        <v>9</v>
      </c>
      <c r="B88" s="6" t="s">
        <v>136</v>
      </c>
      <c r="C88" s="6" t="s">
        <v>64</v>
      </c>
      <c r="D88" s="15" t="str">
        <f t="shared" si="1"/>
        <v>0</v>
      </c>
      <c r="E88" s="15" t="str">
        <f t="shared" si="11"/>
        <v>0</v>
      </c>
      <c r="F88" s="17" t="str">
        <f t="shared" si="12"/>
        <v>0</v>
      </c>
      <c r="G88" s="18" t="str">
        <f t="shared" si="13"/>
        <v>0</v>
      </c>
      <c r="H88" s="20">
        <v>948720.47</v>
      </c>
    </row>
    <row r="89">
      <c r="A89" s="5" t="s">
        <v>9</v>
      </c>
      <c r="B89" s="6" t="s">
        <v>137</v>
      </c>
      <c r="C89" s="6" t="s">
        <v>64</v>
      </c>
      <c r="D89" s="15" t="str">
        <f t="shared" si="1"/>
        <v>0</v>
      </c>
      <c r="E89" s="15" t="str">
        <f t="shared" si="11"/>
        <v>0</v>
      </c>
      <c r="F89" s="17" t="str">
        <f t="shared" si="12"/>
        <v>0</v>
      </c>
      <c r="G89" s="18" t="str">
        <f t="shared" si="13"/>
        <v>0</v>
      </c>
      <c r="H89" s="20">
        <v>946857.37</v>
      </c>
    </row>
    <row r="90">
      <c r="A90" s="5" t="s">
        <v>9</v>
      </c>
      <c r="B90" s="6" t="s">
        <v>138</v>
      </c>
      <c r="C90" s="6" t="s">
        <v>64</v>
      </c>
      <c r="D90" s="15" t="str">
        <f t="shared" si="1"/>
        <v>0</v>
      </c>
      <c r="E90" s="15" t="str">
        <f t="shared" si="11"/>
        <v>0</v>
      </c>
      <c r="F90" s="17" t="str">
        <f t="shared" si="12"/>
        <v>0</v>
      </c>
      <c r="G90" s="18" t="str">
        <f t="shared" si="13"/>
        <v>0</v>
      </c>
      <c r="H90" s="20">
        <v>933313.76</v>
      </c>
    </row>
    <row r="91">
      <c r="A91" s="5" t="s">
        <v>9</v>
      </c>
      <c r="B91" s="6" t="s">
        <v>139</v>
      </c>
      <c r="C91" s="6" t="s">
        <v>64</v>
      </c>
      <c r="D91" s="15" t="str">
        <f t="shared" si="1"/>
        <v>0</v>
      </c>
      <c r="E91" s="15" t="str">
        <f t="shared" si="11"/>
        <v>0</v>
      </c>
      <c r="F91" s="17" t="str">
        <f t="shared" si="12"/>
        <v>0</v>
      </c>
      <c r="G91" s="18" t="str">
        <f t="shared" si="13"/>
        <v>0</v>
      </c>
      <c r="H91" s="20">
        <v>917867.45</v>
      </c>
    </row>
    <row r="92">
      <c r="A92" s="5" t="s">
        <v>9</v>
      </c>
      <c r="B92" s="6" t="s">
        <v>140</v>
      </c>
      <c r="C92" s="6" t="s">
        <v>64</v>
      </c>
      <c r="D92" s="15" t="str">
        <f t="shared" si="1"/>
        <v>0</v>
      </c>
      <c r="E92" s="15" t="str">
        <f t="shared" si="11"/>
        <v>0</v>
      </c>
      <c r="F92" s="17" t="str">
        <f t="shared" si="12"/>
        <v>0</v>
      </c>
      <c r="G92" s="18" t="str">
        <f t="shared" si="13"/>
        <v>0</v>
      </c>
      <c r="H92" s="20">
        <v>917142.94</v>
      </c>
    </row>
    <row r="93">
      <c r="A93" s="5" t="s">
        <v>9</v>
      </c>
      <c r="B93" s="6" t="s">
        <v>141</v>
      </c>
      <c r="C93" s="6" t="s">
        <v>64</v>
      </c>
      <c r="D93" s="15" t="str">
        <f t="shared" si="1"/>
        <v>0</v>
      </c>
      <c r="E93" s="15" t="str">
        <f t="shared" si="11"/>
        <v>0</v>
      </c>
      <c r="F93" s="17" t="str">
        <f t="shared" si="12"/>
        <v>0</v>
      </c>
      <c r="G93" s="18" t="str">
        <f t="shared" si="13"/>
        <v>0</v>
      </c>
      <c r="H93" s="20">
        <v>900429.19</v>
      </c>
    </row>
    <row r="94">
      <c r="A94" s="5" t="s">
        <v>9</v>
      </c>
      <c r="B94" s="6" t="s">
        <v>142</v>
      </c>
      <c r="C94" s="6" t="s">
        <v>64</v>
      </c>
      <c r="D94" s="15" t="str">
        <f t="shared" si="1"/>
        <v>0</v>
      </c>
      <c r="E94" s="15" t="str">
        <f t="shared" si="11"/>
        <v>0</v>
      </c>
      <c r="F94" s="17" t="str">
        <f t="shared" si="12"/>
        <v>0</v>
      </c>
      <c r="G94" s="18" t="str">
        <f t="shared" si="13"/>
        <v>0</v>
      </c>
      <c r="H94" s="20">
        <v>892878.18</v>
      </c>
    </row>
    <row r="95">
      <c r="A95" s="5" t="s">
        <v>9</v>
      </c>
      <c r="B95" s="6" t="s">
        <v>143</v>
      </c>
      <c r="C95" s="6" t="s">
        <v>64</v>
      </c>
      <c r="D95" s="15" t="str">
        <f t="shared" si="1"/>
        <v>0</v>
      </c>
      <c r="E95" s="15" t="str">
        <f t="shared" si="11"/>
        <v>0</v>
      </c>
      <c r="F95" s="17" t="str">
        <f t="shared" si="12"/>
        <v>0</v>
      </c>
      <c r="G95" s="18" t="str">
        <f t="shared" si="13"/>
        <v>0</v>
      </c>
      <c r="H95" s="20">
        <v>883097.06</v>
      </c>
    </row>
    <row r="96">
      <c r="A96" s="5" t="s">
        <v>9</v>
      </c>
      <c r="B96" s="6" t="s">
        <v>144</v>
      </c>
      <c r="C96" s="6" t="s">
        <v>64</v>
      </c>
      <c r="D96" s="15" t="str">
        <f t="shared" si="1"/>
        <v>RWE </v>
      </c>
      <c r="E96" s="15" t="str">
        <f t="shared" si="11"/>
        <v>RWE</v>
      </c>
      <c r="F96" s="17" t="str">
        <f t="shared" si="12"/>
        <v>RWE AG NPV</v>
      </c>
      <c r="G96" s="18">
        <f t="shared" si="13"/>
        <v>877984.58</v>
      </c>
      <c r="H96" s="20">
        <v>877984.58</v>
      </c>
    </row>
    <row r="97">
      <c r="A97" s="5" t="s">
        <v>9</v>
      </c>
      <c r="B97" s="6" t="s">
        <v>145</v>
      </c>
      <c r="C97" s="6" t="s">
        <v>64</v>
      </c>
      <c r="D97" s="15" t="str">
        <f t="shared" si="1"/>
        <v>0</v>
      </c>
      <c r="E97" s="15" t="str">
        <f t="shared" si="11"/>
        <v>0</v>
      </c>
      <c r="F97" s="17" t="str">
        <f t="shared" si="12"/>
        <v>0</v>
      </c>
      <c r="G97" s="18" t="str">
        <f t="shared" si="13"/>
        <v>0</v>
      </c>
      <c r="H97" s="20">
        <v>870271.78</v>
      </c>
    </row>
    <row r="98">
      <c r="A98" s="5" t="s">
        <v>9</v>
      </c>
      <c r="B98" s="6" t="s">
        <v>146</v>
      </c>
      <c r="C98" s="6" t="s">
        <v>64</v>
      </c>
      <c r="D98" s="15" t="str">
        <f t="shared" si="1"/>
        <v>0</v>
      </c>
      <c r="E98" s="15" t="str">
        <f t="shared" si="11"/>
        <v>0</v>
      </c>
      <c r="F98" s="17" t="str">
        <f t="shared" si="12"/>
        <v>0</v>
      </c>
      <c r="G98" s="18" t="str">
        <f t="shared" si="13"/>
        <v>0</v>
      </c>
      <c r="H98" s="20">
        <v>863539.76</v>
      </c>
    </row>
    <row r="99">
      <c r="A99" s="5" t="s">
        <v>9</v>
      </c>
      <c r="B99" s="6" t="s">
        <v>147</v>
      </c>
      <c r="C99" s="6" t="s">
        <v>64</v>
      </c>
      <c r="D99" s="15" t="str">
        <f t="shared" si="1"/>
        <v>0</v>
      </c>
      <c r="E99" s="15" t="str">
        <f t="shared" si="11"/>
        <v>0</v>
      </c>
      <c r="F99" s="17" t="str">
        <f t="shared" si="12"/>
        <v>0</v>
      </c>
      <c r="G99" s="18" t="str">
        <f t="shared" si="13"/>
        <v>0</v>
      </c>
      <c r="H99" s="20">
        <v>855115.35</v>
      </c>
    </row>
    <row r="100">
      <c r="A100" s="5" t="s">
        <v>9</v>
      </c>
      <c r="B100" s="6" t="s">
        <v>148</v>
      </c>
      <c r="C100" s="6" t="s">
        <v>64</v>
      </c>
      <c r="D100" s="15" t="str">
        <f t="shared" si="1"/>
        <v>0</v>
      </c>
      <c r="E100" s="15" t="str">
        <f t="shared" si="11"/>
        <v>0</v>
      </c>
      <c r="F100" s="17" t="str">
        <f t="shared" si="12"/>
        <v>0</v>
      </c>
      <c r="G100" s="18" t="str">
        <f t="shared" si="13"/>
        <v>0</v>
      </c>
      <c r="H100" s="20">
        <v>854458.5</v>
      </c>
    </row>
    <row r="101">
      <c r="A101" s="5" t="s">
        <v>9</v>
      </c>
      <c r="B101" s="6" t="s">
        <v>149</v>
      </c>
      <c r="C101" s="6" t="s">
        <v>64</v>
      </c>
      <c r="D101" s="15" t="str">
        <f t="shared" si="1"/>
        <v>0</v>
      </c>
      <c r="E101" s="15" t="str">
        <f t="shared" si="11"/>
        <v>0</v>
      </c>
      <c r="F101" s="17" t="str">
        <f t="shared" si="12"/>
        <v>0</v>
      </c>
      <c r="G101" s="18" t="str">
        <f t="shared" si="13"/>
        <v>0</v>
      </c>
      <c r="H101" s="20">
        <v>852076.84</v>
      </c>
    </row>
    <row r="102">
      <c r="A102" s="5" t="s">
        <v>9</v>
      </c>
      <c r="B102" s="6" t="s">
        <v>150</v>
      </c>
      <c r="C102" s="6" t="s">
        <v>64</v>
      </c>
      <c r="D102" s="15" t="str">
        <f t="shared" si="1"/>
        <v>0</v>
      </c>
      <c r="E102" s="15" t="str">
        <f t="shared" si="11"/>
        <v>0</v>
      </c>
      <c r="F102" s="17" t="str">
        <f t="shared" si="12"/>
        <v>0</v>
      </c>
      <c r="G102" s="18" t="str">
        <f t="shared" si="13"/>
        <v>0</v>
      </c>
      <c r="H102" s="20">
        <v>851725.55</v>
      </c>
    </row>
    <row r="103">
      <c r="A103" s="5" t="s">
        <v>9</v>
      </c>
      <c r="B103" s="6" t="s">
        <v>151</v>
      </c>
      <c r="C103" s="6" t="s">
        <v>64</v>
      </c>
      <c r="D103" s="15" t="str">
        <f t="shared" si="1"/>
        <v>0</v>
      </c>
      <c r="E103" s="15" t="str">
        <f t="shared" si="11"/>
        <v>0</v>
      </c>
      <c r="F103" s="17" t="str">
        <f t="shared" si="12"/>
        <v>0</v>
      </c>
      <c r="G103" s="18" t="str">
        <f t="shared" si="13"/>
        <v>0</v>
      </c>
      <c r="H103" s="20">
        <v>849005.02</v>
      </c>
    </row>
    <row r="104">
      <c r="A104" s="5" t="s">
        <v>9</v>
      </c>
      <c r="B104" s="6" t="s">
        <v>152</v>
      </c>
      <c r="C104" s="6" t="s">
        <v>64</v>
      </c>
      <c r="D104" s="15" t="str">
        <f t="shared" si="1"/>
        <v>CNOOC </v>
      </c>
      <c r="E104" s="15" t="str">
        <f t="shared" si="11"/>
        <v>0</v>
      </c>
      <c r="F104" s="17" t="str">
        <f t="shared" si="12"/>
        <v>CNOOC LTD HKD0.02</v>
      </c>
      <c r="G104" s="18">
        <f t="shared" si="13"/>
        <v>840317.02</v>
      </c>
      <c r="H104" s="20">
        <v>840317.02</v>
      </c>
    </row>
    <row r="105">
      <c r="A105" s="5" t="s">
        <v>9</v>
      </c>
      <c r="B105" s="6" t="s">
        <v>153</v>
      </c>
      <c r="C105" s="6" t="s">
        <v>64</v>
      </c>
      <c r="D105" s="15" t="str">
        <f t="shared" si="1"/>
        <v>0</v>
      </c>
      <c r="E105" s="15" t="str">
        <f t="shared" si="11"/>
        <v>0</v>
      </c>
      <c r="F105" s="17" t="str">
        <f t="shared" si="12"/>
        <v>0</v>
      </c>
      <c r="G105" s="18" t="str">
        <f t="shared" si="13"/>
        <v>0</v>
      </c>
      <c r="H105" s="20">
        <v>834830.85</v>
      </c>
    </row>
    <row r="106">
      <c r="A106" s="5" t="s">
        <v>9</v>
      </c>
      <c r="B106" s="6" t="s">
        <v>154</v>
      </c>
      <c r="C106" s="6" t="s">
        <v>64</v>
      </c>
      <c r="D106" s="15" t="str">
        <f t="shared" si="1"/>
        <v>0</v>
      </c>
      <c r="E106" s="15" t="str">
        <f t="shared" si="11"/>
        <v>0</v>
      </c>
      <c r="F106" s="17" t="str">
        <f t="shared" si="12"/>
        <v>0</v>
      </c>
      <c r="G106" s="18" t="str">
        <f t="shared" si="13"/>
        <v>0</v>
      </c>
      <c r="H106" s="20">
        <v>830191.88</v>
      </c>
    </row>
    <row r="107">
      <c r="A107" s="5" t="s">
        <v>9</v>
      </c>
      <c r="B107" s="6" t="s">
        <v>155</v>
      </c>
      <c r="C107" s="6" t="s">
        <v>64</v>
      </c>
      <c r="D107" s="15" t="str">
        <f t="shared" si="1"/>
        <v>0</v>
      </c>
      <c r="E107" s="15" t="str">
        <f t="shared" si="11"/>
        <v>0</v>
      </c>
      <c r="F107" s="17" t="str">
        <f t="shared" si="12"/>
        <v>0</v>
      </c>
      <c r="G107" s="18" t="str">
        <f t="shared" si="13"/>
        <v>0</v>
      </c>
      <c r="H107" s="20">
        <v>828956.79</v>
      </c>
    </row>
    <row r="108">
      <c r="A108" s="5" t="s">
        <v>9</v>
      </c>
      <c r="B108" s="6" t="s">
        <v>156</v>
      </c>
      <c r="C108" s="6" t="s">
        <v>64</v>
      </c>
      <c r="D108" s="15" t="str">
        <f t="shared" si="1"/>
        <v>0</v>
      </c>
      <c r="E108" s="15" t="str">
        <f t="shared" si="11"/>
        <v>0</v>
      </c>
      <c r="F108" s="17" t="str">
        <f t="shared" si="12"/>
        <v>0</v>
      </c>
      <c r="G108" s="18" t="str">
        <f t="shared" si="13"/>
        <v>0</v>
      </c>
      <c r="H108" s="20">
        <v>827680.09</v>
      </c>
    </row>
    <row r="109">
      <c r="A109" s="5" t="s">
        <v>9</v>
      </c>
      <c r="B109" s="6" t="s">
        <v>157</v>
      </c>
      <c r="C109" s="6" t="s">
        <v>64</v>
      </c>
      <c r="D109" s="15" t="str">
        <f t="shared" si="1"/>
        <v>0</v>
      </c>
      <c r="E109" s="15" t="str">
        <f t="shared" si="11"/>
        <v>Rio Tinto</v>
      </c>
      <c r="F109" s="17" t="str">
        <f t="shared" si="12"/>
        <v>RIO TINTO LIMITED NPV</v>
      </c>
      <c r="G109" s="18">
        <f t="shared" si="13"/>
        <v>821258.45</v>
      </c>
      <c r="H109" s="20">
        <v>821258.45</v>
      </c>
    </row>
    <row r="110">
      <c r="A110" s="5" t="s">
        <v>9</v>
      </c>
      <c r="B110" s="6" t="s">
        <v>158</v>
      </c>
      <c r="C110" s="6" t="s">
        <v>64</v>
      </c>
      <c r="D110" s="15" t="str">
        <f t="shared" si="1"/>
        <v>0</v>
      </c>
      <c r="E110" s="15" t="str">
        <f t="shared" si="11"/>
        <v>0</v>
      </c>
      <c r="F110" s="17" t="str">
        <f t="shared" si="12"/>
        <v>0</v>
      </c>
      <c r="G110" s="18" t="str">
        <f t="shared" si="13"/>
        <v>0</v>
      </c>
      <c r="H110" s="20">
        <v>815823.93</v>
      </c>
    </row>
    <row r="111">
      <c r="A111" s="5" t="s">
        <v>9</v>
      </c>
      <c r="B111" s="6" t="s">
        <v>159</v>
      </c>
      <c r="C111" s="6" t="s">
        <v>64</v>
      </c>
      <c r="D111" s="15" t="str">
        <f t="shared" si="1"/>
        <v>0</v>
      </c>
      <c r="E111" s="15" t="str">
        <f t="shared" si="11"/>
        <v>0</v>
      </c>
      <c r="F111" s="17" t="str">
        <f t="shared" si="12"/>
        <v>0</v>
      </c>
      <c r="G111" s="18" t="str">
        <f t="shared" si="13"/>
        <v>0</v>
      </c>
      <c r="H111" s="20">
        <v>815590.96</v>
      </c>
    </row>
    <row r="112">
      <c r="A112" s="5" t="s">
        <v>9</v>
      </c>
      <c r="B112" s="6" t="s">
        <v>160</v>
      </c>
      <c r="C112" s="6" t="s">
        <v>64</v>
      </c>
      <c r="D112" s="15" t="str">
        <f t="shared" si="1"/>
        <v>0</v>
      </c>
      <c r="E112" s="15" t="str">
        <f t="shared" si="11"/>
        <v>0</v>
      </c>
      <c r="F112" s="17" t="str">
        <f t="shared" si="12"/>
        <v>0</v>
      </c>
      <c r="G112" s="18" t="str">
        <f t="shared" si="13"/>
        <v>0</v>
      </c>
      <c r="H112" s="20">
        <v>815229.84</v>
      </c>
    </row>
    <row r="113">
      <c r="A113" s="5" t="s">
        <v>9</v>
      </c>
      <c r="B113" s="6" t="s">
        <v>161</v>
      </c>
      <c r="C113" s="6" t="s">
        <v>64</v>
      </c>
      <c r="D113" s="15" t="str">
        <f t="shared" si="1"/>
        <v>0</v>
      </c>
      <c r="E113" s="15" t="str">
        <f t="shared" si="11"/>
        <v>0</v>
      </c>
      <c r="F113" s="17" t="str">
        <f t="shared" si="12"/>
        <v>0</v>
      </c>
      <c r="G113" s="18" t="str">
        <f t="shared" si="13"/>
        <v>0</v>
      </c>
      <c r="H113" s="20">
        <v>812174.58</v>
      </c>
    </row>
    <row r="114">
      <c r="A114" s="5" t="s">
        <v>9</v>
      </c>
      <c r="B114" s="6" t="s">
        <v>162</v>
      </c>
      <c r="C114" s="6" t="s">
        <v>64</v>
      </c>
      <c r="D114" s="15" t="str">
        <f t="shared" si="1"/>
        <v>0</v>
      </c>
      <c r="E114" s="15" t="str">
        <f t="shared" si="11"/>
        <v>0</v>
      </c>
      <c r="F114" s="17" t="str">
        <f t="shared" si="12"/>
        <v>0</v>
      </c>
      <c r="G114" s="18" t="str">
        <f t="shared" si="13"/>
        <v>0</v>
      </c>
      <c r="H114" s="20">
        <v>807613.65</v>
      </c>
    </row>
    <row r="115">
      <c r="A115" s="5" t="s">
        <v>9</v>
      </c>
      <c r="B115" s="6" t="s">
        <v>163</v>
      </c>
      <c r="C115" s="6" t="s">
        <v>64</v>
      </c>
      <c r="D115" s="15" t="str">
        <f t="shared" si="1"/>
        <v>0</v>
      </c>
      <c r="E115" s="15" t="str">
        <f t="shared" si="11"/>
        <v>0</v>
      </c>
      <c r="F115" s="17" t="str">
        <f t="shared" si="12"/>
        <v>0</v>
      </c>
      <c r="G115" s="18" t="str">
        <f t="shared" si="13"/>
        <v>0</v>
      </c>
      <c r="H115" s="20">
        <v>807604.54</v>
      </c>
    </row>
    <row r="116">
      <c r="A116" s="5" t="s">
        <v>9</v>
      </c>
      <c r="B116" s="6" t="s">
        <v>164</v>
      </c>
      <c r="C116" s="6" t="s">
        <v>64</v>
      </c>
      <c r="D116" s="15" t="str">
        <f t="shared" si="1"/>
        <v>0</v>
      </c>
      <c r="E116" s="15" t="str">
        <f t="shared" si="11"/>
        <v>0</v>
      </c>
      <c r="F116" s="17" t="str">
        <f t="shared" si="12"/>
        <v>0</v>
      </c>
      <c r="G116" s="18" t="str">
        <f t="shared" si="13"/>
        <v>0</v>
      </c>
      <c r="H116" s="20">
        <v>800237.84</v>
      </c>
    </row>
    <row r="117">
      <c r="A117" s="5" t="s">
        <v>9</v>
      </c>
      <c r="B117" s="6" t="s">
        <v>165</v>
      </c>
      <c r="C117" s="6" t="s">
        <v>64</v>
      </c>
      <c r="D117" s="15" t="str">
        <f t="shared" si="1"/>
        <v>0</v>
      </c>
      <c r="E117" s="15" t="str">
        <f t="shared" si="11"/>
        <v>0</v>
      </c>
      <c r="F117" s="17" t="str">
        <f t="shared" si="12"/>
        <v>0</v>
      </c>
      <c r="G117" s="18" t="str">
        <f t="shared" si="13"/>
        <v>0</v>
      </c>
      <c r="H117" s="20">
        <v>798230.52</v>
      </c>
    </row>
    <row r="118">
      <c r="A118" s="5" t="s">
        <v>9</v>
      </c>
      <c r="B118" s="6" t="s">
        <v>166</v>
      </c>
      <c r="C118" s="6" t="s">
        <v>64</v>
      </c>
      <c r="D118" s="15" t="str">
        <f t="shared" si="1"/>
        <v>0</v>
      </c>
      <c r="E118" s="15" t="str">
        <f t="shared" si="11"/>
        <v>0</v>
      </c>
      <c r="F118" s="17" t="str">
        <f t="shared" si="12"/>
        <v>0</v>
      </c>
      <c r="G118" s="18" t="str">
        <f t="shared" si="13"/>
        <v>0</v>
      </c>
      <c r="H118" s="20">
        <v>793949.61</v>
      </c>
    </row>
    <row r="119">
      <c r="A119" s="5" t="s">
        <v>9</v>
      </c>
      <c r="B119" s="6" t="s">
        <v>167</v>
      </c>
      <c r="C119" s="6" t="s">
        <v>64</v>
      </c>
      <c r="D119" s="15" t="str">
        <f t="shared" si="1"/>
        <v>0</v>
      </c>
      <c r="E119" s="15" t="str">
        <f t="shared" si="11"/>
        <v>0</v>
      </c>
      <c r="F119" s="17" t="str">
        <f t="shared" si="12"/>
        <v>0</v>
      </c>
      <c r="G119" s="18" t="str">
        <f t="shared" si="13"/>
        <v>0</v>
      </c>
      <c r="H119" s="20">
        <v>790288.32</v>
      </c>
    </row>
    <row r="120">
      <c r="A120" s="5" t="s">
        <v>9</v>
      </c>
      <c r="B120" s="6" t="s">
        <v>168</v>
      </c>
      <c r="C120" s="6" t="s">
        <v>64</v>
      </c>
      <c r="D120" s="15" t="str">
        <f t="shared" si="1"/>
        <v>0</v>
      </c>
      <c r="E120" s="15" t="str">
        <f t="shared" si="11"/>
        <v>0</v>
      </c>
      <c r="F120" s="17" t="str">
        <f t="shared" si="12"/>
        <v>0</v>
      </c>
      <c r="G120" s="18" t="str">
        <f t="shared" si="13"/>
        <v>0</v>
      </c>
      <c r="H120" s="20">
        <v>765140.32</v>
      </c>
    </row>
    <row r="121">
      <c r="A121" s="5" t="s">
        <v>9</v>
      </c>
      <c r="B121" s="6" t="s">
        <v>169</v>
      </c>
      <c r="C121" s="6" t="s">
        <v>64</v>
      </c>
      <c r="D121" s="15" t="str">
        <f t="shared" si="1"/>
        <v>0</v>
      </c>
      <c r="E121" s="15" t="str">
        <f t="shared" si="11"/>
        <v>0</v>
      </c>
      <c r="F121" s="17" t="str">
        <f t="shared" si="12"/>
        <v>0</v>
      </c>
      <c r="G121" s="18" t="str">
        <f t="shared" si="13"/>
        <v>0</v>
      </c>
      <c r="H121" s="20">
        <v>751706.01</v>
      </c>
    </row>
    <row r="122">
      <c r="A122" s="5" t="s">
        <v>9</v>
      </c>
      <c r="B122" s="6" t="s">
        <v>170</v>
      </c>
      <c r="C122" s="6" t="s">
        <v>64</v>
      </c>
      <c r="D122" s="15" t="str">
        <f t="shared" si="1"/>
        <v>0</v>
      </c>
      <c r="E122" s="15" t="str">
        <f t="shared" si="11"/>
        <v>0</v>
      </c>
      <c r="F122" s="17" t="str">
        <f t="shared" si="12"/>
        <v>0</v>
      </c>
      <c r="G122" s="18" t="str">
        <f t="shared" si="13"/>
        <v>0</v>
      </c>
      <c r="H122" s="20">
        <v>747168.22</v>
      </c>
    </row>
    <row r="123">
      <c r="A123" s="5" t="s">
        <v>9</v>
      </c>
      <c r="B123" s="6" t="s">
        <v>171</v>
      </c>
      <c r="C123" s="6" t="s">
        <v>64</v>
      </c>
      <c r="D123" s="15" t="str">
        <f t="shared" si="1"/>
        <v>0</v>
      </c>
      <c r="E123" s="15" t="str">
        <f t="shared" si="11"/>
        <v>0</v>
      </c>
      <c r="F123" s="17" t="str">
        <f t="shared" si="12"/>
        <v>0</v>
      </c>
      <c r="G123" s="18" t="str">
        <f t="shared" si="13"/>
        <v>0</v>
      </c>
      <c r="H123" s="20">
        <v>745902.97</v>
      </c>
    </row>
    <row r="124">
      <c r="A124" s="5" t="s">
        <v>9</v>
      </c>
      <c r="B124" s="6" t="s">
        <v>172</v>
      </c>
      <c r="C124" s="6" t="s">
        <v>64</v>
      </c>
      <c r="D124" s="15" t="str">
        <f t="shared" si="1"/>
        <v>0</v>
      </c>
      <c r="E124" s="15" t="str">
        <f t="shared" si="11"/>
        <v>0</v>
      </c>
      <c r="F124" s="17" t="str">
        <f t="shared" si="12"/>
        <v>0</v>
      </c>
      <c r="G124" s="18" t="str">
        <f t="shared" si="13"/>
        <v>0</v>
      </c>
      <c r="H124" s="20">
        <v>745086.58</v>
      </c>
    </row>
    <row r="125">
      <c r="A125" s="5" t="s">
        <v>9</v>
      </c>
      <c r="B125" s="6" t="s">
        <v>173</v>
      </c>
      <c r="C125" s="6" t="s">
        <v>64</v>
      </c>
      <c r="D125" s="15" t="str">
        <f t="shared" si="1"/>
        <v>0</v>
      </c>
      <c r="E125" s="15" t="str">
        <f t="shared" si="11"/>
        <v>0</v>
      </c>
      <c r="F125" s="17" t="str">
        <f t="shared" si="12"/>
        <v>0</v>
      </c>
      <c r="G125" s="18" t="str">
        <f t="shared" si="13"/>
        <v>0</v>
      </c>
      <c r="H125" s="20">
        <v>737660.46</v>
      </c>
    </row>
    <row r="126">
      <c r="A126" s="5" t="s">
        <v>9</v>
      </c>
      <c r="B126" s="6" t="s">
        <v>174</v>
      </c>
      <c r="C126" s="6" t="s">
        <v>64</v>
      </c>
      <c r="D126" s="15" t="str">
        <f t="shared" si="1"/>
        <v>0</v>
      </c>
      <c r="E126" s="15" t="str">
        <f t="shared" si="11"/>
        <v>0</v>
      </c>
      <c r="F126" s="17" t="str">
        <f t="shared" si="12"/>
        <v>0</v>
      </c>
      <c r="G126" s="18" t="str">
        <f t="shared" si="13"/>
        <v>0</v>
      </c>
      <c r="H126" s="20">
        <v>736256.2</v>
      </c>
    </row>
    <row r="127">
      <c r="A127" s="5" t="s">
        <v>9</v>
      </c>
      <c r="B127" s="6" t="s">
        <v>175</v>
      </c>
      <c r="C127" s="6" t="s">
        <v>64</v>
      </c>
      <c r="D127" s="15" t="str">
        <f t="shared" si="1"/>
        <v>Mitsui &amp; Co </v>
      </c>
      <c r="E127" s="15" t="str">
        <f t="shared" si="11"/>
        <v>Mitsui &amp; Co</v>
      </c>
      <c r="F127" s="17" t="str">
        <f t="shared" si="12"/>
        <v>MITSUI &amp; CO LTD NPV</v>
      </c>
      <c r="G127" s="18">
        <f t="shared" si="13"/>
        <v>723020.25</v>
      </c>
      <c r="H127" s="20">
        <v>723020.25</v>
      </c>
    </row>
    <row r="128">
      <c r="A128" s="5" t="s">
        <v>9</v>
      </c>
      <c r="B128" s="6" t="s">
        <v>176</v>
      </c>
      <c r="C128" s="6" t="s">
        <v>64</v>
      </c>
      <c r="D128" s="15" t="str">
        <f t="shared" si="1"/>
        <v>0</v>
      </c>
      <c r="E128" s="15" t="str">
        <f t="shared" si="11"/>
        <v>0</v>
      </c>
      <c r="F128" s="17" t="str">
        <f t="shared" si="12"/>
        <v>0</v>
      </c>
      <c r="G128" s="18" t="str">
        <f t="shared" si="13"/>
        <v>0</v>
      </c>
      <c r="H128" s="20">
        <v>714910.35</v>
      </c>
    </row>
    <row r="129">
      <c r="A129" s="5" t="s">
        <v>9</v>
      </c>
      <c r="B129" s="6" t="s">
        <v>177</v>
      </c>
      <c r="C129" s="6" t="s">
        <v>64</v>
      </c>
      <c r="D129" s="15" t="str">
        <f t="shared" si="1"/>
        <v>0</v>
      </c>
      <c r="E129" s="15" t="str">
        <f t="shared" si="11"/>
        <v>0</v>
      </c>
      <c r="F129" s="17" t="str">
        <f t="shared" si="12"/>
        <v>0</v>
      </c>
      <c r="G129" s="18" t="str">
        <f t="shared" si="13"/>
        <v>0</v>
      </c>
      <c r="H129" s="20">
        <v>711459.33</v>
      </c>
    </row>
    <row r="130">
      <c r="A130" s="5" t="s">
        <v>9</v>
      </c>
      <c r="B130" s="6" t="s">
        <v>178</v>
      </c>
      <c r="C130" s="6" t="s">
        <v>64</v>
      </c>
      <c r="D130" s="15" t="str">
        <f t="shared" si="1"/>
        <v>0</v>
      </c>
      <c r="E130" s="15" t="str">
        <f t="shared" si="11"/>
        <v>0</v>
      </c>
      <c r="F130" s="17" t="str">
        <f t="shared" si="12"/>
        <v>0</v>
      </c>
      <c r="G130" s="18" t="str">
        <f t="shared" si="13"/>
        <v>0</v>
      </c>
      <c r="H130" s="20">
        <v>705668.29</v>
      </c>
    </row>
    <row r="131">
      <c r="A131" s="5" t="s">
        <v>9</v>
      </c>
      <c r="B131" s="6" t="s">
        <v>179</v>
      </c>
      <c r="C131" s="6" t="s">
        <v>64</v>
      </c>
      <c r="D131" s="15" t="str">
        <f t="shared" si="1"/>
        <v>0</v>
      </c>
      <c r="E131" s="15" t="str">
        <f t="shared" si="11"/>
        <v>0</v>
      </c>
      <c r="F131" s="17" t="str">
        <f t="shared" si="12"/>
        <v>0</v>
      </c>
      <c r="G131" s="18" t="str">
        <f t="shared" si="13"/>
        <v>0</v>
      </c>
      <c r="H131" s="20">
        <v>705326.88</v>
      </c>
    </row>
    <row r="132">
      <c r="A132" s="5" t="s">
        <v>9</v>
      </c>
      <c r="B132" s="6" t="s">
        <v>180</v>
      </c>
      <c r="C132" s="6" t="s">
        <v>64</v>
      </c>
      <c r="D132" s="15" t="str">
        <f t="shared" si="1"/>
        <v>0</v>
      </c>
      <c r="E132" s="15" t="str">
        <f t="shared" si="11"/>
        <v>0</v>
      </c>
      <c r="F132" s="17" t="str">
        <f t="shared" si="12"/>
        <v>0</v>
      </c>
      <c r="G132" s="18" t="str">
        <f t="shared" si="13"/>
        <v>0</v>
      </c>
      <c r="H132" s="20">
        <v>703214.95</v>
      </c>
    </row>
    <row r="133">
      <c r="A133" s="5" t="s">
        <v>9</v>
      </c>
      <c r="B133" s="6" t="s">
        <v>181</v>
      </c>
      <c r="C133" s="6" t="s">
        <v>64</v>
      </c>
      <c r="D133" s="15" t="str">
        <f t="shared" si="1"/>
        <v>0</v>
      </c>
      <c r="E133" s="15" t="str">
        <f t="shared" si="11"/>
        <v>0</v>
      </c>
      <c r="F133" s="17" t="str">
        <f t="shared" si="12"/>
        <v>0</v>
      </c>
      <c r="G133" s="18" t="str">
        <f t="shared" si="13"/>
        <v>0</v>
      </c>
      <c r="H133" s="20">
        <v>697058.56</v>
      </c>
    </row>
    <row r="134">
      <c r="A134" s="5" t="s">
        <v>9</v>
      </c>
      <c r="B134" s="6" t="s">
        <v>182</v>
      </c>
      <c r="C134" s="6" t="s">
        <v>64</v>
      </c>
      <c r="D134" s="15" t="str">
        <f t="shared" si="1"/>
        <v>0</v>
      </c>
      <c r="E134" s="15" t="str">
        <f t="shared" si="11"/>
        <v>0</v>
      </c>
      <c r="F134" s="17" t="str">
        <f t="shared" si="12"/>
        <v>0</v>
      </c>
      <c r="G134" s="18" t="str">
        <f t="shared" si="13"/>
        <v>0</v>
      </c>
      <c r="H134" s="20">
        <v>696466.87</v>
      </c>
    </row>
    <row r="135">
      <c r="A135" s="5" t="s">
        <v>9</v>
      </c>
      <c r="B135" s="6" t="s">
        <v>183</v>
      </c>
      <c r="C135" s="6" t="s">
        <v>64</v>
      </c>
      <c r="D135" s="15" t="str">
        <f t="shared" si="1"/>
        <v>0</v>
      </c>
      <c r="E135" s="15" t="str">
        <f t="shared" si="11"/>
        <v>0</v>
      </c>
      <c r="F135" s="17" t="str">
        <f t="shared" si="12"/>
        <v>0</v>
      </c>
      <c r="G135" s="18" t="str">
        <f t="shared" si="13"/>
        <v>0</v>
      </c>
      <c r="H135" s="20">
        <v>690324.39</v>
      </c>
    </row>
    <row r="136">
      <c r="A136" s="5" t="s">
        <v>9</v>
      </c>
      <c r="B136" s="6" t="s">
        <v>184</v>
      </c>
      <c r="C136" s="6" t="s">
        <v>64</v>
      </c>
      <c r="D136" s="15" t="str">
        <f t="shared" si="1"/>
        <v>0</v>
      </c>
      <c r="E136" s="15" t="str">
        <f t="shared" si="11"/>
        <v>0</v>
      </c>
      <c r="F136" s="17" t="str">
        <f t="shared" si="12"/>
        <v>0</v>
      </c>
      <c r="G136" s="18" t="str">
        <f t="shared" si="13"/>
        <v>0</v>
      </c>
      <c r="H136" s="20">
        <v>684393.17</v>
      </c>
    </row>
    <row r="137">
      <c r="A137" s="5" t="s">
        <v>9</v>
      </c>
      <c r="B137" s="6" t="s">
        <v>185</v>
      </c>
      <c r="C137" s="6" t="s">
        <v>64</v>
      </c>
      <c r="D137" s="15" t="str">
        <f t="shared" si="1"/>
        <v>0</v>
      </c>
      <c r="E137" s="15" t="str">
        <f t="shared" si="11"/>
        <v>0</v>
      </c>
      <c r="F137" s="17" t="str">
        <f t="shared" si="12"/>
        <v>0</v>
      </c>
      <c r="G137" s="18" t="str">
        <f t="shared" si="13"/>
        <v>0</v>
      </c>
      <c r="H137" s="20">
        <v>683971.99</v>
      </c>
    </row>
    <row r="138">
      <c r="A138" s="5" t="s">
        <v>9</v>
      </c>
      <c r="B138" s="6" t="s">
        <v>186</v>
      </c>
      <c r="C138" s="6" t="s">
        <v>64</v>
      </c>
      <c r="D138" s="15" t="str">
        <f t="shared" si="1"/>
        <v>Inpex </v>
      </c>
      <c r="E138" s="15" t="str">
        <f t="shared" si="11"/>
        <v>0</v>
      </c>
      <c r="F138" s="17" t="str">
        <f t="shared" si="12"/>
        <v>INPEX CORPORATION NPV</v>
      </c>
      <c r="G138" s="18">
        <f t="shared" si="13"/>
        <v>679553.9</v>
      </c>
      <c r="H138" s="20">
        <v>679553.9</v>
      </c>
    </row>
    <row r="139">
      <c r="A139" s="5" t="s">
        <v>9</v>
      </c>
      <c r="B139" s="6" t="s">
        <v>187</v>
      </c>
      <c r="C139" s="6" t="s">
        <v>64</v>
      </c>
      <c r="D139" s="15" t="str">
        <f t="shared" si="1"/>
        <v>0</v>
      </c>
      <c r="E139" s="15" t="str">
        <f t="shared" si="11"/>
        <v>0</v>
      </c>
      <c r="F139" s="17" t="str">
        <f t="shared" si="12"/>
        <v>0</v>
      </c>
      <c r="G139" s="18" t="str">
        <f t="shared" si="13"/>
        <v>0</v>
      </c>
      <c r="H139" s="20">
        <v>679125.23</v>
      </c>
    </row>
    <row r="140">
      <c r="A140" s="5" t="s">
        <v>9</v>
      </c>
      <c r="B140" s="6" t="s">
        <v>188</v>
      </c>
      <c r="C140" s="6" t="s">
        <v>64</v>
      </c>
      <c r="D140" s="15" t="str">
        <f t="shared" si="1"/>
        <v>0</v>
      </c>
      <c r="E140" s="15" t="str">
        <f t="shared" si="11"/>
        <v>0</v>
      </c>
      <c r="F140" s="17" t="str">
        <f t="shared" si="12"/>
        <v>0</v>
      </c>
      <c r="G140" s="18" t="str">
        <f t="shared" si="13"/>
        <v>0</v>
      </c>
      <c r="H140" s="20">
        <v>674238.61</v>
      </c>
    </row>
    <row r="141">
      <c r="A141" s="5" t="s">
        <v>9</v>
      </c>
      <c r="B141" s="6" t="s">
        <v>189</v>
      </c>
      <c r="C141" s="6" t="s">
        <v>64</v>
      </c>
      <c r="D141" s="15" t="str">
        <f t="shared" si="1"/>
        <v>0</v>
      </c>
      <c r="E141" s="15" t="str">
        <f t="shared" si="11"/>
        <v>0</v>
      </c>
      <c r="F141" s="17" t="str">
        <f t="shared" si="12"/>
        <v>0</v>
      </c>
      <c r="G141" s="18" t="str">
        <f t="shared" si="13"/>
        <v>0</v>
      </c>
      <c r="H141" s="20">
        <v>665743.03</v>
      </c>
    </row>
    <row r="142">
      <c r="A142" s="5" t="s">
        <v>9</v>
      </c>
      <c r="B142" s="6" t="s">
        <v>190</v>
      </c>
      <c r="C142" s="6" t="s">
        <v>64</v>
      </c>
      <c r="D142" s="15" t="str">
        <f t="shared" si="1"/>
        <v>0</v>
      </c>
      <c r="E142" s="15" t="str">
        <f t="shared" si="11"/>
        <v>0</v>
      </c>
      <c r="F142" s="17" t="str">
        <f t="shared" si="12"/>
        <v>0</v>
      </c>
      <c r="G142" s="18" t="str">
        <f t="shared" si="13"/>
        <v>0</v>
      </c>
      <c r="H142" s="20">
        <v>663823.55</v>
      </c>
    </row>
    <row r="143">
      <c r="A143" s="5" t="s">
        <v>9</v>
      </c>
      <c r="B143" s="6" t="s">
        <v>191</v>
      </c>
      <c r="C143" s="6" t="s">
        <v>64</v>
      </c>
      <c r="D143" s="15" t="str">
        <f t="shared" si="1"/>
        <v>0</v>
      </c>
      <c r="E143" s="15" t="str">
        <f t="shared" si="11"/>
        <v>0</v>
      </c>
      <c r="F143" s="17" t="str">
        <f t="shared" si="12"/>
        <v>0</v>
      </c>
      <c r="G143" s="18" t="str">
        <f t="shared" si="13"/>
        <v>0</v>
      </c>
      <c r="H143" s="20">
        <v>656728.72</v>
      </c>
    </row>
    <row r="144">
      <c r="A144" s="5" t="s">
        <v>9</v>
      </c>
      <c r="B144" s="6" t="s">
        <v>192</v>
      </c>
      <c r="C144" s="6" t="s">
        <v>64</v>
      </c>
      <c r="D144" s="15" t="str">
        <f t="shared" si="1"/>
        <v>0</v>
      </c>
      <c r="E144" s="15" t="str">
        <f t="shared" si="11"/>
        <v>0</v>
      </c>
      <c r="F144" s="17" t="str">
        <f t="shared" si="12"/>
        <v>0</v>
      </c>
      <c r="G144" s="18" t="str">
        <f t="shared" si="13"/>
        <v>0</v>
      </c>
      <c r="H144" s="20">
        <v>655297.6</v>
      </c>
    </row>
    <row r="145">
      <c r="A145" s="5" t="s">
        <v>9</v>
      </c>
      <c r="B145" s="6" t="s">
        <v>193</v>
      </c>
      <c r="C145" s="6" t="s">
        <v>64</v>
      </c>
      <c r="D145" s="15" t="str">
        <f t="shared" si="1"/>
        <v>0</v>
      </c>
      <c r="E145" s="15" t="str">
        <f t="shared" si="11"/>
        <v>0</v>
      </c>
      <c r="F145" s="17" t="str">
        <f t="shared" si="12"/>
        <v>0</v>
      </c>
      <c r="G145" s="18" t="str">
        <f t="shared" si="13"/>
        <v>0</v>
      </c>
      <c r="H145" s="20">
        <v>648352.94</v>
      </c>
    </row>
    <row r="146">
      <c r="A146" s="5" t="s">
        <v>9</v>
      </c>
      <c r="B146" s="6" t="s">
        <v>194</v>
      </c>
      <c r="C146" s="6" t="s">
        <v>64</v>
      </c>
      <c r="D146" s="15" t="str">
        <f t="shared" si="1"/>
        <v>0</v>
      </c>
      <c r="E146" s="15" t="str">
        <f t="shared" si="11"/>
        <v>0</v>
      </c>
      <c r="F146" s="17" t="str">
        <f t="shared" si="12"/>
        <v>0</v>
      </c>
      <c r="G146" s="18" t="str">
        <f t="shared" si="13"/>
        <v>0</v>
      </c>
      <c r="H146" s="20">
        <v>648252.9</v>
      </c>
    </row>
    <row r="147">
      <c r="A147" s="5" t="s">
        <v>9</v>
      </c>
      <c r="B147" s="6" t="s">
        <v>195</v>
      </c>
      <c r="C147" s="6" t="s">
        <v>64</v>
      </c>
      <c r="D147" s="15" t="str">
        <f t="shared" si="1"/>
        <v>0</v>
      </c>
      <c r="E147" s="15" t="str">
        <f t="shared" si="11"/>
        <v>0</v>
      </c>
      <c r="F147" s="17" t="str">
        <f t="shared" si="12"/>
        <v>0</v>
      </c>
      <c r="G147" s="18" t="str">
        <f t="shared" si="13"/>
        <v>0</v>
      </c>
      <c r="H147" s="20">
        <v>640917.15</v>
      </c>
    </row>
    <row r="148">
      <c r="A148" s="5" t="s">
        <v>9</v>
      </c>
      <c r="B148" s="6" t="s">
        <v>196</v>
      </c>
      <c r="C148" s="6" t="s">
        <v>64</v>
      </c>
      <c r="D148" s="15" t="str">
        <f t="shared" si="1"/>
        <v>0</v>
      </c>
      <c r="E148" s="15" t="str">
        <f t="shared" si="11"/>
        <v>0</v>
      </c>
      <c r="F148" s="17" t="str">
        <f t="shared" si="12"/>
        <v>0</v>
      </c>
      <c r="G148" s="18" t="str">
        <f t="shared" si="13"/>
        <v>0</v>
      </c>
      <c r="H148" s="20">
        <v>625548.76</v>
      </c>
    </row>
    <row r="149">
      <c r="A149" s="5" t="s">
        <v>9</v>
      </c>
      <c r="B149" s="6" t="s">
        <v>197</v>
      </c>
      <c r="C149" s="6" t="s">
        <v>64</v>
      </c>
      <c r="D149" s="15" t="str">
        <f t="shared" si="1"/>
        <v>0</v>
      </c>
      <c r="E149" s="15" t="str">
        <f t="shared" si="11"/>
        <v>0</v>
      </c>
      <c r="F149" s="17" t="str">
        <f t="shared" si="12"/>
        <v>0</v>
      </c>
      <c r="G149" s="18" t="str">
        <f t="shared" si="13"/>
        <v>0</v>
      </c>
      <c r="H149" s="20">
        <v>619058.4</v>
      </c>
    </row>
    <row r="150">
      <c r="A150" s="5" t="s">
        <v>9</v>
      </c>
      <c r="B150" s="6" t="s">
        <v>198</v>
      </c>
      <c r="C150" s="6" t="s">
        <v>64</v>
      </c>
      <c r="D150" s="15" t="str">
        <f t="shared" si="1"/>
        <v>0</v>
      </c>
      <c r="E150" s="15" t="str">
        <f t="shared" si="11"/>
        <v>0</v>
      </c>
      <c r="F150" s="17" t="str">
        <f t="shared" si="12"/>
        <v>0</v>
      </c>
      <c r="G150" s="18" t="str">
        <f t="shared" si="13"/>
        <v>0</v>
      </c>
      <c r="H150" s="20">
        <v>615336.38</v>
      </c>
    </row>
    <row r="151">
      <c r="A151" s="5" t="s">
        <v>9</v>
      </c>
      <c r="B151" s="6" t="s">
        <v>199</v>
      </c>
      <c r="C151" s="6" t="s">
        <v>64</v>
      </c>
      <c r="D151" s="15" t="str">
        <f t="shared" si="1"/>
        <v>0</v>
      </c>
      <c r="E151" s="15" t="str">
        <f t="shared" si="11"/>
        <v>0</v>
      </c>
      <c r="F151" s="17" t="str">
        <f t="shared" si="12"/>
        <v>0</v>
      </c>
      <c r="G151" s="18" t="str">
        <f t="shared" si="13"/>
        <v>0</v>
      </c>
      <c r="H151" s="20">
        <v>613315.31</v>
      </c>
    </row>
    <row r="152">
      <c r="A152" s="5" t="s">
        <v>9</v>
      </c>
      <c r="B152" s="6" t="s">
        <v>200</v>
      </c>
      <c r="C152" s="6" t="s">
        <v>64</v>
      </c>
      <c r="D152" s="15" t="str">
        <f t="shared" si="1"/>
        <v>0</v>
      </c>
      <c r="E152" s="15" t="str">
        <f t="shared" si="11"/>
        <v>0</v>
      </c>
      <c r="F152" s="17" t="str">
        <f t="shared" si="12"/>
        <v>0</v>
      </c>
      <c r="G152" s="18" t="str">
        <f t="shared" si="13"/>
        <v>0</v>
      </c>
      <c r="H152" s="20">
        <v>605533.91</v>
      </c>
    </row>
    <row r="153">
      <c r="A153" s="5" t="s">
        <v>9</v>
      </c>
      <c r="B153" s="6" t="s">
        <v>201</v>
      </c>
      <c r="C153" s="6" t="s">
        <v>64</v>
      </c>
      <c r="D153" s="15" t="str">
        <f t="shared" si="1"/>
        <v>0</v>
      </c>
      <c r="E153" s="15" t="str">
        <f t="shared" si="11"/>
        <v>0</v>
      </c>
      <c r="F153" s="17" t="str">
        <f t="shared" si="12"/>
        <v>0</v>
      </c>
      <c r="G153" s="18" t="str">
        <f t="shared" si="13"/>
        <v>0</v>
      </c>
      <c r="H153" s="20">
        <v>599611.81</v>
      </c>
    </row>
    <row r="154">
      <c r="A154" s="5" t="s">
        <v>9</v>
      </c>
      <c r="B154" s="6" t="s">
        <v>202</v>
      </c>
      <c r="C154" s="6" t="s">
        <v>64</v>
      </c>
      <c r="D154" s="15" t="str">
        <f t="shared" si="1"/>
        <v>0</v>
      </c>
      <c r="E154" s="15" t="str">
        <f t="shared" si="11"/>
        <v>0</v>
      </c>
      <c r="F154" s="17" t="str">
        <f t="shared" si="12"/>
        <v>0</v>
      </c>
      <c r="G154" s="18" t="str">
        <f t="shared" si="13"/>
        <v>0</v>
      </c>
      <c r="H154" s="20">
        <v>597788.44</v>
      </c>
    </row>
    <row r="155">
      <c r="A155" s="5" t="s">
        <v>9</v>
      </c>
      <c r="B155" s="6" t="s">
        <v>203</v>
      </c>
      <c r="C155" s="6" t="s">
        <v>64</v>
      </c>
      <c r="D155" s="15" t="str">
        <f t="shared" si="1"/>
        <v>0</v>
      </c>
      <c r="E155" s="15" t="str">
        <f t="shared" si="11"/>
        <v>0</v>
      </c>
      <c r="F155" s="17" t="str">
        <f t="shared" si="12"/>
        <v>0</v>
      </c>
      <c r="G155" s="18" t="str">
        <f t="shared" si="13"/>
        <v>0</v>
      </c>
      <c r="H155" s="20">
        <v>596189.75</v>
      </c>
    </row>
    <row r="156">
      <c r="A156" s="5" t="s">
        <v>9</v>
      </c>
      <c r="B156" s="6" t="s">
        <v>204</v>
      </c>
      <c r="C156" s="6" t="s">
        <v>64</v>
      </c>
      <c r="D156" s="15" t="str">
        <f t="shared" si="1"/>
        <v>0</v>
      </c>
      <c r="E156" s="15" t="str">
        <f t="shared" si="11"/>
        <v>0</v>
      </c>
      <c r="F156" s="17" t="str">
        <f t="shared" si="12"/>
        <v>0</v>
      </c>
      <c r="G156" s="18" t="str">
        <f t="shared" si="13"/>
        <v>0</v>
      </c>
      <c r="H156" s="20">
        <v>591904.81</v>
      </c>
    </row>
    <row r="157">
      <c r="A157" s="5" t="s">
        <v>9</v>
      </c>
      <c r="B157" s="6" t="s">
        <v>205</v>
      </c>
      <c r="C157" s="6" t="s">
        <v>64</v>
      </c>
      <c r="D157" s="15" t="str">
        <f t="shared" si="1"/>
        <v>0</v>
      </c>
      <c r="E157" s="15" t="str">
        <f t="shared" si="11"/>
        <v>0</v>
      </c>
      <c r="F157" s="17" t="str">
        <f t="shared" si="12"/>
        <v>0</v>
      </c>
      <c r="G157" s="18" t="str">
        <f t="shared" si="13"/>
        <v>0</v>
      </c>
      <c r="H157" s="20">
        <v>589663.47</v>
      </c>
    </row>
    <row r="158">
      <c r="A158" s="5" t="s">
        <v>9</v>
      </c>
      <c r="B158" s="6" t="s">
        <v>206</v>
      </c>
      <c r="C158" s="6" t="s">
        <v>64</v>
      </c>
      <c r="D158" s="15" t="str">
        <f t="shared" si="1"/>
        <v>JX Holdings </v>
      </c>
      <c r="E158" s="15" t="str">
        <f t="shared" si="11"/>
        <v>0</v>
      </c>
      <c r="F158" s="17" t="str">
        <f t="shared" si="12"/>
        <v>JX HOLDINGS INC NPV</v>
      </c>
      <c r="G158" s="18">
        <f t="shared" si="13"/>
        <v>589278.47</v>
      </c>
      <c r="H158" s="20">
        <v>589278.47</v>
      </c>
    </row>
    <row r="159">
      <c r="A159" s="5" t="s">
        <v>9</v>
      </c>
      <c r="B159" s="6" t="s">
        <v>207</v>
      </c>
      <c r="C159" s="6" t="s">
        <v>64</v>
      </c>
      <c r="D159" s="15" t="str">
        <f t="shared" si="1"/>
        <v>0</v>
      </c>
      <c r="E159" s="15" t="str">
        <f t="shared" si="11"/>
        <v>0</v>
      </c>
      <c r="F159" s="17" t="str">
        <f t="shared" si="12"/>
        <v>0</v>
      </c>
      <c r="G159" s="18" t="str">
        <f t="shared" si="13"/>
        <v>0</v>
      </c>
      <c r="H159" s="20">
        <v>588533.59</v>
      </c>
    </row>
    <row r="160">
      <c r="A160" s="5" t="s">
        <v>9</v>
      </c>
      <c r="B160" s="6" t="s">
        <v>208</v>
      </c>
      <c r="C160" s="6" t="s">
        <v>64</v>
      </c>
      <c r="D160" s="15" t="str">
        <f t="shared" si="1"/>
        <v>0</v>
      </c>
      <c r="E160" s="15" t="str">
        <f t="shared" si="11"/>
        <v>0</v>
      </c>
      <c r="F160" s="17" t="str">
        <f t="shared" si="12"/>
        <v>0</v>
      </c>
      <c r="G160" s="18" t="str">
        <f t="shared" si="13"/>
        <v>0</v>
      </c>
      <c r="H160" s="20">
        <v>587903.44</v>
      </c>
    </row>
    <row r="161">
      <c r="A161" s="5" t="s">
        <v>9</v>
      </c>
      <c r="B161" s="6" t="s">
        <v>209</v>
      </c>
      <c r="C161" s="6" t="s">
        <v>64</v>
      </c>
      <c r="D161" s="15" t="str">
        <f t="shared" si="1"/>
        <v>0</v>
      </c>
      <c r="E161" s="15" t="str">
        <f t="shared" si="11"/>
        <v>0</v>
      </c>
      <c r="F161" s="17" t="str">
        <f t="shared" si="12"/>
        <v>0</v>
      </c>
      <c r="G161" s="18" t="str">
        <f t="shared" si="13"/>
        <v>0</v>
      </c>
      <c r="H161" s="20">
        <v>583179.91</v>
      </c>
    </row>
    <row r="162">
      <c r="A162" s="5" t="s">
        <v>9</v>
      </c>
      <c r="B162" s="6" t="s">
        <v>210</v>
      </c>
      <c r="C162" s="6" t="s">
        <v>64</v>
      </c>
      <c r="D162" s="15" t="str">
        <f t="shared" si="1"/>
        <v>Woodside Petroleum</v>
      </c>
      <c r="E162" s="15" t="str">
        <f t="shared" si="11"/>
        <v>0</v>
      </c>
      <c r="F162" s="17" t="str">
        <f t="shared" si="12"/>
        <v>WOODSIDE PETROLEUM NPV</v>
      </c>
      <c r="G162" s="18">
        <f t="shared" si="13"/>
        <v>574828.78</v>
      </c>
      <c r="H162" s="20">
        <v>574828.78</v>
      </c>
    </row>
    <row r="163">
      <c r="A163" s="5" t="s">
        <v>9</v>
      </c>
      <c r="B163" s="6" t="s">
        <v>211</v>
      </c>
      <c r="C163" s="6" t="s">
        <v>64</v>
      </c>
      <c r="D163" s="15" t="str">
        <f t="shared" si="1"/>
        <v>0</v>
      </c>
      <c r="E163" s="15" t="str">
        <f t="shared" si="11"/>
        <v>Mitsubishi</v>
      </c>
      <c r="F163" s="17" t="str">
        <f t="shared" si="12"/>
        <v>MITSUBISHI GAS CHM NPV</v>
      </c>
      <c r="G163" s="18">
        <f t="shared" si="13"/>
        <v>568508.19</v>
      </c>
      <c r="H163" s="20">
        <v>568508.19</v>
      </c>
    </row>
    <row r="164">
      <c r="A164" s="5" t="s">
        <v>9</v>
      </c>
      <c r="B164" s="6" t="s">
        <v>212</v>
      </c>
      <c r="C164" s="6" t="s">
        <v>64</v>
      </c>
      <c r="D164" s="15" t="str">
        <f t="shared" si="1"/>
        <v>0</v>
      </c>
      <c r="E164" s="15" t="str">
        <f t="shared" si="11"/>
        <v>0</v>
      </c>
      <c r="F164" s="17" t="str">
        <f t="shared" si="12"/>
        <v>0</v>
      </c>
      <c r="G164" s="18" t="str">
        <f t="shared" si="13"/>
        <v>0</v>
      </c>
      <c r="H164" s="20">
        <v>565358.47</v>
      </c>
    </row>
    <row r="165">
      <c r="A165" s="5" t="s">
        <v>9</v>
      </c>
      <c r="B165" s="6" t="s">
        <v>213</v>
      </c>
      <c r="C165" s="6" t="s">
        <v>64</v>
      </c>
      <c r="D165" s="15" t="str">
        <f t="shared" si="1"/>
        <v>0</v>
      </c>
      <c r="E165" s="15" t="str">
        <f t="shared" si="11"/>
        <v>0</v>
      </c>
      <c r="F165" s="17" t="str">
        <f t="shared" si="12"/>
        <v>0</v>
      </c>
      <c r="G165" s="18" t="str">
        <f t="shared" si="13"/>
        <v>0</v>
      </c>
      <c r="H165" s="20">
        <v>563070.82</v>
      </c>
    </row>
    <row r="166">
      <c r="A166" s="5" t="s">
        <v>9</v>
      </c>
      <c r="B166" s="6" t="s">
        <v>214</v>
      </c>
      <c r="C166" s="6" t="s">
        <v>64</v>
      </c>
      <c r="D166" s="15" t="str">
        <f t="shared" si="1"/>
        <v>0</v>
      </c>
      <c r="E166" s="15" t="str">
        <f t="shared" si="11"/>
        <v>0</v>
      </c>
      <c r="F166" s="17" t="str">
        <f t="shared" si="12"/>
        <v>0</v>
      </c>
      <c r="G166" s="18" t="str">
        <f t="shared" si="13"/>
        <v>0</v>
      </c>
      <c r="H166" s="20">
        <v>562351.8</v>
      </c>
    </row>
    <row r="167">
      <c r="A167" s="5" t="s">
        <v>9</v>
      </c>
      <c r="B167" s="6" t="s">
        <v>215</v>
      </c>
      <c r="C167" s="6" t="s">
        <v>64</v>
      </c>
      <c r="D167" s="15" t="str">
        <f t="shared" si="1"/>
        <v>0</v>
      </c>
      <c r="E167" s="15" t="str">
        <f t="shared" si="11"/>
        <v>0</v>
      </c>
      <c r="F167" s="17" t="str">
        <f t="shared" si="12"/>
        <v>0</v>
      </c>
      <c r="G167" s="18" t="str">
        <f t="shared" si="13"/>
        <v>0</v>
      </c>
      <c r="H167" s="20">
        <v>560746.7</v>
      </c>
    </row>
    <row r="168">
      <c r="A168" s="5" t="s">
        <v>9</v>
      </c>
      <c r="B168" s="6" t="s">
        <v>216</v>
      </c>
      <c r="C168" s="6" t="s">
        <v>64</v>
      </c>
      <c r="D168" s="15" t="str">
        <f t="shared" si="1"/>
        <v>0</v>
      </c>
      <c r="E168" s="15" t="str">
        <f t="shared" si="11"/>
        <v>0</v>
      </c>
      <c r="F168" s="17" t="str">
        <f t="shared" si="12"/>
        <v>0</v>
      </c>
      <c r="G168" s="18" t="str">
        <f t="shared" si="13"/>
        <v>0</v>
      </c>
      <c r="H168" s="20">
        <v>556801.15</v>
      </c>
    </row>
    <row r="169">
      <c r="A169" s="5" t="s">
        <v>9</v>
      </c>
      <c r="B169" s="6" t="s">
        <v>217</v>
      </c>
      <c r="C169" s="6" t="s">
        <v>64</v>
      </c>
      <c r="D169" s="15" t="str">
        <f t="shared" si="1"/>
        <v>0</v>
      </c>
      <c r="E169" s="15" t="str">
        <f t="shared" si="11"/>
        <v>0</v>
      </c>
      <c r="F169" s="17" t="str">
        <f t="shared" si="12"/>
        <v>0</v>
      </c>
      <c r="G169" s="18" t="str">
        <f t="shared" si="13"/>
        <v>0</v>
      </c>
      <c r="H169" s="20">
        <v>554127.6</v>
      </c>
    </row>
    <row r="170">
      <c r="A170" s="5" t="s">
        <v>9</v>
      </c>
      <c r="B170" s="6" t="s">
        <v>218</v>
      </c>
      <c r="C170" s="6" t="s">
        <v>64</v>
      </c>
      <c r="D170" s="15" t="str">
        <f t="shared" si="1"/>
        <v>0</v>
      </c>
      <c r="E170" s="15" t="str">
        <f t="shared" si="11"/>
        <v>AGL</v>
      </c>
      <c r="F170" s="17" t="str">
        <f t="shared" si="12"/>
        <v>AGL ENERGY LTD NPV</v>
      </c>
      <c r="G170" s="18">
        <f t="shared" si="13"/>
        <v>553297.5</v>
      </c>
      <c r="H170" s="20">
        <v>553297.5</v>
      </c>
    </row>
    <row r="171">
      <c r="A171" s="5" t="s">
        <v>9</v>
      </c>
      <c r="B171" s="6" t="s">
        <v>219</v>
      </c>
      <c r="C171" s="6" t="s">
        <v>64</v>
      </c>
      <c r="D171" s="15" t="str">
        <f t="shared" si="1"/>
        <v>0</v>
      </c>
      <c r="E171" s="15" t="str">
        <f t="shared" si="11"/>
        <v>0</v>
      </c>
      <c r="F171" s="17" t="str">
        <f t="shared" si="12"/>
        <v>0</v>
      </c>
      <c r="G171" s="18" t="str">
        <f t="shared" si="13"/>
        <v>0</v>
      </c>
      <c r="H171" s="20">
        <v>551978.54</v>
      </c>
    </row>
    <row r="172">
      <c r="A172" s="5" t="s">
        <v>9</v>
      </c>
      <c r="B172" s="6" t="s">
        <v>220</v>
      </c>
      <c r="C172" s="6" t="s">
        <v>64</v>
      </c>
      <c r="D172" s="15" t="str">
        <f t="shared" si="1"/>
        <v>0</v>
      </c>
      <c r="E172" s="15" t="str">
        <f t="shared" si="11"/>
        <v>0</v>
      </c>
      <c r="F172" s="17" t="str">
        <f t="shared" si="12"/>
        <v>0</v>
      </c>
      <c r="G172" s="18" t="str">
        <f t="shared" si="13"/>
        <v>0</v>
      </c>
      <c r="H172" s="20">
        <v>540970.42</v>
      </c>
    </row>
    <row r="173">
      <c r="A173" s="5" t="s">
        <v>9</v>
      </c>
      <c r="B173" s="6" t="s">
        <v>221</v>
      </c>
      <c r="C173" s="6" t="s">
        <v>64</v>
      </c>
      <c r="D173" s="15" t="str">
        <f t="shared" si="1"/>
        <v>0</v>
      </c>
      <c r="E173" s="15" t="str">
        <f t="shared" si="11"/>
        <v>0</v>
      </c>
      <c r="F173" s="17" t="str">
        <f t="shared" si="12"/>
        <v>0</v>
      </c>
      <c r="G173" s="18" t="str">
        <f t="shared" si="13"/>
        <v>0</v>
      </c>
      <c r="H173" s="20">
        <v>540545.24</v>
      </c>
    </row>
    <row r="174">
      <c r="A174" s="5" t="s">
        <v>9</v>
      </c>
      <c r="B174" s="6" t="s">
        <v>222</v>
      </c>
      <c r="C174" s="6" t="s">
        <v>64</v>
      </c>
      <c r="D174" s="15" t="str">
        <f t="shared" si="1"/>
        <v>0</v>
      </c>
      <c r="E174" s="15" t="str">
        <f t="shared" si="11"/>
        <v>0</v>
      </c>
      <c r="F174" s="17" t="str">
        <f t="shared" si="12"/>
        <v>0</v>
      </c>
      <c r="G174" s="18" t="str">
        <f t="shared" si="13"/>
        <v>0</v>
      </c>
      <c r="H174" s="20">
        <v>535582.85</v>
      </c>
    </row>
    <row r="175">
      <c r="A175" s="5" t="s">
        <v>9</v>
      </c>
      <c r="B175" s="6" t="s">
        <v>223</v>
      </c>
      <c r="C175" s="6" t="s">
        <v>64</v>
      </c>
      <c r="D175" s="15" t="str">
        <f t="shared" si="1"/>
        <v>0</v>
      </c>
      <c r="E175" s="15" t="str">
        <f t="shared" si="11"/>
        <v>0</v>
      </c>
      <c r="F175" s="17" t="str">
        <f t="shared" si="12"/>
        <v>0</v>
      </c>
      <c r="G175" s="18" t="str">
        <f t="shared" si="13"/>
        <v>0</v>
      </c>
      <c r="H175" s="20">
        <v>533845.14</v>
      </c>
    </row>
    <row r="176">
      <c r="A176" s="5" t="s">
        <v>9</v>
      </c>
      <c r="B176" s="6" t="s">
        <v>224</v>
      </c>
      <c r="C176" s="6" t="s">
        <v>64</v>
      </c>
      <c r="D176" s="15" t="str">
        <f t="shared" si="1"/>
        <v>0</v>
      </c>
      <c r="E176" s="15" t="str">
        <f t="shared" si="11"/>
        <v>0</v>
      </c>
      <c r="F176" s="17" t="str">
        <f t="shared" si="12"/>
        <v>0</v>
      </c>
      <c r="G176" s="18" t="str">
        <f t="shared" si="13"/>
        <v>0</v>
      </c>
      <c r="H176" s="20">
        <v>532402.73</v>
      </c>
    </row>
    <row r="177">
      <c r="A177" s="5" t="s">
        <v>9</v>
      </c>
      <c r="B177" s="6" t="s">
        <v>225</v>
      </c>
      <c r="C177" s="6" t="s">
        <v>64</v>
      </c>
      <c r="D177" s="15" t="str">
        <f t="shared" si="1"/>
        <v>0</v>
      </c>
      <c r="E177" s="15" t="str">
        <f t="shared" si="11"/>
        <v>0</v>
      </c>
      <c r="F177" s="17" t="str">
        <f t="shared" si="12"/>
        <v>0</v>
      </c>
      <c r="G177" s="18" t="str">
        <f t="shared" si="13"/>
        <v>0</v>
      </c>
      <c r="H177" s="20">
        <v>518827.79</v>
      </c>
    </row>
    <row r="178">
      <c r="A178" s="5" t="s">
        <v>9</v>
      </c>
      <c r="B178" s="6" t="s">
        <v>226</v>
      </c>
      <c r="C178" s="6" t="s">
        <v>64</v>
      </c>
      <c r="D178" s="15" t="str">
        <f t="shared" si="1"/>
        <v>0</v>
      </c>
      <c r="E178" s="15" t="str">
        <f t="shared" si="11"/>
        <v>0</v>
      </c>
      <c r="F178" s="17" t="str">
        <f t="shared" si="12"/>
        <v>0</v>
      </c>
      <c r="G178" s="18" t="str">
        <f t="shared" si="13"/>
        <v>0</v>
      </c>
      <c r="H178" s="20">
        <v>516077.47</v>
      </c>
    </row>
    <row r="179">
      <c r="A179" s="5" t="s">
        <v>9</v>
      </c>
      <c r="B179" s="6" t="s">
        <v>227</v>
      </c>
      <c r="C179" s="6" t="s">
        <v>64</v>
      </c>
      <c r="D179" s="15" t="str">
        <f t="shared" si="1"/>
        <v>0</v>
      </c>
      <c r="E179" s="15" t="str">
        <f t="shared" si="11"/>
        <v>0</v>
      </c>
      <c r="F179" s="17" t="str">
        <f t="shared" si="12"/>
        <v>0</v>
      </c>
      <c r="G179" s="18" t="str">
        <f t="shared" si="13"/>
        <v>0</v>
      </c>
      <c r="H179" s="20">
        <v>516034.29</v>
      </c>
    </row>
    <row r="180">
      <c r="A180" s="5" t="s">
        <v>9</v>
      </c>
      <c r="B180" s="6" t="s">
        <v>228</v>
      </c>
      <c r="C180" s="6" t="s">
        <v>64</v>
      </c>
      <c r="D180" s="15" t="str">
        <f t="shared" si="1"/>
        <v>0</v>
      </c>
      <c r="E180" s="15" t="str">
        <f t="shared" si="11"/>
        <v>0</v>
      </c>
      <c r="F180" s="17" t="str">
        <f t="shared" si="12"/>
        <v>0</v>
      </c>
      <c r="G180" s="18" t="str">
        <f t="shared" si="13"/>
        <v>0</v>
      </c>
      <c r="H180" s="20">
        <v>514975.26</v>
      </c>
    </row>
    <row r="181">
      <c r="A181" s="5" t="s">
        <v>9</v>
      </c>
      <c r="B181" s="6" t="s">
        <v>229</v>
      </c>
      <c r="C181" s="6" t="s">
        <v>64</v>
      </c>
      <c r="D181" s="15" t="str">
        <f t="shared" si="1"/>
        <v>0</v>
      </c>
      <c r="E181" s="15" t="str">
        <f t="shared" si="11"/>
        <v>0</v>
      </c>
      <c r="F181" s="17" t="str">
        <f t="shared" si="12"/>
        <v>0</v>
      </c>
      <c r="G181" s="18" t="str">
        <f t="shared" si="13"/>
        <v>0</v>
      </c>
      <c r="H181" s="20">
        <v>509891.41</v>
      </c>
    </row>
    <row r="182">
      <c r="A182" s="5" t="s">
        <v>9</v>
      </c>
      <c r="B182" s="6" t="s">
        <v>230</v>
      </c>
      <c r="C182" s="6" t="s">
        <v>64</v>
      </c>
      <c r="D182" s="15" t="str">
        <f t="shared" si="1"/>
        <v>0</v>
      </c>
      <c r="E182" s="15" t="str">
        <f t="shared" si="11"/>
        <v>0</v>
      </c>
      <c r="F182" s="17" t="str">
        <f t="shared" si="12"/>
        <v>0</v>
      </c>
      <c r="G182" s="18" t="str">
        <f t="shared" si="13"/>
        <v>0</v>
      </c>
      <c r="H182" s="20">
        <v>502829.38</v>
      </c>
    </row>
    <row r="183">
      <c r="A183" s="5" t="s">
        <v>9</v>
      </c>
      <c r="B183" s="6" t="s">
        <v>231</v>
      </c>
      <c r="C183" s="6" t="s">
        <v>64</v>
      </c>
      <c r="D183" s="15" t="str">
        <f t="shared" si="1"/>
        <v>0</v>
      </c>
      <c r="E183" s="15" t="str">
        <f t="shared" si="11"/>
        <v>0</v>
      </c>
      <c r="F183" s="17" t="str">
        <f t="shared" si="12"/>
        <v>0</v>
      </c>
      <c r="G183" s="18" t="str">
        <f t="shared" si="13"/>
        <v>0</v>
      </c>
      <c r="H183" s="20">
        <v>497923.88</v>
      </c>
    </row>
    <row r="184">
      <c r="A184" s="5" t="s">
        <v>9</v>
      </c>
      <c r="B184" s="6" t="s">
        <v>232</v>
      </c>
      <c r="C184" s="6" t="s">
        <v>64</v>
      </c>
      <c r="D184" s="15" t="str">
        <f t="shared" si="1"/>
        <v>0</v>
      </c>
      <c r="E184" s="15" t="str">
        <f t="shared" si="11"/>
        <v>0</v>
      </c>
      <c r="F184" s="17" t="str">
        <f t="shared" si="12"/>
        <v>0</v>
      </c>
      <c r="G184" s="18" t="str">
        <f t="shared" si="13"/>
        <v>0</v>
      </c>
      <c r="H184" s="20">
        <v>495013.99</v>
      </c>
    </row>
    <row r="185">
      <c r="A185" s="5" t="s">
        <v>9</v>
      </c>
      <c r="B185" s="6" t="s">
        <v>233</v>
      </c>
      <c r="C185" s="6" t="s">
        <v>64</v>
      </c>
      <c r="D185" s="15" t="str">
        <f t="shared" si="1"/>
        <v>0</v>
      </c>
      <c r="E185" s="15" t="str">
        <f t="shared" si="11"/>
        <v>0</v>
      </c>
      <c r="F185" s="17" t="str">
        <f t="shared" si="12"/>
        <v>0</v>
      </c>
      <c r="G185" s="18" t="str">
        <f t="shared" si="13"/>
        <v>0</v>
      </c>
      <c r="H185" s="20">
        <v>492455.75</v>
      </c>
    </row>
    <row r="186">
      <c r="A186" s="5" t="s">
        <v>9</v>
      </c>
      <c r="B186" s="6" t="s">
        <v>234</v>
      </c>
      <c r="C186" s="6" t="s">
        <v>64</v>
      </c>
      <c r="D186" s="15" t="str">
        <f t="shared" si="1"/>
        <v>0</v>
      </c>
      <c r="E186" s="15" t="str">
        <f t="shared" si="11"/>
        <v>0</v>
      </c>
      <c r="F186" s="17" t="str">
        <f t="shared" si="12"/>
        <v>0</v>
      </c>
      <c r="G186" s="18" t="str">
        <f t="shared" si="13"/>
        <v>0</v>
      </c>
      <c r="H186" s="20">
        <v>483522.02</v>
      </c>
    </row>
    <row r="187">
      <c r="A187" s="5" t="s">
        <v>9</v>
      </c>
      <c r="B187" s="6" t="s">
        <v>235</v>
      </c>
      <c r="C187" s="6" t="s">
        <v>64</v>
      </c>
      <c r="D187" s="15" t="str">
        <f t="shared" si="1"/>
        <v>0</v>
      </c>
      <c r="E187" s="15" t="str">
        <f t="shared" si="11"/>
        <v>0</v>
      </c>
      <c r="F187" s="17" t="str">
        <f t="shared" si="12"/>
        <v>0</v>
      </c>
      <c r="G187" s="18" t="str">
        <f t="shared" si="13"/>
        <v>0</v>
      </c>
      <c r="H187" s="20">
        <v>481910.99</v>
      </c>
    </row>
    <row r="188">
      <c r="A188" s="5" t="s">
        <v>9</v>
      </c>
      <c r="B188" s="6" t="s">
        <v>236</v>
      </c>
      <c r="C188" s="6" t="s">
        <v>64</v>
      </c>
      <c r="D188" s="15" t="str">
        <f t="shared" si="1"/>
        <v>0</v>
      </c>
      <c r="E188" s="15" t="str">
        <f t="shared" si="11"/>
        <v>0</v>
      </c>
      <c r="F188" s="17" t="str">
        <f t="shared" si="12"/>
        <v>0</v>
      </c>
      <c r="G188" s="18" t="str">
        <f t="shared" si="13"/>
        <v>0</v>
      </c>
      <c r="H188" s="20">
        <v>479906.03</v>
      </c>
    </row>
    <row r="189">
      <c r="A189" s="5" t="s">
        <v>9</v>
      </c>
      <c r="B189" s="6" t="s">
        <v>237</v>
      </c>
      <c r="C189" s="6" t="s">
        <v>64</v>
      </c>
      <c r="D189" s="15" t="str">
        <f t="shared" si="1"/>
        <v>0</v>
      </c>
      <c r="E189" s="15" t="str">
        <f t="shared" si="11"/>
        <v>0</v>
      </c>
      <c r="F189" s="17" t="str">
        <f t="shared" si="12"/>
        <v>0</v>
      </c>
      <c r="G189" s="18" t="str">
        <f t="shared" si="13"/>
        <v>0</v>
      </c>
      <c r="H189" s="20">
        <v>472975.64</v>
      </c>
    </row>
    <row r="190">
      <c r="A190" s="5" t="s">
        <v>9</v>
      </c>
      <c r="B190" s="6" t="s">
        <v>238</v>
      </c>
      <c r="C190" s="6" t="s">
        <v>64</v>
      </c>
      <c r="D190" s="15" t="str">
        <f t="shared" si="1"/>
        <v>0</v>
      </c>
      <c r="E190" s="15" t="str">
        <f t="shared" si="11"/>
        <v>0</v>
      </c>
      <c r="F190" s="17" t="str">
        <f t="shared" si="12"/>
        <v>0</v>
      </c>
      <c r="G190" s="18" t="str">
        <f t="shared" si="13"/>
        <v>0</v>
      </c>
      <c r="H190" s="20">
        <v>470131.55</v>
      </c>
    </row>
    <row r="191">
      <c r="A191" s="5" t="s">
        <v>9</v>
      </c>
      <c r="B191" s="6" t="s">
        <v>239</v>
      </c>
      <c r="C191" s="6" t="s">
        <v>64</v>
      </c>
      <c r="D191" s="15" t="str">
        <f t="shared" si="1"/>
        <v>0</v>
      </c>
      <c r="E191" s="15" t="str">
        <f t="shared" si="11"/>
        <v>0</v>
      </c>
      <c r="F191" s="17" t="str">
        <f t="shared" si="12"/>
        <v>0</v>
      </c>
      <c r="G191" s="18" t="str">
        <f t="shared" si="13"/>
        <v>0</v>
      </c>
      <c r="H191" s="20">
        <v>467345.04</v>
      </c>
    </row>
    <row r="192">
      <c r="A192" s="5" t="s">
        <v>9</v>
      </c>
      <c r="B192" s="6" t="s">
        <v>240</v>
      </c>
      <c r="C192" s="6" t="s">
        <v>64</v>
      </c>
      <c r="D192" s="15" t="str">
        <f t="shared" si="1"/>
        <v>0</v>
      </c>
      <c r="E192" s="15" t="str">
        <f t="shared" si="11"/>
        <v>0</v>
      </c>
      <c r="F192" s="17" t="str">
        <f t="shared" si="12"/>
        <v>0</v>
      </c>
      <c r="G192" s="18" t="str">
        <f t="shared" si="13"/>
        <v>0</v>
      </c>
      <c r="H192" s="20">
        <v>465765.75</v>
      </c>
    </row>
    <row r="193">
      <c r="A193" s="5" t="s">
        <v>9</v>
      </c>
      <c r="B193" s="6" t="s">
        <v>241</v>
      </c>
      <c r="C193" s="6" t="s">
        <v>64</v>
      </c>
      <c r="D193" s="15" t="str">
        <f t="shared" si="1"/>
        <v>0</v>
      </c>
      <c r="E193" s="15" t="str">
        <f t="shared" si="11"/>
        <v>Marubeni</v>
      </c>
      <c r="F193" s="17" t="str">
        <f t="shared" si="12"/>
        <v>MARUBENI CORP NPV</v>
      </c>
      <c r="G193" s="18">
        <f t="shared" si="13"/>
        <v>460139.38</v>
      </c>
      <c r="H193" s="20">
        <v>460139.38</v>
      </c>
    </row>
    <row r="194">
      <c r="A194" s="5" t="s">
        <v>9</v>
      </c>
      <c r="B194" s="6" t="s">
        <v>242</v>
      </c>
      <c r="C194" s="6" t="s">
        <v>64</v>
      </c>
      <c r="D194" s="15" t="str">
        <f t="shared" si="1"/>
        <v>0</v>
      </c>
      <c r="E194" s="15" t="str">
        <f t="shared" si="11"/>
        <v>0</v>
      </c>
      <c r="F194" s="17" t="str">
        <f t="shared" si="12"/>
        <v>0</v>
      </c>
      <c r="G194" s="18" t="str">
        <f t="shared" si="13"/>
        <v>0</v>
      </c>
      <c r="H194" s="20">
        <v>443935.89</v>
      </c>
    </row>
    <row r="195">
      <c r="A195" s="5" t="s">
        <v>9</v>
      </c>
      <c r="B195" s="6" t="s">
        <v>243</v>
      </c>
      <c r="C195" s="6" t="s">
        <v>64</v>
      </c>
      <c r="D195" s="15" t="str">
        <f t="shared" si="1"/>
        <v>0</v>
      </c>
      <c r="E195" s="15" t="str">
        <f t="shared" si="11"/>
        <v>0</v>
      </c>
      <c r="F195" s="17" t="str">
        <f t="shared" si="12"/>
        <v>0</v>
      </c>
      <c r="G195" s="18" t="str">
        <f t="shared" si="13"/>
        <v>0</v>
      </c>
      <c r="H195" s="20">
        <v>439060.87</v>
      </c>
    </row>
    <row r="196">
      <c r="A196" s="5" t="s">
        <v>9</v>
      </c>
      <c r="B196" s="6" t="s">
        <v>244</v>
      </c>
      <c r="C196" s="6" t="s">
        <v>64</v>
      </c>
      <c r="D196" s="15" t="str">
        <f t="shared" si="1"/>
        <v>0</v>
      </c>
      <c r="E196" s="15" t="str">
        <f t="shared" si="11"/>
        <v>0</v>
      </c>
      <c r="F196" s="17" t="str">
        <f t="shared" si="12"/>
        <v>0</v>
      </c>
      <c r="G196" s="18" t="str">
        <f t="shared" si="13"/>
        <v>0</v>
      </c>
      <c r="H196" s="20">
        <v>435324.51</v>
      </c>
    </row>
    <row r="197">
      <c r="A197" s="5" t="s">
        <v>9</v>
      </c>
      <c r="B197" s="6" t="s">
        <v>245</v>
      </c>
      <c r="C197" s="6" t="s">
        <v>64</v>
      </c>
      <c r="D197" s="15" t="str">
        <f t="shared" si="1"/>
        <v>0</v>
      </c>
      <c r="E197" s="15" t="str">
        <f t="shared" si="11"/>
        <v>Wesfarmers</v>
      </c>
      <c r="F197" s="17" t="str">
        <f t="shared" si="12"/>
        <v>WESFARMERS LTD NPV</v>
      </c>
      <c r="G197" s="18">
        <f t="shared" si="13"/>
        <v>431358.42</v>
      </c>
      <c r="H197" s="20">
        <v>431358.42</v>
      </c>
    </row>
    <row r="198">
      <c r="A198" s="5" t="s">
        <v>9</v>
      </c>
      <c r="B198" s="6" t="s">
        <v>246</v>
      </c>
      <c r="C198" s="6" t="s">
        <v>64</v>
      </c>
      <c r="D198" s="15" t="str">
        <f t="shared" si="1"/>
        <v>Statoil </v>
      </c>
      <c r="E198" s="15" t="str">
        <f t="shared" si="11"/>
        <v>0</v>
      </c>
      <c r="F198" s="17" t="str">
        <f t="shared" si="12"/>
        <v>STATOIL ASA</v>
      </c>
      <c r="G198" s="18">
        <f t="shared" si="13"/>
        <v>425170.49</v>
      </c>
      <c r="H198" s="20">
        <v>425170.49</v>
      </c>
    </row>
    <row r="199">
      <c r="A199" s="5" t="s">
        <v>9</v>
      </c>
      <c r="B199" s="6" t="s">
        <v>247</v>
      </c>
      <c r="C199" s="6" t="s">
        <v>64</v>
      </c>
      <c r="D199" s="15" t="str">
        <f t="shared" si="1"/>
        <v>0</v>
      </c>
      <c r="E199" s="15" t="str">
        <f t="shared" si="11"/>
        <v>0</v>
      </c>
      <c r="F199" s="17" t="str">
        <f t="shared" si="12"/>
        <v>0</v>
      </c>
      <c r="G199" s="18" t="str">
        <f t="shared" si="13"/>
        <v>0</v>
      </c>
      <c r="H199" s="20">
        <v>422249.36</v>
      </c>
    </row>
    <row r="200">
      <c r="A200" s="5" t="s">
        <v>9</v>
      </c>
      <c r="B200" s="6" t="s">
        <v>91</v>
      </c>
      <c r="C200" s="6" t="s">
        <v>64</v>
      </c>
      <c r="D200" s="15" t="str">
        <f t="shared" si="1"/>
        <v>0</v>
      </c>
      <c r="E200" s="15" t="str">
        <f t="shared" si="11"/>
        <v>0</v>
      </c>
      <c r="F200" s="17" t="str">
        <f t="shared" si="12"/>
        <v>0</v>
      </c>
      <c r="G200" s="18" t="str">
        <f t="shared" si="13"/>
        <v>0</v>
      </c>
      <c r="H200" s="20">
        <v>421302.27</v>
      </c>
    </row>
    <row r="201">
      <c r="A201" s="5" t="s">
        <v>9</v>
      </c>
      <c r="B201" s="6" t="s">
        <v>248</v>
      </c>
      <c r="C201" s="6" t="s">
        <v>64</v>
      </c>
      <c r="D201" s="15" t="str">
        <f t="shared" si="1"/>
        <v>0</v>
      </c>
      <c r="E201" s="15" t="str">
        <f t="shared" si="11"/>
        <v>0</v>
      </c>
      <c r="F201" s="17" t="str">
        <f t="shared" si="12"/>
        <v>0</v>
      </c>
      <c r="G201" s="18" t="str">
        <f t="shared" si="13"/>
        <v>0</v>
      </c>
      <c r="H201" s="20">
        <v>418168.74</v>
      </c>
    </row>
    <row r="202">
      <c r="A202" s="5" t="s">
        <v>9</v>
      </c>
      <c r="B202" s="6" t="s">
        <v>249</v>
      </c>
      <c r="C202" s="6" t="s">
        <v>64</v>
      </c>
      <c r="D202" s="15" t="str">
        <f t="shared" si="1"/>
        <v>0</v>
      </c>
      <c r="E202" s="15" t="str">
        <f t="shared" si="11"/>
        <v>0</v>
      </c>
      <c r="F202" s="17" t="str">
        <f t="shared" si="12"/>
        <v>0</v>
      </c>
      <c r="G202" s="18" t="str">
        <f t="shared" si="13"/>
        <v>0</v>
      </c>
      <c r="H202" s="20">
        <v>417433.52</v>
      </c>
    </row>
    <row r="203">
      <c r="A203" s="5" t="s">
        <v>9</v>
      </c>
      <c r="B203" s="6" t="s">
        <v>250</v>
      </c>
      <c r="C203" s="6" t="s">
        <v>64</v>
      </c>
      <c r="D203" s="15" t="str">
        <f t="shared" si="1"/>
        <v>0</v>
      </c>
      <c r="E203" s="15" t="str">
        <f t="shared" si="11"/>
        <v>0</v>
      </c>
      <c r="F203" s="17" t="str">
        <f t="shared" si="12"/>
        <v>0</v>
      </c>
      <c r="G203" s="18" t="str">
        <f t="shared" si="13"/>
        <v>0</v>
      </c>
      <c r="H203" s="20">
        <v>415233.97</v>
      </c>
    </row>
    <row r="204">
      <c r="A204" s="5" t="s">
        <v>9</v>
      </c>
      <c r="B204" s="6" t="s">
        <v>251</v>
      </c>
      <c r="C204" s="6" t="s">
        <v>64</v>
      </c>
      <c r="D204" s="15" t="str">
        <f t="shared" si="1"/>
        <v>0</v>
      </c>
      <c r="E204" s="15" t="str">
        <f t="shared" si="11"/>
        <v>0</v>
      </c>
      <c r="F204" s="17" t="str">
        <f t="shared" si="12"/>
        <v>0</v>
      </c>
      <c r="G204" s="18" t="str">
        <f t="shared" si="13"/>
        <v>0</v>
      </c>
      <c r="H204" s="20">
        <v>412567.99</v>
      </c>
    </row>
    <row r="205">
      <c r="A205" s="5" t="s">
        <v>9</v>
      </c>
      <c r="B205" s="6" t="s">
        <v>252</v>
      </c>
      <c r="C205" s="6" t="s">
        <v>64</v>
      </c>
      <c r="D205" s="15" t="str">
        <f t="shared" si="1"/>
        <v>0</v>
      </c>
      <c r="E205" s="15" t="str">
        <f t="shared" si="11"/>
        <v>0</v>
      </c>
      <c r="F205" s="17" t="str">
        <f t="shared" si="12"/>
        <v>0</v>
      </c>
      <c r="G205" s="18" t="str">
        <f t="shared" si="13"/>
        <v>0</v>
      </c>
      <c r="H205" s="20">
        <v>402988.21</v>
      </c>
    </row>
    <row r="206">
      <c r="A206" s="5" t="s">
        <v>9</v>
      </c>
      <c r="B206" s="6" t="s">
        <v>253</v>
      </c>
      <c r="C206" s="6" t="s">
        <v>64</v>
      </c>
      <c r="D206" s="15" t="str">
        <f t="shared" si="1"/>
        <v>0</v>
      </c>
      <c r="E206" s="15" t="str">
        <f t="shared" si="11"/>
        <v>0</v>
      </c>
      <c r="F206" s="17" t="str">
        <f t="shared" si="12"/>
        <v>0</v>
      </c>
      <c r="G206" s="18" t="str">
        <f t="shared" si="13"/>
        <v>0</v>
      </c>
      <c r="H206" s="20">
        <v>402897.16</v>
      </c>
    </row>
    <row r="207">
      <c r="A207" s="5" t="s">
        <v>9</v>
      </c>
      <c r="B207" s="6" t="s">
        <v>254</v>
      </c>
      <c r="C207" s="6" t="s">
        <v>64</v>
      </c>
      <c r="D207" s="15" t="str">
        <f t="shared" si="1"/>
        <v>0</v>
      </c>
      <c r="E207" s="15" t="str">
        <f t="shared" si="11"/>
        <v>0</v>
      </c>
      <c r="F207" s="17" t="str">
        <f t="shared" si="12"/>
        <v>0</v>
      </c>
      <c r="G207" s="18" t="str">
        <f t="shared" si="13"/>
        <v>0</v>
      </c>
      <c r="H207" s="20">
        <v>387910.65</v>
      </c>
    </row>
    <row r="208">
      <c r="A208" s="5" t="s">
        <v>9</v>
      </c>
      <c r="B208" s="6" t="s">
        <v>255</v>
      </c>
      <c r="C208" s="6" t="s">
        <v>64</v>
      </c>
      <c r="D208" s="15" t="str">
        <f t="shared" si="1"/>
        <v>0</v>
      </c>
      <c r="E208" s="15" t="str">
        <f t="shared" si="11"/>
        <v>0</v>
      </c>
      <c r="F208" s="17" t="str">
        <f t="shared" si="12"/>
        <v>0</v>
      </c>
      <c r="G208" s="18" t="str">
        <f t="shared" si="13"/>
        <v>0</v>
      </c>
      <c r="H208" s="20">
        <v>382568.83</v>
      </c>
    </row>
    <row r="209">
      <c r="A209" s="5" t="s">
        <v>9</v>
      </c>
      <c r="B209" s="6" t="s">
        <v>256</v>
      </c>
      <c r="C209" s="6" t="s">
        <v>64</v>
      </c>
      <c r="D209" s="15" t="str">
        <f t="shared" si="1"/>
        <v>0</v>
      </c>
      <c r="E209" s="15" t="str">
        <f t="shared" si="11"/>
        <v>0</v>
      </c>
      <c r="F209" s="17" t="str">
        <f t="shared" si="12"/>
        <v>0</v>
      </c>
      <c r="G209" s="18" t="str">
        <f t="shared" si="13"/>
        <v>0</v>
      </c>
      <c r="H209" s="20">
        <v>378618.14</v>
      </c>
    </row>
    <row r="210">
      <c r="A210" s="5" t="s">
        <v>9</v>
      </c>
      <c r="B210" s="6" t="s">
        <v>257</v>
      </c>
      <c r="C210" s="6" t="s">
        <v>64</v>
      </c>
      <c r="D210" s="15" t="str">
        <f t="shared" si="1"/>
        <v>0</v>
      </c>
      <c r="E210" s="15" t="str">
        <f t="shared" si="11"/>
        <v>0</v>
      </c>
      <c r="F210" s="17" t="str">
        <f t="shared" si="12"/>
        <v>0</v>
      </c>
      <c r="G210" s="18" t="str">
        <f t="shared" si="13"/>
        <v>0</v>
      </c>
      <c r="H210" s="20">
        <v>377048.46</v>
      </c>
    </row>
    <row r="211">
      <c r="A211" s="5" t="s">
        <v>9</v>
      </c>
      <c r="B211" s="6" t="s">
        <v>258</v>
      </c>
      <c r="C211" s="6" t="s">
        <v>64</v>
      </c>
      <c r="D211" s="15" t="str">
        <f t="shared" si="1"/>
        <v>0</v>
      </c>
      <c r="E211" s="15" t="str">
        <f t="shared" si="11"/>
        <v>0</v>
      </c>
      <c r="F211" s="17" t="str">
        <f t="shared" si="12"/>
        <v>0</v>
      </c>
      <c r="G211" s="18" t="str">
        <f t="shared" si="13"/>
        <v>0</v>
      </c>
      <c r="H211" s="20">
        <v>376260.01</v>
      </c>
    </row>
    <row r="212">
      <c r="A212" s="5" t="s">
        <v>9</v>
      </c>
      <c r="B212" s="6" t="s">
        <v>259</v>
      </c>
      <c r="C212" s="6" t="s">
        <v>64</v>
      </c>
      <c r="D212" s="15" t="str">
        <f t="shared" si="1"/>
        <v>0</v>
      </c>
      <c r="E212" s="15" t="str">
        <f t="shared" si="11"/>
        <v>0</v>
      </c>
      <c r="F212" s="17" t="str">
        <f t="shared" si="12"/>
        <v>0</v>
      </c>
      <c r="G212" s="18" t="str">
        <f t="shared" si="13"/>
        <v>0</v>
      </c>
      <c r="H212" s="20">
        <v>375464.23</v>
      </c>
    </row>
    <row r="213">
      <c r="A213" s="5" t="s">
        <v>9</v>
      </c>
      <c r="B213" s="6" t="s">
        <v>260</v>
      </c>
      <c r="C213" s="6" t="s">
        <v>64</v>
      </c>
      <c r="D213" s="15" t="str">
        <f t="shared" si="1"/>
        <v>0</v>
      </c>
      <c r="E213" s="15" t="str">
        <f t="shared" si="11"/>
        <v>0</v>
      </c>
      <c r="F213" s="17" t="str">
        <f t="shared" si="12"/>
        <v>0</v>
      </c>
      <c r="G213" s="18" t="str">
        <f t="shared" si="13"/>
        <v>0</v>
      </c>
      <c r="H213" s="20">
        <v>366599.49</v>
      </c>
    </row>
    <row r="214">
      <c r="A214" s="5" t="s">
        <v>9</v>
      </c>
      <c r="B214" s="6" t="s">
        <v>261</v>
      </c>
      <c r="C214" s="6" t="s">
        <v>64</v>
      </c>
      <c r="D214" s="15" t="str">
        <f t="shared" si="1"/>
        <v>0</v>
      </c>
      <c r="E214" s="15" t="str">
        <f t="shared" si="11"/>
        <v>0</v>
      </c>
      <c r="F214" s="17" t="str">
        <f t="shared" si="12"/>
        <v>0</v>
      </c>
      <c r="G214" s="18" t="str">
        <f t="shared" si="13"/>
        <v>0</v>
      </c>
      <c r="H214" s="20">
        <v>360147.02</v>
      </c>
    </row>
    <row r="215">
      <c r="A215" s="5" t="s">
        <v>9</v>
      </c>
      <c r="B215" s="6" t="s">
        <v>262</v>
      </c>
      <c r="C215" s="6" t="s">
        <v>64</v>
      </c>
      <c r="D215" s="15" t="str">
        <f t="shared" si="1"/>
        <v>0</v>
      </c>
      <c r="E215" s="15" t="str">
        <f t="shared" si="11"/>
        <v>0</v>
      </c>
      <c r="F215" s="17" t="str">
        <f t="shared" si="12"/>
        <v>0</v>
      </c>
      <c r="G215" s="18" t="str">
        <f t="shared" si="13"/>
        <v>0</v>
      </c>
      <c r="H215" s="20">
        <v>352390.13</v>
      </c>
    </row>
    <row r="216">
      <c r="A216" s="5" t="s">
        <v>9</v>
      </c>
      <c r="B216" s="6" t="s">
        <v>263</v>
      </c>
      <c r="C216" s="6" t="s">
        <v>64</v>
      </c>
      <c r="D216" s="15" t="str">
        <f t="shared" si="1"/>
        <v>0</v>
      </c>
      <c r="E216" s="15" t="str">
        <f t="shared" si="11"/>
        <v>0</v>
      </c>
      <c r="F216" s="17" t="str">
        <f t="shared" si="12"/>
        <v>0</v>
      </c>
      <c r="G216" s="18" t="str">
        <f t="shared" si="13"/>
        <v>0</v>
      </c>
      <c r="H216" s="20">
        <v>321901.09</v>
      </c>
    </row>
    <row r="217">
      <c r="A217" s="5" t="s">
        <v>9</v>
      </c>
      <c r="B217" s="6" t="s">
        <v>264</v>
      </c>
      <c r="C217" s="6" t="s">
        <v>64</v>
      </c>
      <c r="D217" s="15" t="str">
        <f t="shared" si="1"/>
        <v>0</v>
      </c>
      <c r="E217" s="15" t="str">
        <f t="shared" si="11"/>
        <v>0</v>
      </c>
      <c r="F217" s="17" t="str">
        <f t="shared" si="12"/>
        <v>0</v>
      </c>
      <c r="G217" s="18" t="str">
        <f t="shared" si="13"/>
        <v>0</v>
      </c>
      <c r="H217" s="20">
        <v>317601.72</v>
      </c>
    </row>
    <row r="218">
      <c r="A218" s="5" t="s">
        <v>9</v>
      </c>
      <c r="B218" s="6" t="s">
        <v>265</v>
      </c>
      <c r="C218" s="6" t="s">
        <v>64</v>
      </c>
      <c r="D218" s="15" t="str">
        <f t="shared" si="1"/>
        <v>0</v>
      </c>
      <c r="E218" s="15" t="str">
        <f t="shared" si="11"/>
        <v>0</v>
      </c>
      <c r="F218" s="17" t="str">
        <f t="shared" si="12"/>
        <v>0</v>
      </c>
      <c r="G218" s="18" t="str">
        <f t="shared" si="13"/>
        <v>0</v>
      </c>
      <c r="H218" s="20">
        <v>291347.24</v>
      </c>
    </row>
    <row r="219">
      <c r="A219" s="5" t="s">
        <v>9</v>
      </c>
      <c r="B219" s="6" t="s">
        <v>266</v>
      </c>
      <c r="C219" s="6" t="s">
        <v>64</v>
      </c>
      <c r="D219" s="15" t="str">
        <f t="shared" si="1"/>
        <v>0</v>
      </c>
      <c r="E219" s="15" t="str">
        <f t="shared" si="11"/>
        <v>0</v>
      </c>
      <c r="F219" s="17" t="str">
        <f t="shared" si="12"/>
        <v>0</v>
      </c>
      <c r="G219" s="18" t="str">
        <f t="shared" si="13"/>
        <v>0</v>
      </c>
      <c r="H219" s="20">
        <v>287883.16</v>
      </c>
    </row>
    <row r="220">
      <c r="A220" s="5" t="s">
        <v>9</v>
      </c>
      <c r="B220" s="6" t="s">
        <v>267</v>
      </c>
      <c r="C220" s="6" t="s">
        <v>64</v>
      </c>
      <c r="D220" s="15" t="str">
        <f t="shared" si="1"/>
        <v>0</v>
      </c>
      <c r="E220" s="15" t="str">
        <f t="shared" si="11"/>
        <v>0</v>
      </c>
      <c r="F220" s="17" t="str">
        <f t="shared" si="12"/>
        <v>0</v>
      </c>
      <c r="G220" s="18" t="str">
        <f t="shared" si="13"/>
        <v>0</v>
      </c>
      <c r="H220" s="20">
        <v>286930.26</v>
      </c>
    </row>
    <row r="221">
      <c r="A221" s="5" t="s">
        <v>9</v>
      </c>
      <c r="B221" s="6" t="s">
        <v>268</v>
      </c>
      <c r="C221" s="6" t="s">
        <v>64</v>
      </c>
      <c r="D221" s="15" t="str">
        <f t="shared" si="1"/>
        <v>0</v>
      </c>
      <c r="E221" s="15" t="str">
        <f t="shared" si="11"/>
        <v>0</v>
      </c>
      <c r="F221" s="17" t="str">
        <f t="shared" si="12"/>
        <v>0</v>
      </c>
      <c r="G221" s="18" t="str">
        <f t="shared" si="13"/>
        <v>0</v>
      </c>
      <c r="H221" s="20">
        <v>284986.72</v>
      </c>
    </row>
    <row r="222">
      <c r="A222" s="5" t="s">
        <v>9</v>
      </c>
      <c r="B222" s="6" t="s">
        <v>269</v>
      </c>
      <c r="C222" s="6" t="s">
        <v>64</v>
      </c>
      <c r="D222" s="15" t="str">
        <f t="shared" si="1"/>
        <v>0</v>
      </c>
      <c r="E222" s="15" t="str">
        <f t="shared" si="11"/>
        <v>0</v>
      </c>
      <c r="F222" s="17" t="str">
        <f t="shared" si="12"/>
        <v>0</v>
      </c>
      <c r="G222" s="18" t="str">
        <f t="shared" si="13"/>
        <v>0</v>
      </c>
      <c r="H222" s="20">
        <v>280883.9</v>
      </c>
    </row>
    <row r="223">
      <c r="A223" s="5" t="s">
        <v>9</v>
      </c>
      <c r="B223" s="6" t="s">
        <v>270</v>
      </c>
      <c r="C223" s="6" t="s">
        <v>64</v>
      </c>
      <c r="D223" s="15" t="str">
        <f t="shared" si="1"/>
        <v>0</v>
      </c>
      <c r="E223" s="15" t="str">
        <f t="shared" si="11"/>
        <v>0</v>
      </c>
      <c r="F223" s="17" t="str">
        <f t="shared" si="12"/>
        <v>0</v>
      </c>
      <c r="G223" s="18" t="str">
        <f t="shared" si="13"/>
        <v>0</v>
      </c>
      <c r="H223" s="20">
        <v>270703.58</v>
      </c>
    </row>
    <row r="224">
      <c r="A224" s="5" t="s">
        <v>9</v>
      </c>
      <c r="B224" s="6" t="s">
        <v>271</v>
      </c>
      <c r="C224" s="6" t="s">
        <v>64</v>
      </c>
      <c r="D224" s="15" t="str">
        <f t="shared" si="1"/>
        <v>0</v>
      </c>
      <c r="E224" s="15" t="str">
        <f t="shared" si="11"/>
        <v>0</v>
      </c>
      <c r="F224" s="17" t="str">
        <f t="shared" si="12"/>
        <v>0</v>
      </c>
      <c r="G224" s="18" t="str">
        <f t="shared" si="13"/>
        <v>0</v>
      </c>
      <c r="H224" s="20">
        <v>264521.23</v>
      </c>
    </row>
    <row r="225">
      <c r="A225" s="5" t="s">
        <v>9</v>
      </c>
      <c r="B225" s="6" t="s">
        <v>272</v>
      </c>
      <c r="C225" s="6" t="s">
        <v>64</v>
      </c>
      <c r="D225" s="15" t="str">
        <f t="shared" si="1"/>
        <v>0</v>
      </c>
      <c r="E225" s="15" t="str">
        <f t="shared" si="11"/>
        <v>0</v>
      </c>
      <c r="F225" s="17" t="str">
        <f t="shared" si="12"/>
        <v>0</v>
      </c>
      <c r="G225" s="18" t="str">
        <f t="shared" si="13"/>
        <v>0</v>
      </c>
      <c r="H225" s="20">
        <v>263495.93</v>
      </c>
    </row>
    <row r="226">
      <c r="A226" s="5" t="s">
        <v>9</v>
      </c>
      <c r="B226" s="6" t="s">
        <v>273</v>
      </c>
      <c r="C226" s="6" t="s">
        <v>64</v>
      </c>
      <c r="D226" s="15" t="str">
        <f t="shared" si="1"/>
        <v>0</v>
      </c>
      <c r="E226" s="15" t="str">
        <f t="shared" si="11"/>
        <v>0</v>
      </c>
      <c r="F226" s="17" t="str">
        <f t="shared" si="12"/>
        <v>0</v>
      </c>
      <c r="G226" s="18" t="str">
        <f t="shared" si="13"/>
        <v>0</v>
      </c>
      <c r="H226" s="20">
        <v>258481.73</v>
      </c>
    </row>
    <row r="227">
      <c r="A227" s="5" t="s">
        <v>9</v>
      </c>
      <c r="B227" s="6" t="s">
        <v>274</v>
      </c>
      <c r="C227" s="6" t="s">
        <v>64</v>
      </c>
      <c r="D227" s="15" t="str">
        <f t="shared" si="1"/>
        <v>0</v>
      </c>
      <c r="E227" s="15" t="str">
        <f t="shared" si="11"/>
        <v>0</v>
      </c>
      <c r="F227" s="17" t="str">
        <f t="shared" si="12"/>
        <v>0</v>
      </c>
      <c r="G227" s="18" t="str">
        <f t="shared" si="13"/>
        <v>0</v>
      </c>
      <c r="H227" s="20">
        <v>257326.72</v>
      </c>
    </row>
    <row r="228">
      <c r="A228" s="5" t="s">
        <v>9</v>
      </c>
      <c r="B228" s="6" t="s">
        <v>275</v>
      </c>
      <c r="C228" s="6" t="s">
        <v>64</v>
      </c>
      <c r="D228" s="15" t="str">
        <f t="shared" si="1"/>
        <v>0</v>
      </c>
      <c r="E228" s="15" t="str">
        <f t="shared" si="11"/>
        <v>Mitsubishi</v>
      </c>
      <c r="F228" s="17" t="str">
        <f t="shared" si="12"/>
        <v>MITSUBISHI CHEM HL NPV</v>
      </c>
      <c r="G228" s="18">
        <f t="shared" si="13"/>
        <v>245545.12</v>
      </c>
      <c r="H228" s="20">
        <v>245545.12</v>
      </c>
    </row>
    <row r="229">
      <c r="A229" s="5" t="s">
        <v>9</v>
      </c>
      <c r="B229" s="6" t="s">
        <v>276</v>
      </c>
      <c r="C229" s="6" t="s">
        <v>64</v>
      </c>
      <c r="D229" s="15" t="str">
        <f t="shared" si="1"/>
        <v>0</v>
      </c>
      <c r="E229" s="15" t="str">
        <f t="shared" si="11"/>
        <v>0</v>
      </c>
      <c r="F229" s="17" t="str">
        <f t="shared" si="12"/>
        <v>0</v>
      </c>
      <c r="G229" s="18" t="str">
        <f t="shared" si="13"/>
        <v>0</v>
      </c>
      <c r="H229" s="20">
        <v>231823.4</v>
      </c>
    </row>
    <row r="230">
      <c r="A230" s="5" t="s">
        <v>9</v>
      </c>
      <c r="B230" s="6" t="s">
        <v>277</v>
      </c>
      <c r="C230" s="6" t="s">
        <v>64</v>
      </c>
      <c r="D230" s="15" t="str">
        <f t="shared" si="1"/>
        <v>Total</v>
      </c>
      <c r="E230" s="15" t="str">
        <f t="shared" si="11"/>
        <v>0</v>
      </c>
      <c r="F230" s="17" t="str">
        <f t="shared" si="12"/>
        <v>TOTAL EUR2.5</v>
      </c>
      <c r="G230" s="18">
        <f t="shared" si="13"/>
        <v>208562.44</v>
      </c>
      <c r="H230" s="20">
        <v>208562.44</v>
      </c>
    </row>
    <row r="231">
      <c r="A231" s="5" t="s">
        <v>9</v>
      </c>
      <c r="B231" s="6" t="s">
        <v>278</v>
      </c>
      <c r="C231" s="6" t="s">
        <v>64</v>
      </c>
      <c r="D231" s="15" t="str">
        <f t="shared" si="1"/>
        <v>0</v>
      </c>
      <c r="E231" s="15" t="str">
        <f t="shared" si="11"/>
        <v>0</v>
      </c>
      <c r="F231" s="17" t="str">
        <f t="shared" si="12"/>
        <v>0</v>
      </c>
      <c r="G231" s="18" t="str">
        <f t="shared" si="13"/>
        <v>0</v>
      </c>
      <c r="H231" s="20">
        <v>207970.8</v>
      </c>
    </row>
    <row r="232">
      <c r="A232" s="5" t="s">
        <v>9</v>
      </c>
      <c r="B232" s="6" t="s">
        <v>279</v>
      </c>
      <c r="C232" s="6" t="s">
        <v>64</v>
      </c>
      <c r="D232" s="15" t="str">
        <f t="shared" si="1"/>
        <v>0</v>
      </c>
      <c r="E232" s="15" t="str">
        <f t="shared" si="11"/>
        <v>0</v>
      </c>
      <c r="F232" s="17" t="str">
        <f t="shared" si="12"/>
        <v>0</v>
      </c>
      <c r="G232" s="18" t="str">
        <f t="shared" si="13"/>
        <v>0</v>
      </c>
      <c r="H232" s="20">
        <v>201815.52</v>
      </c>
    </row>
    <row r="233">
      <c r="A233" s="5" t="s">
        <v>9</v>
      </c>
      <c r="B233" s="6" t="s">
        <v>280</v>
      </c>
      <c r="C233" s="6" t="s">
        <v>64</v>
      </c>
      <c r="D233" s="15" t="str">
        <f t="shared" si="1"/>
        <v>0</v>
      </c>
      <c r="E233" s="15" t="str">
        <f t="shared" si="11"/>
        <v>0</v>
      </c>
      <c r="F233" s="17" t="str">
        <f t="shared" si="12"/>
        <v>0</v>
      </c>
      <c r="G233" s="18" t="str">
        <f t="shared" si="13"/>
        <v>0</v>
      </c>
      <c r="H233" s="20">
        <v>170569.3</v>
      </c>
    </row>
    <row r="234">
      <c r="A234" s="5" t="s">
        <v>9</v>
      </c>
      <c r="B234" s="6" t="s">
        <v>281</v>
      </c>
      <c r="C234" s="6" t="s">
        <v>64</v>
      </c>
      <c r="D234" s="15" t="str">
        <f t="shared" si="1"/>
        <v>0</v>
      </c>
      <c r="E234" s="15" t="str">
        <f t="shared" si="11"/>
        <v>0</v>
      </c>
      <c r="F234" s="17" t="str">
        <f t="shared" si="12"/>
        <v>0</v>
      </c>
      <c r="G234" s="18" t="str">
        <f t="shared" si="13"/>
        <v>0</v>
      </c>
      <c r="H234" s="20">
        <v>169718.22</v>
      </c>
    </row>
    <row r="235">
      <c r="A235" s="5" t="s">
        <v>9</v>
      </c>
      <c r="B235" s="6" t="s">
        <v>282</v>
      </c>
      <c r="C235" s="6" t="s">
        <v>64</v>
      </c>
      <c r="D235" s="15" t="str">
        <f t="shared" si="1"/>
        <v>0</v>
      </c>
      <c r="E235" s="15" t="str">
        <f t="shared" si="11"/>
        <v>0</v>
      </c>
      <c r="F235" s="17" t="str">
        <f t="shared" si="12"/>
        <v>0</v>
      </c>
      <c r="G235" s="18" t="str">
        <f t="shared" si="13"/>
        <v>0</v>
      </c>
      <c r="H235" s="20">
        <v>147240.87</v>
      </c>
    </row>
    <row r="236">
      <c r="A236" s="5" t="s">
        <v>9</v>
      </c>
      <c r="B236" s="6" t="s">
        <v>283</v>
      </c>
      <c r="C236" s="6" t="s">
        <v>64</v>
      </c>
      <c r="D236" s="15" t="str">
        <f t="shared" si="1"/>
        <v>0</v>
      </c>
      <c r="E236" s="15" t="str">
        <f t="shared" si="11"/>
        <v>0</v>
      </c>
      <c r="F236" s="17" t="str">
        <f t="shared" si="12"/>
        <v>0</v>
      </c>
      <c r="G236" s="18" t="str">
        <f t="shared" si="13"/>
        <v>0</v>
      </c>
      <c r="H236" s="20">
        <v>137643.93</v>
      </c>
    </row>
    <row r="237">
      <c r="A237" s="5" t="s">
        <v>9</v>
      </c>
      <c r="B237" s="6" t="s">
        <v>284</v>
      </c>
      <c r="C237" s="6" t="s">
        <v>64</v>
      </c>
      <c r="D237" s="15" t="str">
        <f t="shared" si="1"/>
        <v>0</v>
      </c>
      <c r="E237" s="15" t="str">
        <f t="shared" si="11"/>
        <v>0</v>
      </c>
      <c r="F237" s="17" t="str">
        <f t="shared" si="12"/>
        <v>0</v>
      </c>
      <c r="G237" s="18" t="str">
        <f t="shared" si="13"/>
        <v>0</v>
      </c>
      <c r="H237" s="20">
        <v>131625.65</v>
      </c>
    </row>
    <row r="238">
      <c r="A238" s="5" t="s">
        <v>9</v>
      </c>
      <c r="B238" s="6" t="s">
        <v>285</v>
      </c>
      <c r="C238" s="6" t="s">
        <v>64</v>
      </c>
      <c r="D238" s="15" t="str">
        <f t="shared" si="1"/>
        <v>0</v>
      </c>
      <c r="E238" s="15" t="str">
        <f t="shared" si="11"/>
        <v>0</v>
      </c>
      <c r="F238" s="17" t="str">
        <f t="shared" si="12"/>
        <v>0</v>
      </c>
      <c r="G238" s="18" t="str">
        <f t="shared" si="13"/>
        <v>0</v>
      </c>
      <c r="H238" s="20">
        <v>130120.0</v>
      </c>
    </row>
    <row r="239">
      <c r="A239" s="5" t="s">
        <v>9</v>
      </c>
      <c r="B239" s="6" t="s">
        <v>286</v>
      </c>
      <c r="C239" s="6" t="s">
        <v>64</v>
      </c>
      <c r="D239" s="15" t="str">
        <f t="shared" si="1"/>
        <v>0</v>
      </c>
      <c r="E239" s="15" t="str">
        <f t="shared" si="11"/>
        <v>0</v>
      </c>
      <c r="F239" s="17" t="str">
        <f t="shared" si="12"/>
        <v>0</v>
      </c>
      <c r="G239" s="18" t="str">
        <f t="shared" si="13"/>
        <v>0</v>
      </c>
      <c r="H239" s="20">
        <v>111793.56</v>
      </c>
    </row>
    <row r="240">
      <c r="A240" s="5" t="s">
        <v>9</v>
      </c>
      <c r="B240" s="6" t="s">
        <v>287</v>
      </c>
      <c r="C240" s="6" t="s">
        <v>64</v>
      </c>
      <c r="D240" s="15" t="str">
        <f t="shared" si="1"/>
        <v>0</v>
      </c>
      <c r="E240" s="15" t="str">
        <f t="shared" si="11"/>
        <v>0</v>
      </c>
      <c r="F240" s="17" t="str">
        <f t="shared" si="12"/>
        <v>0</v>
      </c>
      <c r="G240" s="18" t="str">
        <f t="shared" si="13"/>
        <v>0</v>
      </c>
      <c r="H240" s="20">
        <v>110456.16</v>
      </c>
    </row>
    <row r="241">
      <c r="A241" s="5" t="s">
        <v>9</v>
      </c>
      <c r="B241" s="6" t="s">
        <v>288</v>
      </c>
      <c r="C241" s="6" t="s">
        <v>64</v>
      </c>
      <c r="D241" s="15" t="str">
        <f t="shared" si="1"/>
        <v>0</v>
      </c>
      <c r="E241" s="15" t="str">
        <f t="shared" si="11"/>
        <v>0</v>
      </c>
      <c r="F241" s="17" t="str">
        <f t="shared" si="12"/>
        <v>0</v>
      </c>
      <c r="G241" s="18" t="str">
        <f t="shared" si="13"/>
        <v>0</v>
      </c>
      <c r="H241" s="20">
        <v>108598.14</v>
      </c>
    </row>
    <row r="242">
      <c r="A242" s="5" t="s">
        <v>9</v>
      </c>
      <c r="B242" s="6" t="s">
        <v>289</v>
      </c>
      <c r="C242" s="6" t="s">
        <v>64</v>
      </c>
      <c r="D242" s="15" t="str">
        <f t="shared" si="1"/>
        <v>0</v>
      </c>
      <c r="E242" s="15" t="str">
        <f t="shared" si="11"/>
        <v>0</v>
      </c>
      <c r="F242" s="17" t="str">
        <f t="shared" si="12"/>
        <v>0</v>
      </c>
      <c r="G242" s="18" t="str">
        <f t="shared" si="13"/>
        <v>0</v>
      </c>
      <c r="H242" s="20">
        <v>104717.18</v>
      </c>
    </row>
    <row r="243">
      <c r="A243" s="5" t="s">
        <v>9</v>
      </c>
      <c r="B243" s="6" t="s">
        <v>290</v>
      </c>
      <c r="C243" s="6" t="s">
        <v>64</v>
      </c>
      <c r="D243" s="15" t="str">
        <f t="shared" si="1"/>
        <v>0</v>
      </c>
      <c r="E243" s="15" t="str">
        <f t="shared" si="11"/>
        <v>0</v>
      </c>
      <c r="F243" s="17" t="str">
        <f t="shared" si="12"/>
        <v>0</v>
      </c>
      <c r="G243" s="18" t="str">
        <f t="shared" si="13"/>
        <v>0</v>
      </c>
      <c r="H243" s="20">
        <v>87337.59</v>
      </c>
    </row>
    <row r="244">
      <c r="A244" s="5" t="s">
        <v>9</v>
      </c>
      <c r="B244" s="6" t="s">
        <v>291</v>
      </c>
      <c r="C244" s="6" t="s">
        <v>64</v>
      </c>
      <c r="D244" s="15" t="str">
        <f t="shared" si="1"/>
        <v>0</v>
      </c>
      <c r="E244" s="15" t="str">
        <f t="shared" si="11"/>
        <v>0</v>
      </c>
      <c r="F244" s="17" t="str">
        <f t="shared" si="12"/>
        <v>0</v>
      </c>
      <c r="G244" s="18" t="str">
        <f t="shared" si="13"/>
        <v>0</v>
      </c>
      <c r="H244" s="20">
        <v>77123.46</v>
      </c>
    </row>
    <row r="245">
      <c r="A245" s="5" t="s">
        <v>9</v>
      </c>
      <c r="B245" s="6" t="s">
        <v>292</v>
      </c>
      <c r="C245" s="6" t="s">
        <v>64</v>
      </c>
      <c r="D245" s="15" t="str">
        <f t="shared" si="1"/>
        <v>0</v>
      </c>
      <c r="E245" s="15" t="str">
        <f t="shared" si="11"/>
        <v>0</v>
      </c>
      <c r="F245" s="17" t="str">
        <f t="shared" si="12"/>
        <v>0</v>
      </c>
      <c r="G245" s="18" t="str">
        <f t="shared" si="13"/>
        <v>0</v>
      </c>
      <c r="H245" s="20">
        <v>73745.0</v>
      </c>
    </row>
    <row r="246">
      <c r="A246" s="5" t="s">
        <v>9</v>
      </c>
      <c r="B246" s="6" t="s">
        <v>293</v>
      </c>
      <c r="C246" s="6" t="s">
        <v>64</v>
      </c>
      <c r="D246" s="15" t="str">
        <f t="shared" si="1"/>
        <v>0</v>
      </c>
      <c r="E246" s="15" t="str">
        <f t="shared" si="11"/>
        <v>0</v>
      </c>
      <c r="F246" s="17" t="str">
        <f t="shared" si="12"/>
        <v>0</v>
      </c>
      <c r="G246" s="18" t="str">
        <f t="shared" si="13"/>
        <v>0</v>
      </c>
      <c r="H246" s="20">
        <v>73534.24</v>
      </c>
    </row>
    <row r="247">
      <c r="A247" s="5" t="s">
        <v>9</v>
      </c>
      <c r="B247" s="6" t="s">
        <v>294</v>
      </c>
      <c r="C247" s="6" t="s">
        <v>64</v>
      </c>
      <c r="D247" s="15" t="str">
        <f t="shared" si="1"/>
        <v>0</v>
      </c>
      <c r="E247" s="15" t="str">
        <f t="shared" si="11"/>
        <v>Rio Tinto</v>
      </c>
      <c r="F247" s="17" t="str">
        <f t="shared" si="12"/>
        <v>RIO TINTO ORD GBP0.10</v>
      </c>
      <c r="G247" s="18">
        <f t="shared" si="13"/>
        <v>60066</v>
      </c>
      <c r="H247" s="20">
        <v>60066.0</v>
      </c>
    </row>
    <row r="248">
      <c r="A248" s="5" t="s">
        <v>9</v>
      </c>
      <c r="B248" s="6" t="s">
        <v>295</v>
      </c>
      <c r="C248" s="6" t="s">
        <v>64</v>
      </c>
      <c r="D248" s="15" t="str">
        <f t="shared" si="1"/>
        <v>0</v>
      </c>
      <c r="E248" s="15" t="str">
        <f t="shared" si="11"/>
        <v>0</v>
      </c>
      <c r="F248" s="17" t="str">
        <f t="shared" si="12"/>
        <v>0</v>
      </c>
      <c r="G248" s="18" t="str">
        <f t="shared" si="13"/>
        <v>0</v>
      </c>
      <c r="H248" s="20">
        <v>59337.36</v>
      </c>
    </row>
    <row r="249">
      <c r="A249" s="5" t="s">
        <v>9</v>
      </c>
      <c r="B249" s="6" t="s">
        <v>296</v>
      </c>
      <c r="C249" s="6" t="s">
        <v>64</v>
      </c>
      <c r="D249" s="15" t="str">
        <f t="shared" si="1"/>
        <v>0</v>
      </c>
      <c r="E249" s="15" t="str">
        <f t="shared" si="11"/>
        <v>0</v>
      </c>
      <c r="F249" s="17" t="str">
        <f t="shared" si="12"/>
        <v>0</v>
      </c>
      <c r="G249" s="18" t="str">
        <f t="shared" si="13"/>
        <v>0</v>
      </c>
      <c r="H249" s="20">
        <v>56595.6</v>
      </c>
    </row>
    <row r="250">
      <c r="A250" s="5" t="s">
        <v>9</v>
      </c>
      <c r="B250" s="6" t="s">
        <v>297</v>
      </c>
      <c r="C250" s="6" t="s">
        <v>64</v>
      </c>
      <c r="D250" s="15" t="str">
        <f t="shared" si="1"/>
        <v>0</v>
      </c>
      <c r="E250" s="15" t="str">
        <f t="shared" si="11"/>
        <v>0</v>
      </c>
      <c r="F250" s="17" t="str">
        <f t="shared" si="12"/>
        <v>0</v>
      </c>
      <c r="G250" s="18" t="str">
        <f t="shared" si="13"/>
        <v>0</v>
      </c>
      <c r="H250" s="20">
        <v>52809.36</v>
      </c>
    </row>
    <row r="251">
      <c r="A251" s="5" t="s">
        <v>9</v>
      </c>
      <c r="B251" s="6" t="s">
        <v>298</v>
      </c>
      <c r="C251" s="6" t="s">
        <v>64</v>
      </c>
      <c r="D251" s="15" t="str">
        <f t="shared" si="1"/>
        <v>0</v>
      </c>
      <c r="E251" s="15" t="str">
        <f t="shared" si="11"/>
        <v>Anglo American</v>
      </c>
      <c r="F251" s="17" t="str">
        <f t="shared" si="12"/>
        <v>ANGLO AMERICAN USD0.54945</v>
      </c>
      <c r="G251" s="18">
        <f t="shared" si="13"/>
        <v>52465.81</v>
      </c>
      <c r="H251" s="20">
        <v>52465.81</v>
      </c>
    </row>
    <row r="252">
      <c r="A252" s="5" t="s">
        <v>9</v>
      </c>
      <c r="B252" s="6" t="s">
        <v>299</v>
      </c>
      <c r="C252" s="6" t="s">
        <v>64</v>
      </c>
      <c r="D252" s="15" t="str">
        <f t="shared" si="1"/>
        <v>0</v>
      </c>
      <c r="E252" s="15" t="str">
        <f t="shared" si="11"/>
        <v>0</v>
      </c>
      <c r="F252" s="17" t="str">
        <f t="shared" si="12"/>
        <v>0</v>
      </c>
      <c r="G252" s="18" t="str">
        <f t="shared" si="13"/>
        <v>0</v>
      </c>
      <c r="H252" s="20">
        <v>51701.81</v>
      </c>
    </row>
    <row r="253">
      <c r="A253" s="5" t="s">
        <v>9</v>
      </c>
      <c r="B253" s="6" t="s">
        <v>300</v>
      </c>
      <c r="C253" s="6" t="s">
        <v>64</v>
      </c>
      <c r="D253" s="15" t="str">
        <f t="shared" si="1"/>
        <v>0</v>
      </c>
      <c r="E253" s="15" t="str">
        <f t="shared" si="11"/>
        <v>0</v>
      </c>
      <c r="F253" s="17" t="str">
        <f t="shared" si="12"/>
        <v>0</v>
      </c>
      <c r="G253" s="18" t="str">
        <f t="shared" si="13"/>
        <v>0</v>
      </c>
      <c r="H253" s="6">
        <v>0.0</v>
      </c>
    </row>
    <row r="254">
      <c r="A254" s="5" t="s">
        <v>9</v>
      </c>
      <c r="B254" s="6" t="s">
        <v>301</v>
      </c>
      <c r="C254" s="6" t="s">
        <v>302</v>
      </c>
      <c r="D254" s="15" t="str">
        <f t="shared" si="1"/>
        <v>0</v>
      </c>
      <c r="E254" s="15" t="str">
        <f t="shared" si="11"/>
        <v>0</v>
      </c>
      <c r="F254" s="17" t="str">
        <f t="shared" si="12"/>
        <v>0</v>
      </c>
      <c r="G254" s="18" t="str">
        <f t="shared" si="13"/>
        <v>0</v>
      </c>
      <c r="H254" s="20">
        <v>2427230.96</v>
      </c>
    </row>
    <row r="255">
      <c r="A255" s="5" t="s">
        <v>9</v>
      </c>
      <c r="B255" s="6" t="s">
        <v>303</v>
      </c>
      <c r="C255" s="6" t="s">
        <v>302</v>
      </c>
      <c r="D255" s="15" t="str">
        <f t="shared" si="1"/>
        <v>0</v>
      </c>
      <c r="E255" s="15" t="str">
        <f t="shared" si="11"/>
        <v>0</v>
      </c>
      <c r="F255" s="17" t="str">
        <f t="shared" si="12"/>
        <v>0</v>
      </c>
      <c r="G255" s="18" t="str">
        <f t="shared" si="13"/>
        <v>0</v>
      </c>
      <c r="H255" s="20">
        <v>957049.28</v>
      </c>
    </row>
    <row r="256">
      <c r="A256" s="5" t="s">
        <v>9</v>
      </c>
      <c r="B256" s="6" t="s">
        <v>304</v>
      </c>
      <c r="C256" s="6" t="s">
        <v>302</v>
      </c>
      <c r="D256" s="15" t="str">
        <f t="shared" si="1"/>
        <v>0</v>
      </c>
      <c r="E256" s="15" t="str">
        <f t="shared" si="11"/>
        <v>0</v>
      </c>
      <c r="F256" s="17" t="str">
        <f t="shared" si="12"/>
        <v>0</v>
      </c>
      <c r="G256" s="18" t="str">
        <f t="shared" si="13"/>
        <v>0</v>
      </c>
      <c r="H256" s="20">
        <v>909836.2</v>
      </c>
    </row>
    <row r="257">
      <c r="A257" s="5" t="s">
        <v>9</v>
      </c>
      <c r="B257" s="6" t="s">
        <v>305</v>
      </c>
      <c r="C257" s="6" t="s">
        <v>302</v>
      </c>
      <c r="D257" s="15" t="str">
        <f t="shared" si="1"/>
        <v>0</v>
      </c>
      <c r="E257" s="15" t="str">
        <f t="shared" si="11"/>
        <v>0</v>
      </c>
      <c r="F257" s="17" t="str">
        <f t="shared" si="12"/>
        <v>0</v>
      </c>
      <c r="G257" s="18" t="str">
        <f t="shared" si="13"/>
        <v>0</v>
      </c>
      <c r="H257" s="20">
        <v>867208.8</v>
      </c>
    </row>
    <row r="258">
      <c r="A258" s="5" t="s">
        <v>9</v>
      </c>
      <c r="B258" s="6" t="s">
        <v>306</v>
      </c>
      <c r="C258" s="6" t="s">
        <v>302</v>
      </c>
      <c r="D258" s="15" t="str">
        <f t="shared" si="1"/>
        <v>0</v>
      </c>
      <c r="E258" s="15" t="str">
        <f t="shared" si="11"/>
        <v>0</v>
      </c>
      <c r="F258" s="17" t="str">
        <f t="shared" si="12"/>
        <v>0</v>
      </c>
      <c r="G258" s="18" t="str">
        <f t="shared" si="13"/>
        <v>0</v>
      </c>
      <c r="H258" s="20">
        <v>801233.6</v>
      </c>
    </row>
    <row r="259">
      <c r="A259" s="5" t="s">
        <v>9</v>
      </c>
      <c r="B259" s="6" t="s">
        <v>307</v>
      </c>
      <c r="C259" s="6" t="s">
        <v>302</v>
      </c>
      <c r="D259" s="15" t="str">
        <f t="shared" si="1"/>
        <v>0</v>
      </c>
      <c r="E259" s="15" t="str">
        <f t="shared" si="11"/>
        <v>0</v>
      </c>
      <c r="F259" s="17" t="str">
        <f t="shared" si="12"/>
        <v>0</v>
      </c>
      <c r="G259" s="18" t="str">
        <f t="shared" si="13"/>
        <v>0</v>
      </c>
      <c r="H259" s="20">
        <v>799600.5</v>
      </c>
    </row>
    <row r="260">
      <c r="A260" s="5" t="s">
        <v>9</v>
      </c>
      <c r="B260" s="6" t="s">
        <v>308</v>
      </c>
      <c r="C260" s="6" t="s">
        <v>302</v>
      </c>
      <c r="D260" s="15" t="str">
        <f t="shared" si="1"/>
        <v>0</v>
      </c>
      <c r="E260" s="15" t="str">
        <f t="shared" si="11"/>
        <v>0</v>
      </c>
      <c r="F260" s="17" t="str">
        <f t="shared" si="12"/>
        <v>0</v>
      </c>
      <c r="G260" s="18" t="str">
        <f t="shared" si="13"/>
        <v>0</v>
      </c>
      <c r="H260" s="20">
        <v>532441.5</v>
      </c>
    </row>
    <row r="261">
      <c r="A261" s="5" t="s">
        <v>9</v>
      </c>
      <c r="B261" s="6" t="s">
        <v>309</v>
      </c>
      <c r="C261" s="6" t="s">
        <v>302</v>
      </c>
      <c r="D261" s="15" t="str">
        <f t="shared" si="1"/>
        <v>0</v>
      </c>
      <c r="E261" s="15" t="str">
        <f t="shared" si="11"/>
        <v>0</v>
      </c>
      <c r="F261" s="17" t="str">
        <f t="shared" si="12"/>
        <v>0</v>
      </c>
      <c r="G261" s="18" t="str">
        <f t="shared" si="13"/>
        <v>0</v>
      </c>
      <c r="H261" s="20">
        <v>400720.0</v>
      </c>
    </row>
    <row r="262">
      <c r="A262" s="5" t="s">
        <v>9</v>
      </c>
      <c r="B262" s="6" t="s">
        <v>310</v>
      </c>
      <c r="C262" s="6" t="s">
        <v>302</v>
      </c>
      <c r="D262" s="15" t="str">
        <f t="shared" si="1"/>
        <v>0</v>
      </c>
      <c r="E262" s="15" t="str">
        <f t="shared" si="11"/>
        <v>0</v>
      </c>
      <c r="F262" s="17" t="str">
        <f t="shared" si="12"/>
        <v>0</v>
      </c>
      <c r="G262" s="18" t="str">
        <f t="shared" si="13"/>
        <v>0</v>
      </c>
      <c r="H262" s="20">
        <v>355537.85</v>
      </c>
    </row>
    <row r="263">
      <c r="A263" s="5" t="s">
        <v>9</v>
      </c>
      <c r="B263" s="6" t="s">
        <v>311</v>
      </c>
      <c r="C263" s="6" t="s">
        <v>312</v>
      </c>
      <c r="D263" s="15" t="str">
        <f t="shared" si="1"/>
        <v>0</v>
      </c>
      <c r="E263" s="15" t="str">
        <f t="shared" si="11"/>
        <v>0</v>
      </c>
      <c r="F263" s="17" t="str">
        <f t="shared" si="12"/>
        <v>0</v>
      </c>
      <c r="G263" s="18" t="str">
        <f t="shared" si="13"/>
        <v>0</v>
      </c>
      <c r="H263" s="20">
        <v>1.834510321E7</v>
      </c>
    </row>
    <row r="264">
      <c r="A264" s="5" t="s">
        <v>9</v>
      </c>
      <c r="B264" s="6" t="s">
        <v>313</v>
      </c>
      <c r="C264" s="6" t="s">
        <v>312</v>
      </c>
      <c r="D264" s="15" t="str">
        <f t="shared" si="1"/>
        <v>0</v>
      </c>
      <c r="E264" s="15" t="str">
        <f t="shared" si="11"/>
        <v>0</v>
      </c>
      <c r="F264" s="17" t="str">
        <f t="shared" si="12"/>
        <v>0</v>
      </c>
      <c r="G264" s="18" t="str">
        <f t="shared" si="13"/>
        <v>0</v>
      </c>
      <c r="H264" s="20">
        <v>-2222355.38</v>
      </c>
    </row>
    <row r="265">
      <c r="A265" s="5" t="s">
        <v>9</v>
      </c>
      <c r="B265" s="6" t="s">
        <v>314</v>
      </c>
      <c r="C265" s="6" t="s">
        <v>312</v>
      </c>
      <c r="D265" s="15" t="str">
        <f t="shared" si="1"/>
        <v>0</v>
      </c>
      <c r="E265" s="15" t="str">
        <f t="shared" si="11"/>
        <v>0</v>
      </c>
      <c r="F265" s="17" t="str">
        <f t="shared" si="12"/>
        <v>0</v>
      </c>
      <c r="G265" s="18" t="str">
        <f t="shared" si="13"/>
        <v>0</v>
      </c>
      <c r="H265" s="20">
        <v>-2.135835E7</v>
      </c>
    </row>
    <row r="266">
      <c r="A266" s="5" t="s">
        <v>9</v>
      </c>
      <c r="B266" s="6" t="s">
        <v>314</v>
      </c>
      <c r="C266" s="6" t="s">
        <v>315</v>
      </c>
      <c r="D266" s="15" t="str">
        <f t="shared" si="1"/>
        <v>0</v>
      </c>
      <c r="E266" s="15" t="str">
        <f t="shared" si="11"/>
        <v>0</v>
      </c>
      <c r="F266" s="17" t="str">
        <f t="shared" si="12"/>
        <v>0</v>
      </c>
      <c r="G266" s="18" t="str">
        <f t="shared" si="13"/>
        <v>0</v>
      </c>
      <c r="H266" s="20">
        <v>2.135835E7</v>
      </c>
    </row>
    <row r="267">
      <c r="A267" s="5" t="s">
        <v>9</v>
      </c>
      <c r="B267" s="6" t="s">
        <v>313</v>
      </c>
      <c r="C267" s="6" t="s">
        <v>315</v>
      </c>
      <c r="D267" s="15" t="str">
        <f t="shared" si="1"/>
        <v>0</v>
      </c>
      <c r="E267" s="15" t="str">
        <f t="shared" si="11"/>
        <v>0</v>
      </c>
      <c r="F267" s="17" t="str">
        <f t="shared" si="12"/>
        <v>0</v>
      </c>
      <c r="G267" s="18" t="str">
        <f t="shared" si="13"/>
        <v>0</v>
      </c>
      <c r="H267" s="20">
        <v>2222355.38</v>
      </c>
    </row>
    <row r="268">
      <c r="A268" s="5" t="s">
        <v>9</v>
      </c>
      <c r="B268" s="6" t="s">
        <v>311</v>
      </c>
      <c r="C268" s="6" t="s">
        <v>315</v>
      </c>
      <c r="D268" s="15" t="str">
        <f t="shared" si="1"/>
        <v>0</v>
      </c>
      <c r="E268" s="15" t="str">
        <f t="shared" si="11"/>
        <v>0</v>
      </c>
      <c r="F268" s="17" t="str">
        <f t="shared" si="12"/>
        <v>0</v>
      </c>
      <c r="G268" s="18" t="str">
        <f t="shared" si="13"/>
        <v>0</v>
      </c>
      <c r="H268" s="20">
        <v>-1.834510321E7</v>
      </c>
    </row>
    <row r="269">
      <c r="A269" s="5" t="s">
        <v>9</v>
      </c>
      <c r="B269" s="6" t="s">
        <v>316</v>
      </c>
      <c r="C269" s="6" t="s">
        <v>317</v>
      </c>
      <c r="D269" s="15" t="str">
        <f t="shared" si="1"/>
        <v>0</v>
      </c>
      <c r="E269" s="15" t="str">
        <f t="shared" si="11"/>
        <v>0</v>
      </c>
      <c r="F269" s="17" t="str">
        <f t="shared" si="12"/>
        <v>0</v>
      </c>
      <c r="G269" s="18" t="str">
        <f t="shared" si="13"/>
        <v>0</v>
      </c>
      <c r="H269" s="20">
        <v>8959446.12</v>
      </c>
    </row>
    <row r="270">
      <c r="A270" s="5" t="s">
        <v>9</v>
      </c>
      <c r="B270" s="6" t="s">
        <v>318</v>
      </c>
      <c r="C270" s="6" t="s">
        <v>317</v>
      </c>
      <c r="D270" s="15" t="str">
        <f t="shared" si="1"/>
        <v>0</v>
      </c>
      <c r="E270" s="15" t="str">
        <f t="shared" si="11"/>
        <v>0</v>
      </c>
      <c r="F270" s="17" t="str">
        <f t="shared" si="12"/>
        <v>0</v>
      </c>
      <c r="G270" s="18" t="str">
        <f t="shared" si="13"/>
        <v>0</v>
      </c>
      <c r="H270" s="20">
        <v>402081.27</v>
      </c>
    </row>
    <row r="271">
      <c r="A271" s="5" t="s">
        <v>9</v>
      </c>
      <c r="B271" s="6" t="s">
        <v>319</v>
      </c>
      <c r="C271" s="6" t="s">
        <v>320</v>
      </c>
      <c r="D271" s="15" t="str">
        <f t="shared" si="1"/>
        <v>0</v>
      </c>
      <c r="E271" s="15" t="str">
        <f t="shared" si="11"/>
        <v>0</v>
      </c>
      <c r="F271" s="17" t="str">
        <f t="shared" si="12"/>
        <v>0</v>
      </c>
      <c r="G271" s="18" t="str">
        <f t="shared" si="13"/>
        <v>0</v>
      </c>
      <c r="H271" s="20">
        <v>2.243408803E7</v>
      </c>
    </row>
    <row r="272">
      <c r="A272" s="5" t="s">
        <v>9</v>
      </c>
      <c r="B272" s="6" t="s">
        <v>321</v>
      </c>
      <c r="C272" s="6" t="s">
        <v>320</v>
      </c>
      <c r="D272" s="15" t="str">
        <f t="shared" si="1"/>
        <v>0</v>
      </c>
      <c r="E272" s="15" t="str">
        <f t="shared" si="11"/>
        <v>0</v>
      </c>
      <c r="F272" s="17" t="str">
        <f t="shared" si="12"/>
        <v>0</v>
      </c>
      <c r="G272" s="18" t="str">
        <f t="shared" si="13"/>
        <v>0</v>
      </c>
      <c r="H272" s="20">
        <v>3205911.67</v>
      </c>
    </row>
    <row r="273">
      <c r="A273" s="5" t="s">
        <v>9</v>
      </c>
      <c r="B273" s="6" t="s">
        <v>322</v>
      </c>
      <c r="C273" s="6" t="s">
        <v>323</v>
      </c>
      <c r="D273" s="15" t="str">
        <f t="shared" si="1"/>
        <v>0</v>
      </c>
      <c r="E273" s="15" t="str">
        <f t="shared" si="11"/>
        <v>0</v>
      </c>
      <c r="F273" s="17" t="str">
        <f t="shared" si="12"/>
        <v>0</v>
      </c>
      <c r="G273" s="18" t="str">
        <f t="shared" si="13"/>
        <v>0</v>
      </c>
      <c r="H273" s="20">
        <v>751630.0</v>
      </c>
    </row>
    <row r="274">
      <c r="A274" s="5" t="s">
        <v>9</v>
      </c>
      <c r="B274" s="6" t="s">
        <v>10</v>
      </c>
      <c r="C274" s="6" t="s">
        <v>324</v>
      </c>
      <c r="D274" s="15" t="str">
        <f t="shared" si="1"/>
        <v>0</v>
      </c>
      <c r="E274" s="15" t="str">
        <f t="shared" si="11"/>
        <v>0</v>
      </c>
      <c r="F274" s="17" t="str">
        <f t="shared" si="12"/>
        <v>0</v>
      </c>
      <c r="G274" s="18" t="str">
        <f t="shared" si="13"/>
        <v>0</v>
      </c>
      <c r="H274" s="20">
        <v>4325000.0</v>
      </c>
    </row>
    <row r="275">
      <c r="A275" s="5" t="s">
        <v>9</v>
      </c>
      <c r="B275" s="6" t="s">
        <v>10</v>
      </c>
      <c r="C275" s="6" t="s">
        <v>324</v>
      </c>
      <c r="D275" s="15" t="str">
        <f t="shared" si="1"/>
        <v>0</v>
      </c>
      <c r="E275" s="15" t="str">
        <f t="shared" si="11"/>
        <v>0</v>
      </c>
      <c r="F275" s="17" t="str">
        <f t="shared" si="12"/>
        <v>0</v>
      </c>
      <c r="G275" s="18" t="str">
        <f t="shared" si="13"/>
        <v>0</v>
      </c>
      <c r="H275" s="20">
        <v>2039000.0</v>
      </c>
    </row>
    <row r="276">
      <c r="A276" s="5" t="s">
        <v>9</v>
      </c>
      <c r="B276" s="6" t="s">
        <v>10</v>
      </c>
      <c r="C276" s="6" t="s">
        <v>324</v>
      </c>
      <c r="D276" s="15" t="str">
        <f t="shared" si="1"/>
        <v>0</v>
      </c>
      <c r="E276" s="15" t="str">
        <f t="shared" si="11"/>
        <v>0</v>
      </c>
      <c r="F276" s="17" t="str">
        <f t="shared" si="12"/>
        <v>0</v>
      </c>
      <c r="G276" s="18" t="str">
        <f t="shared" si="13"/>
        <v>0</v>
      </c>
      <c r="H276" s="20">
        <v>466000.0</v>
      </c>
    </row>
    <row r="277">
      <c r="A277" s="5" t="s">
        <v>9</v>
      </c>
      <c r="B277" s="6" t="s">
        <v>10</v>
      </c>
      <c r="C277" s="6" t="s">
        <v>324</v>
      </c>
      <c r="D277" s="15" t="str">
        <f t="shared" si="1"/>
        <v>0</v>
      </c>
      <c r="E277" s="15" t="str">
        <f t="shared" si="11"/>
        <v>0</v>
      </c>
      <c r="F277" s="17" t="str">
        <f t="shared" si="12"/>
        <v>0</v>
      </c>
      <c r="G277" s="18" t="str">
        <f t="shared" si="13"/>
        <v>0</v>
      </c>
      <c r="H277" s="20">
        <v>4000.0</v>
      </c>
    </row>
    <row r="278">
      <c r="A278" s="5" t="s">
        <v>9</v>
      </c>
      <c r="B278" s="6" t="s">
        <v>10</v>
      </c>
      <c r="C278" s="6" t="s">
        <v>324</v>
      </c>
      <c r="D278" s="15" t="str">
        <f t="shared" si="1"/>
        <v>0</v>
      </c>
      <c r="E278" s="15" t="str">
        <f t="shared" si="11"/>
        <v>0</v>
      </c>
      <c r="F278" s="17" t="str">
        <f t="shared" si="12"/>
        <v>0</v>
      </c>
      <c r="G278" s="18" t="str">
        <f t="shared" si="13"/>
        <v>0</v>
      </c>
      <c r="H278" s="6">
        <v>0.0</v>
      </c>
    </row>
    <row r="279">
      <c r="A279" s="5" t="s">
        <v>9</v>
      </c>
      <c r="B279" s="6" t="s">
        <v>325</v>
      </c>
      <c r="C279" s="6" t="s">
        <v>324</v>
      </c>
      <c r="D279" s="15" t="str">
        <f t="shared" si="1"/>
        <v>0</v>
      </c>
      <c r="E279" s="15" t="str">
        <f t="shared" si="11"/>
        <v>0</v>
      </c>
      <c r="F279" s="17" t="str">
        <f t="shared" si="12"/>
        <v>0</v>
      </c>
      <c r="G279" s="18" t="str">
        <f t="shared" si="13"/>
        <v>0</v>
      </c>
      <c r="H279" s="6">
        <v>0.0</v>
      </c>
    </row>
    <row r="280">
      <c r="A280" s="5" t="s">
        <v>9</v>
      </c>
      <c r="B280" s="6" t="s">
        <v>326</v>
      </c>
      <c r="C280" s="6" t="s">
        <v>327</v>
      </c>
      <c r="D280" s="15" t="str">
        <f t="shared" si="1"/>
        <v>0</v>
      </c>
      <c r="E280" s="15" t="str">
        <f t="shared" si="11"/>
        <v>0</v>
      </c>
      <c r="F280" s="17" t="str">
        <f t="shared" si="12"/>
        <v>0</v>
      </c>
      <c r="G280" s="18" t="str">
        <f t="shared" si="13"/>
        <v>0</v>
      </c>
      <c r="H280" s="20">
        <v>4805663.3</v>
      </c>
    </row>
    <row r="281">
      <c r="A281" s="5" t="s">
        <v>9</v>
      </c>
      <c r="B281" s="6" t="s">
        <v>328</v>
      </c>
      <c r="C281" s="6" t="s">
        <v>327</v>
      </c>
      <c r="D281" s="15" t="str">
        <f t="shared" si="1"/>
        <v>0</v>
      </c>
      <c r="E281" s="15" t="str">
        <f t="shared" si="11"/>
        <v>0</v>
      </c>
      <c r="F281" s="17" t="str">
        <f t="shared" si="12"/>
        <v>0</v>
      </c>
      <c r="G281" s="18" t="str">
        <f t="shared" si="13"/>
        <v>0</v>
      </c>
      <c r="H281" s="20">
        <v>3957129.15</v>
      </c>
    </row>
    <row r="282">
      <c r="A282" s="5" t="s">
        <v>9</v>
      </c>
      <c r="B282" s="6" t="s">
        <v>329</v>
      </c>
      <c r="C282" s="6" t="s">
        <v>327</v>
      </c>
      <c r="D282" s="15" t="str">
        <f t="shared" si="1"/>
        <v>0</v>
      </c>
      <c r="E282" s="15" t="str">
        <f t="shared" si="11"/>
        <v>0</v>
      </c>
      <c r="F282" s="17" t="str">
        <f t="shared" si="12"/>
        <v>0</v>
      </c>
      <c r="G282" s="18" t="str">
        <f t="shared" si="13"/>
        <v>0</v>
      </c>
      <c r="H282" s="20">
        <v>3605563.31</v>
      </c>
    </row>
    <row r="283">
      <c r="A283" s="5" t="s">
        <v>9</v>
      </c>
      <c r="B283" s="6" t="s">
        <v>330</v>
      </c>
      <c r="C283" s="6" t="s">
        <v>327</v>
      </c>
      <c r="D283" s="15" t="str">
        <f t="shared" si="1"/>
        <v>0</v>
      </c>
      <c r="E283" s="15" t="str">
        <f t="shared" si="11"/>
        <v>0</v>
      </c>
      <c r="F283" s="17" t="str">
        <f t="shared" si="12"/>
        <v>0</v>
      </c>
      <c r="G283" s="18" t="str">
        <f t="shared" si="13"/>
        <v>0</v>
      </c>
      <c r="H283" s="20">
        <v>3141908.89</v>
      </c>
    </row>
    <row r="284">
      <c r="A284" s="5" t="s">
        <v>9</v>
      </c>
      <c r="B284" s="6" t="s">
        <v>331</v>
      </c>
      <c r="C284" s="6" t="s">
        <v>327</v>
      </c>
      <c r="D284" s="15" t="str">
        <f t="shared" si="1"/>
        <v>0</v>
      </c>
      <c r="E284" s="15" t="str">
        <f t="shared" si="11"/>
        <v>0</v>
      </c>
      <c r="F284" s="17" t="str">
        <f t="shared" si="12"/>
        <v>0</v>
      </c>
      <c r="G284" s="18" t="str">
        <f t="shared" si="13"/>
        <v>0</v>
      </c>
      <c r="H284" s="20">
        <v>2959842.8</v>
      </c>
    </row>
    <row r="285">
      <c r="A285" s="5" t="s">
        <v>9</v>
      </c>
      <c r="B285" s="6" t="s">
        <v>332</v>
      </c>
      <c r="C285" s="6" t="s">
        <v>327</v>
      </c>
      <c r="D285" s="15" t="str">
        <f t="shared" si="1"/>
        <v>0</v>
      </c>
      <c r="E285" s="15" t="str">
        <f t="shared" si="11"/>
        <v>0</v>
      </c>
      <c r="F285" s="17" t="str">
        <f t="shared" si="12"/>
        <v>0</v>
      </c>
      <c r="G285" s="18" t="str">
        <f t="shared" si="13"/>
        <v>0</v>
      </c>
      <c r="H285" s="20">
        <v>2792420.34</v>
      </c>
    </row>
    <row r="286">
      <c r="A286" s="5" t="s">
        <v>9</v>
      </c>
      <c r="B286" s="6" t="s">
        <v>333</v>
      </c>
      <c r="C286" s="6" t="s">
        <v>327</v>
      </c>
      <c r="D286" s="15" t="str">
        <f t="shared" si="1"/>
        <v>0</v>
      </c>
      <c r="E286" s="15" t="str">
        <f t="shared" si="11"/>
        <v>0</v>
      </c>
      <c r="F286" s="17" t="str">
        <f t="shared" si="12"/>
        <v>0</v>
      </c>
      <c r="G286" s="18" t="str">
        <f t="shared" si="13"/>
        <v>0</v>
      </c>
      <c r="H286" s="20">
        <v>2755797.0</v>
      </c>
    </row>
    <row r="287">
      <c r="A287" s="5" t="s">
        <v>9</v>
      </c>
      <c r="B287" s="6" t="s">
        <v>334</v>
      </c>
      <c r="C287" s="6" t="s">
        <v>327</v>
      </c>
      <c r="D287" s="15" t="str">
        <f t="shared" si="1"/>
        <v>0</v>
      </c>
      <c r="E287" s="15" t="str">
        <f t="shared" si="11"/>
        <v>0</v>
      </c>
      <c r="F287" s="17" t="str">
        <f t="shared" si="12"/>
        <v>0</v>
      </c>
      <c r="G287" s="18" t="str">
        <f t="shared" si="13"/>
        <v>0</v>
      </c>
      <c r="H287" s="20">
        <v>2553474.53</v>
      </c>
    </row>
    <row r="288">
      <c r="A288" s="5" t="s">
        <v>9</v>
      </c>
      <c r="B288" s="6" t="s">
        <v>335</v>
      </c>
      <c r="C288" s="6" t="s">
        <v>327</v>
      </c>
      <c r="D288" s="15" t="str">
        <f t="shared" si="1"/>
        <v>0</v>
      </c>
      <c r="E288" s="15" t="str">
        <f t="shared" si="11"/>
        <v>0</v>
      </c>
      <c r="F288" s="17" t="str">
        <f t="shared" si="12"/>
        <v>0</v>
      </c>
      <c r="G288" s="18" t="str">
        <f t="shared" si="13"/>
        <v>0</v>
      </c>
      <c r="H288" s="20">
        <v>2510806.61</v>
      </c>
    </row>
    <row r="289">
      <c r="A289" s="5" t="s">
        <v>9</v>
      </c>
      <c r="B289" s="6" t="s">
        <v>336</v>
      </c>
      <c r="C289" s="6" t="s">
        <v>327</v>
      </c>
      <c r="D289" s="15" t="str">
        <f t="shared" si="1"/>
        <v>0</v>
      </c>
      <c r="E289" s="15" t="str">
        <f t="shared" si="11"/>
        <v>0</v>
      </c>
      <c r="F289" s="17" t="str">
        <f t="shared" si="12"/>
        <v>0</v>
      </c>
      <c r="G289" s="18" t="str">
        <f t="shared" si="13"/>
        <v>0</v>
      </c>
      <c r="H289" s="20">
        <v>2507915.5</v>
      </c>
    </row>
    <row r="290">
      <c r="A290" s="5" t="s">
        <v>9</v>
      </c>
      <c r="B290" s="6" t="s">
        <v>337</v>
      </c>
      <c r="C290" s="6" t="s">
        <v>327</v>
      </c>
      <c r="D290" s="15" t="str">
        <f t="shared" si="1"/>
        <v>0</v>
      </c>
      <c r="E290" s="15" t="str">
        <f t="shared" si="11"/>
        <v>0</v>
      </c>
      <c r="F290" s="17" t="str">
        <f t="shared" si="12"/>
        <v>0</v>
      </c>
      <c r="G290" s="18" t="str">
        <f t="shared" si="13"/>
        <v>0</v>
      </c>
      <c r="H290" s="20">
        <v>2364687.5</v>
      </c>
    </row>
    <row r="291">
      <c r="A291" s="5" t="s">
        <v>9</v>
      </c>
      <c r="B291" s="6" t="s">
        <v>338</v>
      </c>
      <c r="C291" s="6" t="s">
        <v>327</v>
      </c>
      <c r="D291" s="15" t="str">
        <f t="shared" si="1"/>
        <v>0</v>
      </c>
      <c r="E291" s="15" t="str">
        <f t="shared" si="11"/>
        <v>0</v>
      </c>
      <c r="F291" s="17" t="str">
        <f t="shared" si="12"/>
        <v>0</v>
      </c>
      <c r="G291" s="18" t="str">
        <f t="shared" si="13"/>
        <v>0</v>
      </c>
      <c r="H291" s="20">
        <v>2233193.97</v>
      </c>
    </row>
    <row r="292">
      <c r="A292" s="5" t="s">
        <v>9</v>
      </c>
      <c r="B292" s="6" t="s">
        <v>339</v>
      </c>
      <c r="C292" s="6" t="s">
        <v>327</v>
      </c>
      <c r="D292" s="15" t="str">
        <f t="shared" si="1"/>
        <v>0</v>
      </c>
      <c r="E292" s="15" t="str">
        <f t="shared" si="11"/>
        <v>0</v>
      </c>
      <c r="F292" s="17" t="str">
        <f t="shared" si="12"/>
        <v>0</v>
      </c>
      <c r="G292" s="18" t="str">
        <f t="shared" si="13"/>
        <v>0</v>
      </c>
      <c r="H292" s="20">
        <v>2146152.01</v>
      </c>
    </row>
    <row r="293">
      <c r="A293" s="5" t="s">
        <v>9</v>
      </c>
      <c r="B293" s="6" t="s">
        <v>340</v>
      </c>
      <c r="C293" s="6" t="s">
        <v>327</v>
      </c>
      <c r="D293" s="15" t="str">
        <f t="shared" si="1"/>
        <v>0</v>
      </c>
      <c r="E293" s="15" t="str">
        <f t="shared" si="11"/>
        <v>0</v>
      </c>
      <c r="F293" s="17" t="str">
        <f t="shared" si="12"/>
        <v>0</v>
      </c>
      <c r="G293" s="18" t="str">
        <f t="shared" si="13"/>
        <v>0</v>
      </c>
      <c r="H293" s="20">
        <v>1388664.68</v>
      </c>
    </row>
    <row r="294">
      <c r="A294" s="5" t="s">
        <v>9</v>
      </c>
      <c r="B294" s="6" t="s">
        <v>341</v>
      </c>
      <c r="C294" s="6" t="s">
        <v>327</v>
      </c>
      <c r="D294" s="15" t="str">
        <f t="shared" si="1"/>
        <v>0</v>
      </c>
      <c r="E294" s="15" t="str">
        <f t="shared" si="11"/>
        <v>0</v>
      </c>
      <c r="F294" s="17" t="str">
        <f t="shared" si="12"/>
        <v>0</v>
      </c>
      <c r="G294" s="18" t="str">
        <f t="shared" si="13"/>
        <v>0</v>
      </c>
      <c r="H294" s="20">
        <v>1359458.65</v>
      </c>
    </row>
    <row r="295">
      <c r="A295" s="5" t="s">
        <v>9</v>
      </c>
      <c r="B295" s="6" t="s">
        <v>342</v>
      </c>
      <c r="C295" s="6" t="s">
        <v>327</v>
      </c>
      <c r="D295" s="15" t="str">
        <f t="shared" si="1"/>
        <v>0</v>
      </c>
      <c r="E295" s="15" t="str">
        <f t="shared" si="11"/>
        <v>0</v>
      </c>
      <c r="F295" s="17" t="str">
        <f t="shared" si="12"/>
        <v>0</v>
      </c>
      <c r="G295" s="18" t="str">
        <f t="shared" si="13"/>
        <v>0</v>
      </c>
      <c r="H295" s="20">
        <v>1092369.32</v>
      </c>
    </row>
    <row r="296">
      <c r="A296" s="5" t="s">
        <v>9</v>
      </c>
      <c r="B296" s="6" t="s">
        <v>343</v>
      </c>
      <c r="C296" s="6" t="s">
        <v>327</v>
      </c>
      <c r="D296" s="15" t="str">
        <f t="shared" si="1"/>
        <v>0</v>
      </c>
      <c r="E296" s="15" t="str">
        <f t="shared" si="11"/>
        <v>0</v>
      </c>
      <c r="F296" s="17" t="str">
        <f t="shared" si="12"/>
        <v>0</v>
      </c>
      <c r="G296" s="18" t="str">
        <f t="shared" si="13"/>
        <v>0</v>
      </c>
      <c r="H296" s="20">
        <v>968306.15</v>
      </c>
    </row>
    <row r="297">
      <c r="A297" s="5" t="s">
        <v>9</v>
      </c>
      <c r="B297" s="6" t="s">
        <v>344</v>
      </c>
      <c r="C297" s="6" t="s">
        <v>327</v>
      </c>
      <c r="D297" s="15" t="str">
        <f t="shared" si="1"/>
        <v>0</v>
      </c>
      <c r="E297" s="15" t="str">
        <f t="shared" si="11"/>
        <v>0</v>
      </c>
      <c r="F297" s="17" t="str">
        <f t="shared" si="12"/>
        <v>0</v>
      </c>
      <c r="G297" s="18" t="str">
        <f t="shared" si="13"/>
        <v>0</v>
      </c>
      <c r="H297" s="20">
        <v>901970.5</v>
      </c>
    </row>
    <row r="298">
      <c r="A298" s="5" t="s">
        <v>9</v>
      </c>
      <c r="B298" s="6" t="s">
        <v>345</v>
      </c>
      <c r="C298" s="6" t="s">
        <v>327</v>
      </c>
      <c r="D298" s="15" t="str">
        <f t="shared" si="1"/>
        <v>0</v>
      </c>
      <c r="E298" s="15" t="str">
        <f t="shared" si="11"/>
        <v>0</v>
      </c>
      <c r="F298" s="17" t="str">
        <f t="shared" si="12"/>
        <v>0</v>
      </c>
      <c r="G298" s="18" t="str">
        <f t="shared" si="13"/>
        <v>0</v>
      </c>
      <c r="H298" s="20">
        <v>800510.85</v>
      </c>
    </row>
    <row r="299">
      <c r="A299" s="5" t="s">
        <v>9</v>
      </c>
      <c r="B299" s="6" t="s">
        <v>346</v>
      </c>
      <c r="C299" s="6" t="s">
        <v>327</v>
      </c>
      <c r="D299" s="15" t="str">
        <f t="shared" si="1"/>
        <v>0</v>
      </c>
      <c r="E299" s="15" t="str">
        <f t="shared" si="11"/>
        <v>0</v>
      </c>
      <c r="F299" s="17" t="str">
        <f t="shared" si="12"/>
        <v>0</v>
      </c>
      <c r="G299" s="18" t="str">
        <f t="shared" si="13"/>
        <v>0</v>
      </c>
      <c r="H299" s="20">
        <v>683562.24</v>
      </c>
    </row>
    <row r="300">
      <c r="A300" s="5" t="s">
        <v>9</v>
      </c>
      <c r="B300" s="6" t="s">
        <v>347</v>
      </c>
      <c r="C300" s="6" t="s">
        <v>327</v>
      </c>
      <c r="D300" s="15" t="str">
        <f t="shared" si="1"/>
        <v>0</v>
      </c>
      <c r="E300" s="15" t="str">
        <f t="shared" si="11"/>
        <v>0</v>
      </c>
      <c r="F300" s="17" t="str">
        <f t="shared" si="12"/>
        <v>0</v>
      </c>
      <c r="G300" s="18" t="str">
        <f t="shared" si="13"/>
        <v>0</v>
      </c>
      <c r="H300" s="20">
        <v>543278.11</v>
      </c>
    </row>
    <row r="301">
      <c r="A301" s="5" t="s">
        <v>9</v>
      </c>
      <c r="B301" s="6" t="s">
        <v>348</v>
      </c>
      <c r="C301" s="6" t="s">
        <v>327</v>
      </c>
      <c r="D301" s="15" t="str">
        <f t="shared" si="1"/>
        <v>0</v>
      </c>
      <c r="E301" s="15" t="str">
        <f t="shared" si="11"/>
        <v>0</v>
      </c>
      <c r="F301" s="17" t="str">
        <f t="shared" si="12"/>
        <v>0</v>
      </c>
      <c r="G301" s="18" t="str">
        <f t="shared" si="13"/>
        <v>0</v>
      </c>
      <c r="H301" s="20">
        <v>511905.46</v>
      </c>
    </row>
    <row r="302">
      <c r="A302" s="5" t="s">
        <v>9</v>
      </c>
      <c r="B302" s="6" t="s">
        <v>325</v>
      </c>
      <c r="C302" s="6" t="s">
        <v>349</v>
      </c>
      <c r="D302" s="15" t="str">
        <f t="shared" si="1"/>
        <v>0</v>
      </c>
      <c r="E302" s="15" t="str">
        <f t="shared" si="11"/>
        <v>0</v>
      </c>
      <c r="F302" s="17" t="str">
        <f t="shared" si="12"/>
        <v>0</v>
      </c>
      <c r="G302" s="18" t="str">
        <f t="shared" si="13"/>
        <v>0</v>
      </c>
      <c r="H302" s="6">
        <v>76.84</v>
      </c>
    </row>
    <row r="303">
      <c r="A303" s="5" t="s">
        <v>9</v>
      </c>
      <c r="B303" s="6" t="s">
        <v>325</v>
      </c>
      <c r="C303" s="6" t="s">
        <v>349</v>
      </c>
      <c r="D303" s="15" t="str">
        <f t="shared" si="1"/>
        <v>0</v>
      </c>
      <c r="E303" s="15" t="str">
        <f t="shared" si="11"/>
        <v>0</v>
      </c>
      <c r="F303" s="17" t="str">
        <f t="shared" si="12"/>
        <v>0</v>
      </c>
      <c r="G303" s="18" t="str">
        <f t="shared" si="13"/>
        <v>0</v>
      </c>
      <c r="H303" s="6">
        <v>-15.02</v>
      </c>
    </row>
    <row r="304">
      <c r="A304" s="5" t="s">
        <v>9</v>
      </c>
      <c r="B304" s="6" t="s">
        <v>325</v>
      </c>
      <c r="C304" s="6" t="s">
        <v>350</v>
      </c>
      <c r="D304" s="15" t="str">
        <f t="shared" si="1"/>
        <v>0</v>
      </c>
      <c r="E304" s="15" t="str">
        <f t="shared" si="11"/>
        <v>0</v>
      </c>
      <c r="F304" s="17" t="str">
        <f t="shared" si="12"/>
        <v>0</v>
      </c>
      <c r="G304" s="18" t="str">
        <f t="shared" si="13"/>
        <v>0</v>
      </c>
      <c r="H304" s="6">
        <v>0.0</v>
      </c>
    </row>
    <row r="305">
      <c r="A305" s="5" t="s">
        <v>9</v>
      </c>
      <c r="B305" s="6" t="s">
        <v>10</v>
      </c>
      <c r="C305" s="6" t="s">
        <v>351</v>
      </c>
      <c r="D305" s="15" t="str">
        <f t="shared" si="1"/>
        <v>0</v>
      </c>
      <c r="E305" s="15" t="str">
        <f t="shared" si="11"/>
        <v>0</v>
      </c>
      <c r="F305" s="17" t="str">
        <f t="shared" si="12"/>
        <v>0</v>
      </c>
      <c r="G305" s="18" t="str">
        <f t="shared" si="13"/>
        <v>0</v>
      </c>
      <c r="H305" s="20">
        <v>4.172161968E7</v>
      </c>
    </row>
    <row r="306">
      <c r="A306" s="5" t="s">
        <v>9</v>
      </c>
      <c r="B306" s="6" t="s">
        <v>10</v>
      </c>
      <c r="C306" s="6" t="s">
        <v>351</v>
      </c>
      <c r="D306" s="15" t="str">
        <f t="shared" si="1"/>
        <v>0</v>
      </c>
      <c r="E306" s="15" t="str">
        <f t="shared" si="11"/>
        <v>0</v>
      </c>
      <c r="F306" s="17" t="str">
        <f t="shared" si="12"/>
        <v>0</v>
      </c>
      <c r="G306" s="18" t="str">
        <f t="shared" si="13"/>
        <v>0</v>
      </c>
      <c r="H306" s="20">
        <v>2.082284806E7</v>
      </c>
    </row>
    <row r="307">
      <c r="A307" s="5" t="s">
        <v>9</v>
      </c>
      <c r="B307" s="6" t="s">
        <v>325</v>
      </c>
      <c r="C307" s="6" t="s">
        <v>351</v>
      </c>
      <c r="D307" s="15" t="str">
        <f t="shared" si="1"/>
        <v>0</v>
      </c>
      <c r="E307" s="15" t="str">
        <f t="shared" si="11"/>
        <v>0</v>
      </c>
      <c r="F307" s="17" t="str">
        <f t="shared" si="12"/>
        <v>0</v>
      </c>
      <c r="G307" s="18" t="str">
        <f t="shared" si="13"/>
        <v>0</v>
      </c>
      <c r="H307" s="20">
        <v>2.074678169E7</v>
      </c>
    </row>
    <row r="308">
      <c r="A308" s="5" t="s">
        <v>9</v>
      </c>
      <c r="B308" s="6" t="s">
        <v>10</v>
      </c>
      <c r="C308" s="6" t="s">
        <v>351</v>
      </c>
      <c r="D308" s="15" t="str">
        <f t="shared" si="1"/>
        <v>0</v>
      </c>
      <c r="E308" s="15" t="str">
        <f t="shared" si="11"/>
        <v>0</v>
      </c>
      <c r="F308" s="17" t="str">
        <f t="shared" si="12"/>
        <v>0</v>
      </c>
      <c r="G308" s="18" t="str">
        <f t="shared" si="13"/>
        <v>0</v>
      </c>
      <c r="H308" s="20">
        <v>1.923759312E7</v>
      </c>
    </row>
    <row r="309">
      <c r="A309" s="5" t="s">
        <v>9</v>
      </c>
      <c r="B309" s="6" t="s">
        <v>10</v>
      </c>
      <c r="C309" s="6" t="s">
        <v>351</v>
      </c>
      <c r="D309" s="15" t="str">
        <f t="shared" si="1"/>
        <v>0</v>
      </c>
      <c r="E309" s="15" t="str">
        <f t="shared" si="11"/>
        <v>0</v>
      </c>
      <c r="F309" s="17" t="str">
        <f t="shared" si="12"/>
        <v>0</v>
      </c>
      <c r="G309" s="18" t="str">
        <f t="shared" si="13"/>
        <v>0</v>
      </c>
      <c r="H309" s="20">
        <v>1.906430562E7</v>
      </c>
    </row>
    <row r="310">
      <c r="A310" s="5" t="s">
        <v>9</v>
      </c>
      <c r="B310" s="6" t="s">
        <v>52</v>
      </c>
      <c r="C310" s="6" t="s">
        <v>351</v>
      </c>
      <c r="D310" s="15" t="str">
        <f t="shared" si="1"/>
        <v>0</v>
      </c>
      <c r="E310" s="15" t="str">
        <f t="shared" si="11"/>
        <v>0</v>
      </c>
      <c r="F310" s="17" t="str">
        <f t="shared" si="12"/>
        <v>0</v>
      </c>
      <c r="G310" s="18" t="str">
        <f t="shared" si="13"/>
        <v>0</v>
      </c>
      <c r="H310" s="20">
        <v>1.904905516E7</v>
      </c>
    </row>
    <row r="311">
      <c r="A311" s="5" t="s">
        <v>9</v>
      </c>
      <c r="B311" s="6" t="s">
        <v>10</v>
      </c>
      <c r="C311" s="6" t="s">
        <v>351</v>
      </c>
      <c r="D311" s="15" t="str">
        <f t="shared" si="1"/>
        <v>0</v>
      </c>
      <c r="E311" s="15" t="str">
        <f t="shared" si="11"/>
        <v>0</v>
      </c>
      <c r="F311" s="17" t="str">
        <f t="shared" si="12"/>
        <v>0</v>
      </c>
      <c r="G311" s="18" t="str">
        <f t="shared" si="13"/>
        <v>0</v>
      </c>
      <c r="H311" s="20">
        <v>1.899246067E7</v>
      </c>
    </row>
    <row r="312">
      <c r="A312" s="5" t="s">
        <v>9</v>
      </c>
      <c r="B312" s="6" t="s">
        <v>10</v>
      </c>
      <c r="C312" s="6" t="s">
        <v>351</v>
      </c>
      <c r="D312" s="15" t="str">
        <f t="shared" si="1"/>
        <v>0</v>
      </c>
      <c r="E312" s="15" t="str">
        <f t="shared" si="11"/>
        <v>0</v>
      </c>
      <c r="F312" s="17" t="str">
        <f t="shared" si="12"/>
        <v>0</v>
      </c>
      <c r="G312" s="18" t="str">
        <f t="shared" si="13"/>
        <v>0</v>
      </c>
      <c r="H312" s="20">
        <v>1.300195133E7</v>
      </c>
    </row>
    <row r="313">
      <c r="A313" s="5" t="s">
        <v>9</v>
      </c>
      <c r="B313" s="6" t="s">
        <v>10</v>
      </c>
      <c r="C313" s="6" t="s">
        <v>351</v>
      </c>
      <c r="D313" s="15" t="str">
        <f t="shared" si="1"/>
        <v>0</v>
      </c>
      <c r="E313" s="15" t="str">
        <f t="shared" si="11"/>
        <v>0</v>
      </c>
      <c r="F313" s="17" t="str">
        <f t="shared" si="12"/>
        <v>0</v>
      </c>
      <c r="G313" s="18" t="str">
        <f t="shared" si="13"/>
        <v>0</v>
      </c>
      <c r="H313" s="20">
        <v>1.295884888E7</v>
      </c>
    </row>
    <row r="314">
      <c r="A314" s="5" t="s">
        <v>9</v>
      </c>
      <c r="B314" s="6" t="s">
        <v>51</v>
      </c>
      <c r="C314" s="6" t="s">
        <v>351</v>
      </c>
      <c r="D314" s="15" t="str">
        <f t="shared" si="1"/>
        <v>0</v>
      </c>
      <c r="E314" s="15" t="str">
        <f t="shared" si="11"/>
        <v>0</v>
      </c>
      <c r="F314" s="17" t="str">
        <f t="shared" si="12"/>
        <v>0</v>
      </c>
      <c r="G314" s="18" t="str">
        <f t="shared" si="13"/>
        <v>0</v>
      </c>
      <c r="H314" s="20">
        <v>1.284568863E7</v>
      </c>
    </row>
    <row r="315">
      <c r="A315" s="5" t="s">
        <v>9</v>
      </c>
      <c r="B315" s="6" t="s">
        <v>56</v>
      </c>
      <c r="C315" s="6" t="s">
        <v>351</v>
      </c>
      <c r="D315" s="15" t="str">
        <f t="shared" si="1"/>
        <v>0</v>
      </c>
      <c r="E315" s="15" t="str">
        <f t="shared" si="11"/>
        <v>0</v>
      </c>
      <c r="F315" s="17" t="str">
        <f t="shared" si="12"/>
        <v>0</v>
      </c>
      <c r="G315" s="18" t="str">
        <f t="shared" si="13"/>
        <v>0</v>
      </c>
      <c r="H315" s="20">
        <v>2199914.63</v>
      </c>
    </row>
    <row r="316">
      <c r="A316" s="5" t="s">
        <v>9</v>
      </c>
      <c r="B316" s="6" t="s">
        <v>10</v>
      </c>
      <c r="C316" s="6" t="s">
        <v>351</v>
      </c>
      <c r="D316" s="15" t="str">
        <f t="shared" si="1"/>
        <v>0</v>
      </c>
      <c r="E316" s="15" t="str">
        <f t="shared" si="11"/>
        <v>0</v>
      </c>
      <c r="F316" s="17" t="str">
        <f t="shared" si="12"/>
        <v>0</v>
      </c>
      <c r="G316" s="18" t="str">
        <f t="shared" si="13"/>
        <v>0</v>
      </c>
      <c r="H316" s="20">
        <v>2198960.42</v>
      </c>
    </row>
    <row r="317">
      <c r="A317" s="5" t="s">
        <v>9</v>
      </c>
      <c r="B317" s="6" t="s">
        <v>56</v>
      </c>
      <c r="C317" s="6" t="s">
        <v>351</v>
      </c>
      <c r="D317" s="15" t="str">
        <f t="shared" si="1"/>
        <v>0</v>
      </c>
      <c r="E317" s="15" t="str">
        <f t="shared" si="11"/>
        <v>0</v>
      </c>
      <c r="F317" s="17" t="str">
        <f t="shared" si="12"/>
        <v>0</v>
      </c>
      <c r="G317" s="18" t="str">
        <f t="shared" si="13"/>
        <v>0</v>
      </c>
      <c r="H317" s="20">
        <v>2198716.88</v>
      </c>
    </row>
    <row r="318">
      <c r="A318" s="5" t="s">
        <v>9</v>
      </c>
      <c r="B318" s="6" t="s">
        <v>325</v>
      </c>
      <c r="C318" s="6" t="s">
        <v>351</v>
      </c>
      <c r="D318" s="15" t="str">
        <f t="shared" si="1"/>
        <v>0</v>
      </c>
      <c r="E318" s="15" t="str">
        <f t="shared" si="11"/>
        <v>0</v>
      </c>
      <c r="F318" s="17" t="str">
        <f t="shared" si="12"/>
        <v>0</v>
      </c>
      <c r="G318" s="18" t="str">
        <f t="shared" si="13"/>
        <v>0</v>
      </c>
      <c r="H318" s="20">
        <v>1492768.13</v>
      </c>
    </row>
    <row r="319">
      <c r="A319" s="5" t="s">
        <v>9</v>
      </c>
      <c r="B319" s="6" t="s">
        <v>10</v>
      </c>
      <c r="C319" s="6" t="s">
        <v>351</v>
      </c>
      <c r="D319" s="15" t="str">
        <f t="shared" si="1"/>
        <v>0</v>
      </c>
      <c r="E319" s="15" t="str">
        <f t="shared" si="11"/>
        <v>0</v>
      </c>
      <c r="F319" s="17" t="str">
        <f t="shared" si="12"/>
        <v>0</v>
      </c>
      <c r="G319" s="18" t="str">
        <f t="shared" si="13"/>
        <v>0</v>
      </c>
      <c r="H319" s="20">
        <v>1489710.07</v>
      </c>
    </row>
    <row r="320">
      <c r="A320" s="5" t="s">
        <v>9</v>
      </c>
      <c r="B320" s="6" t="s">
        <v>325</v>
      </c>
      <c r="C320" s="6" t="s">
        <v>351</v>
      </c>
      <c r="D320" s="15" t="str">
        <f t="shared" si="1"/>
        <v>0</v>
      </c>
      <c r="E320" s="15" t="str">
        <f t="shared" si="11"/>
        <v>0</v>
      </c>
      <c r="F320" s="17" t="str">
        <f t="shared" si="12"/>
        <v>0</v>
      </c>
      <c r="G320" s="18" t="str">
        <f t="shared" si="13"/>
        <v>0</v>
      </c>
      <c r="H320" s="20">
        <v>1481533.84</v>
      </c>
    </row>
    <row r="321">
      <c r="A321" s="5" t="s">
        <v>9</v>
      </c>
      <c r="B321" s="6" t="s">
        <v>352</v>
      </c>
      <c r="C321" s="6" t="s">
        <v>351</v>
      </c>
      <c r="D321" s="15" t="str">
        <f t="shared" si="1"/>
        <v>0</v>
      </c>
      <c r="E321" s="15" t="str">
        <f t="shared" si="11"/>
        <v>0</v>
      </c>
      <c r="F321" s="17" t="str">
        <f t="shared" si="12"/>
        <v>0</v>
      </c>
      <c r="G321" s="18" t="str">
        <f t="shared" si="13"/>
        <v>0</v>
      </c>
      <c r="H321" s="20">
        <v>1472458.03</v>
      </c>
    </row>
    <row r="322">
      <c r="A322" s="5" t="s">
        <v>9</v>
      </c>
      <c r="B322" s="6" t="s">
        <v>57</v>
      </c>
      <c r="C322" s="6" t="s">
        <v>351</v>
      </c>
      <c r="D322" s="15" t="str">
        <f t="shared" si="1"/>
        <v>0</v>
      </c>
      <c r="E322" s="15" t="str">
        <f t="shared" si="11"/>
        <v>0</v>
      </c>
      <c r="F322" s="17" t="str">
        <f t="shared" si="12"/>
        <v>0</v>
      </c>
      <c r="G322" s="18" t="str">
        <f t="shared" si="13"/>
        <v>0</v>
      </c>
      <c r="H322" s="20">
        <v>1027903.58</v>
      </c>
    </row>
    <row r="323">
      <c r="A323" s="5" t="s">
        <v>9</v>
      </c>
      <c r="B323" s="6" t="s">
        <v>10</v>
      </c>
      <c r="C323" s="6" t="s">
        <v>351</v>
      </c>
      <c r="D323" s="15" t="str">
        <f t="shared" si="1"/>
        <v>0</v>
      </c>
      <c r="E323" s="15" t="str">
        <f t="shared" si="11"/>
        <v>0</v>
      </c>
      <c r="F323" s="17" t="str">
        <f t="shared" si="12"/>
        <v>0</v>
      </c>
      <c r="G323" s="18" t="str">
        <f t="shared" si="13"/>
        <v>0</v>
      </c>
      <c r="H323" s="20">
        <v>1027624.14</v>
      </c>
    </row>
    <row r="324">
      <c r="A324" s="5" t="s">
        <v>9</v>
      </c>
      <c r="B324" s="6" t="s">
        <v>10</v>
      </c>
      <c r="C324" s="6" t="s">
        <v>351</v>
      </c>
      <c r="D324" s="15" t="str">
        <f t="shared" si="1"/>
        <v>0</v>
      </c>
      <c r="E324" s="15" t="str">
        <f t="shared" si="11"/>
        <v>0</v>
      </c>
      <c r="F324" s="17" t="str">
        <f t="shared" si="12"/>
        <v>0</v>
      </c>
      <c r="G324" s="18" t="str">
        <f t="shared" si="13"/>
        <v>0</v>
      </c>
      <c r="H324" s="20">
        <v>785089.07</v>
      </c>
    </row>
    <row r="325">
      <c r="A325" s="5" t="s">
        <v>9</v>
      </c>
      <c r="B325" s="6" t="s">
        <v>353</v>
      </c>
      <c r="C325" s="6" t="s">
        <v>351</v>
      </c>
      <c r="D325" s="15" t="str">
        <f t="shared" si="1"/>
        <v>0</v>
      </c>
      <c r="E325" s="15" t="str">
        <f t="shared" si="11"/>
        <v>0</v>
      </c>
      <c r="F325" s="17" t="str">
        <f t="shared" si="12"/>
        <v>0</v>
      </c>
      <c r="G325" s="18" t="str">
        <f t="shared" si="13"/>
        <v>0</v>
      </c>
      <c r="H325" s="20">
        <v>784189.27</v>
      </c>
    </row>
    <row r="326">
      <c r="A326" s="5" t="s">
        <v>9</v>
      </c>
      <c r="B326" s="6" t="s">
        <v>10</v>
      </c>
      <c r="C326" s="6" t="s">
        <v>351</v>
      </c>
      <c r="D326" s="15" t="str">
        <f t="shared" si="1"/>
        <v>0</v>
      </c>
      <c r="E326" s="15" t="str">
        <f t="shared" si="11"/>
        <v>0</v>
      </c>
      <c r="F326" s="17" t="str">
        <f t="shared" si="12"/>
        <v>0</v>
      </c>
      <c r="G326" s="18" t="str">
        <f t="shared" si="13"/>
        <v>0</v>
      </c>
      <c r="H326" s="20">
        <v>779357.98</v>
      </c>
    </row>
    <row r="327">
      <c r="A327" s="5" t="s">
        <v>9</v>
      </c>
      <c r="B327" s="6" t="s">
        <v>10</v>
      </c>
      <c r="C327" s="6" t="s">
        <v>351</v>
      </c>
      <c r="D327" s="15" t="str">
        <f t="shared" si="1"/>
        <v>0</v>
      </c>
      <c r="E327" s="15" t="str">
        <f t="shared" si="11"/>
        <v>0</v>
      </c>
      <c r="F327" s="17" t="str">
        <f t="shared" si="12"/>
        <v>0</v>
      </c>
      <c r="G327" s="18" t="str">
        <f t="shared" si="13"/>
        <v>0</v>
      </c>
      <c r="H327" s="20">
        <v>746043.23</v>
      </c>
    </row>
    <row r="328">
      <c r="A328" s="5" t="s">
        <v>9</v>
      </c>
      <c r="B328" s="6" t="s">
        <v>354</v>
      </c>
      <c r="C328" s="6" t="s">
        <v>351</v>
      </c>
      <c r="D328" s="15" t="str">
        <f t="shared" si="1"/>
        <v>0</v>
      </c>
      <c r="E328" s="15" t="str">
        <f t="shared" si="11"/>
        <v>0</v>
      </c>
      <c r="F328" s="17" t="str">
        <f t="shared" si="12"/>
        <v>0</v>
      </c>
      <c r="G328" s="18" t="str">
        <f t="shared" si="13"/>
        <v>0</v>
      </c>
      <c r="H328" s="20">
        <v>742478.58</v>
      </c>
    </row>
    <row r="329">
      <c r="A329" s="5" t="s">
        <v>9</v>
      </c>
      <c r="B329" s="6" t="s">
        <v>354</v>
      </c>
      <c r="C329" s="6" t="s">
        <v>351</v>
      </c>
      <c r="D329" s="15" t="str">
        <f t="shared" si="1"/>
        <v>0</v>
      </c>
      <c r="E329" s="15" t="str">
        <f t="shared" si="11"/>
        <v>0</v>
      </c>
      <c r="F329" s="17" t="str">
        <f t="shared" si="12"/>
        <v>0</v>
      </c>
      <c r="G329" s="18" t="str">
        <f t="shared" si="13"/>
        <v>0</v>
      </c>
      <c r="H329" s="20">
        <v>625119.32</v>
      </c>
    </row>
    <row r="330">
      <c r="A330" s="5" t="s">
        <v>9</v>
      </c>
      <c r="B330" s="6" t="s">
        <v>10</v>
      </c>
      <c r="C330" s="6" t="s">
        <v>351</v>
      </c>
      <c r="D330" s="15" t="str">
        <f t="shared" si="1"/>
        <v>0</v>
      </c>
      <c r="E330" s="15" t="str">
        <f t="shared" si="11"/>
        <v>0</v>
      </c>
      <c r="F330" s="17" t="str">
        <f t="shared" si="12"/>
        <v>0</v>
      </c>
      <c r="G330" s="18" t="str">
        <f t="shared" si="13"/>
        <v>0</v>
      </c>
      <c r="H330" s="20">
        <v>463842.96</v>
      </c>
    </row>
    <row r="331">
      <c r="A331" s="5" t="s">
        <v>9</v>
      </c>
      <c r="B331" s="6" t="s">
        <v>60</v>
      </c>
      <c r="C331" s="6" t="s">
        <v>351</v>
      </c>
      <c r="D331" s="15" t="str">
        <f t="shared" si="1"/>
        <v>0</v>
      </c>
      <c r="E331" s="15" t="str">
        <f t="shared" si="11"/>
        <v>0</v>
      </c>
      <c r="F331" s="17" t="str">
        <f t="shared" si="12"/>
        <v>0</v>
      </c>
      <c r="G331" s="18" t="str">
        <f t="shared" si="13"/>
        <v>0</v>
      </c>
      <c r="H331" s="20">
        <v>461927.68</v>
      </c>
    </row>
    <row r="332">
      <c r="A332" s="5" t="s">
        <v>9</v>
      </c>
      <c r="B332" s="6" t="s">
        <v>60</v>
      </c>
      <c r="C332" s="6" t="s">
        <v>351</v>
      </c>
      <c r="D332" s="15" t="str">
        <f t="shared" si="1"/>
        <v>0</v>
      </c>
      <c r="E332" s="15" t="str">
        <f t="shared" si="11"/>
        <v>0</v>
      </c>
      <c r="F332" s="17" t="str">
        <f t="shared" si="12"/>
        <v>0</v>
      </c>
      <c r="G332" s="18" t="str">
        <f t="shared" si="13"/>
        <v>0</v>
      </c>
      <c r="H332" s="20">
        <v>461795.2</v>
      </c>
    </row>
    <row r="333">
      <c r="A333" s="5" t="s">
        <v>9</v>
      </c>
      <c r="B333" s="6" t="s">
        <v>10</v>
      </c>
      <c r="C333" s="6" t="s">
        <v>351</v>
      </c>
      <c r="D333" s="15" t="str">
        <f t="shared" si="1"/>
        <v>0</v>
      </c>
      <c r="E333" s="15" t="str">
        <f t="shared" si="11"/>
        <v>0</v>
      </c>
      <c r="F333" s="17" t="str">
        <f t="shared" si="12"/>
        <v>0</v>
      </c>
      <c r="G333" s="18" t="str">
        <f t="shared" si="13"/>
        <v>0</v>
      </c>
      <c r="H333" s="20">
        <v>384076.62</v>
      </c>
    </row>
    <row r="334">
      <c r="A334" s="5" t="s">
        <v>9</v>
      </c>
      <c r="B334" s="6" t="s">
        <v>355</v>
      </c>
      <c r="C334" s="6" t="s">
        <v>351</v>
      </c>
      <c r="D334" s="15" t="str">
        <f t="shared" si="1"/>
        <v>0</v>
      </c>
      <c r="E334" s="15" t="str">
        <f t="shared" si="11"/>
        <v>0</v>
      </c>
      <c r="F334" s="17" t="str">
        <f t="shared" si="12"/>
        <v>0</v>
      </c>
      <c r="G334" s="18" t="str">
        <f t="shared" si="13"/>
        <v>0</v>
      </c>
      <c r="H334" s="20">
        <v>267304.39</v>
      </c>
    </row>
    <row r="335">
      <c r="A335" s="5" t="s">
        <v>9</v>
      </c>
      <c r="B335" s="6" t="s">
        <v>10</v>
      </c>
      <c r="C335" s="6" t="s">
        <v>351</v>
      </c>
      <c r="D335" s="15" t="str">
        <f t="shared" si="1"/>
        <v>0</v>
      </c>
      <c r="E335" s="15" t="str">
        <f t="shared" si="11"/>
        <v>0</v>
      </c>
      <c r="F335" s="17" t="str">
        <f t="shared" si="12"/>
        <v>0</v>
      </c>
      <c r="G335" s="18" t="str">
        <f t="shared" si="13"/>
        <v>0</v>
      </c>
      <c r="H335" s="20">
        <v>266891.26</v>
      </c>
    </row>
    <row r="336">
      <c r="A336" s="5" t="s">
        <v>9</v>
      </c>
      <c r="B336" s="6" t="s">
        <v>10</v>
      </c>
      <c r="C336" s="6" t="s">
        <v>351</v>
      </c>
      <c r="D336" s="15" t="str">
        <f t="shared" si="1"/>
        <v>0</v>
      </c>
      <c r="E336" s="15" t="str">
        <f t="shared" si="11"/>
        <v>0</v>
      </c>
      <c r="F336" s="17" t="str">
        <f t="shared" si="12"/>
        <v>0</v>
      </c>
      <c r="G336" s="18" t="str">
        <f t="shared" si="13"/>
        <v>0</v>
      </c>
      <c r="H336" s="20">
        <v>262358.76</v>
      </c>
    </row>
    <row r="337">
      <c r="A337" s="5" t="s">
        <v>9</v>
      </c>
      <c r="B337" s="6" t="s">
        <v>10</v>
      </c>
      <c r="C337" s="6" t="s">
        <v>351</v>
      </c>
      <c r="D337" s="15" t="str">
        <f t="shared" si="1"/>
        <v>0</v>
      </c>
      <c r="E337" s="15" t="str">
        <f t="shared" si="11"/>
        <v>0</v>
      </c>
      <c r="F337" s="17" t="str">
        <f t="shared" si="12"/>
        <v>0</v>
      </c>
      <c r="G337" s="18" t="str">
        <f t="shared" si="13"/>
        <v>0</v>
      </c>
      <c r="H337" s="20">
        <v>197811.87</v>
      </c>
    </row>
    <row r="338">
      <c r="A338" s="5" t="s">
        <v>9</v>
      </c>
      <c r="B338" s="6" t="s">
        <v>356</v>
      </c>
      <c r="C338" s="6" t="s">
        <v>351</v>
      </c>
      <c r="D338" s="15" t="str">
        <f t="shared" si="1"/>
        <v>0</v>
      </c>
      <c r="E338" s="15" t="str">
        <f t="shared" si="11"/>
        <v>0</v>
      </c>
      <c r="F338" s="17" t="str">
        <f t="shared" si="12"/>
        <v>0</v>
      </c>
      <c r="G338" s="18" t="str">
        <f t="shared" si="13"/>
        <v>0</v>
      </c>
      <c r="H338" s="20">
        <v>197542.84</v>
      </c>
    </row>
    <row r="339">
      <c r="A339" s="5" t="s">
        <v>9</v>
      </c>
      <c r="B339" s="6" t="s">
        <v>10</v>
      </c>
      <c r="C339" s="6" t="s">
        <v>351</v>
      </c>
      <c r="D339" s="15" t="str">
        <f t="shared" si="1"/>
        <v>0</v>
      </c>
      <c r="E339" s="15" t="str">
        <f t="shared" si="11"/>
        <v>0</v>
      </c>
      <c r="F339" s="17" t="str">
        <f t="shared" si="12"/>
        <v>0</v>
      </c>
      <c r="G339" s="18" t="str">
        <f t="shared" si="13"/>
        <v>0</v>
      </c>
      <c r="H339" s="20">
        <v>197100.94</v>
      </c>
    </row>
    <row r="340">
      <c r="A340" s="5" t="s">
        <v>9</v>
      </c>
      <c r="B340" s="6" t="s">
        <v>52</v>
      </c>
      <c r="C340" s="6" t="s">
        <v>351</v>
      </c>
      <c r="D340" s="15" t="str">
        <f t="shared" si="1"/>
        <v>0</v>
      </c>
      <c r="E340" s="15" t="str">
        <f t="shared" si="11"/>
        <v>0</v>
      </c>
      <c r="F340" s="17" t="str">
        <f t="shared" si="12"/>
        <v>0</v>
      </c>
      <c r="G340" s="18" t="str">
        <f t="shared" si="13"/>
        <v>0</v>
      </c>
      <c r="H340" s="20">
        <v>172021.41</v>
      </c>
    </row>
    <row r="341">
      <c r="A341" s="5" t="s">
        <v>9</v>
      </c>
      <c r="B341" s="6" t="s">
        <v>357</v>
      </c>
      <c r="C341" s="6" t="s">
        <v>351</v>
      </c>
      <c r="D341" s="15" t="str">
        <f t="shared" si="1"/>
        <v>0</v>
      </c>
      <c r="E341" s="15" t="str">
        <f t="shared" si="11"/>
        <v>0</v>
      </c>
      <c r="F341" s="17" t="str">
        <f t="shared" si="12"/>
        <v>0</v>
      </c>
      <c r="G341" s="18" t="str">
        <f t="shared" si="13"/>
        <v>0</v>
      </c>
      <c r="H341" s="20">
        <v>158225.1</v>
      </c>
    </row>
    <row r="342">
      <c r="A342" s="5" t="s">
        <v>9</v>
      </c>
      <c r="B342" s="6" t="s">
        <v>10</v>
      </c>
      <c r="C342" s="6" t="s">
        <v>351</v>
      </c>
      <c r="D342" s="15" t="str">
        <f t="shared" si="1"/>
        <v>0</v>
      </c>
      <c r="E342" s="15" t="str">
        <f t="shared" si="11"/>
        <v>0</v>
      </c>
      <c r="F342" s="17" t="str">
        <f t="shared" si="12"/>
        <v>0</v>
      </c>
      <c r="G342" s="18" t="str">
        <f t="shared" si="13"/>
        <v>0</v>
      </c>
      <c r="H342" s="20">
        <v>157988.53</v>
      </c>
    </row>
    <row r="343">
      <c r="A343" s="5" t="s">
        <v>9</v>
      </c>
      <c r="B343" s="6" t="s">
        <v>10</v>
      </c>
      <c r="C343" s="6" t="s">
        <v>351</v>
      </c>
      <c r="D343" s="15" t="str">
        <f t="shared" si="1"/>
        <v>0</v>
      </c>
      <c r="E343" s="15" t="str">
        <f t="shared" si="11"/>
        <v>0</v>
      </c>
      <c r="F343" s="17" t="str">
        <f t="shared" si="12"/>
        <v>0</v>
      </c>
      <c r="G343" s="18" t="str">
        <f t="shared" si="13"/>
        <v>0</v>
      </c>
      <c r="H343" s="20">
        <v>156567.17</v>
      </c>
    </row>
    <row r="344">
      <c r="A344" s="5" t="s">
        <v>9</v>
      </c>
      <c r="B344" s="6" t="s">
        <v>354</v>
      </c>
      <c r="C344" s="6" t="s">
        <v>351</v>
      </c>
      <c r="D344" s="15" t="str">
        <f t="shared" si="1"/>
        <v>0</v>
      </c>
      <c r="E344" s="15" t="str">
        <f t="shared" si="11"/>
        <v>0</v>
      </c>
      <c r="F344" s="17" t="str">
        <f t="shared" si="12"/>
        <v>0</v>
      </c>
      <c r="G344" s="18" t="str">
        <f t="shared" si="13"/>
        <v>0</v>
      </c>
      <c r="H344" s="20">
        <v>119194.28</v>
      </c>
    </row>
    <row r="345">
      <c r="A345" s="5" t="s">
        <v>9</v>
      </c>
      <c r="B345" s="6" t="s">
        <v>52</v>
      </c>
      <c r="C345" s="6" t="s">
        <v>351</v>
      </c>
      <c r="D345" s="15" t="str">
        <f t="shared" si="1"/>
        <v>0</v>
      </c>
      <c r="E345" s="15" t="str">
        <f t="shared" si="11"/>
        <v>0</v>
      </c>
      <c r="F345" s="17" t="str">
        <f t="shared" si="12"/>
        <v>0</v>
      </c>
      <c r="G345" s="18" t="str">
        <f t="shared" si="13"/>
        <v>0</v>
      </c>
      <c r="H345" s="20">
        <v>34484.03</v>
      </c>
    </row>
    <row r="346">
      <c r="A346" s="5" t="s">
        <v>9</v>
      </c>
      <c r="B346" s="6" t="s">
        <v>52</v>
      </c>
      <c r="C346" s="6" t="s">
        <v>351</v>
      </c>
      <c r="D346" s="15" t="str">
        <f t="shared" si="1"/>
        <v>0</v>
      </c>
      <c r="E346" s="15" t="str">
        <f t="shared" si="11"/>
        <v>0</v>
      </c>
      <c r="F346" s="17" t="str">
        <f t="shared" si="12"/>
        <v>0</v>
      </c>
      <c r="G346" s="18" t="str">
        <f t="shared" si="13"/>
        <v>0</v>
      </c>
      <c r="H346" s="20">
        <v>22068.0</v>
      </c>
    </row>
    <row r="347">
      <c r="A347" s="5" t="s">
        <v>9</v>
      </c>
      <c r="B347" s="6" t="s">
        <v>52</v>
      </c>
      <c r="C347" s="6" t="s">
        <v>351</v>
      </c>
      <c r="D347" s="15" t="str">
        <f t="shared" si="1"/>
        <v>0</v>
      </c>
      <c r="E347" s="15" t="str">
        <f t="shared" si="11"/>
        <v>0</v>
      </c>
      <c r="F347" s="17" t="str">
        <f t="shared" si="12"/>
        <v>0</v>
      </c>
      <c r="G347" s="18" t="str">
        <f t="shared" si="13"/>
        <v>0</v>
      </c>
      <c r="H347" s="20">
        <v>11120.1</v>
      </c>
    </row>
    <row r="348">
      <c r="A348" s="5" t="s">
        <v>9</v>
      </c>
      <c r="B348" s="6" t="s">
        <v>52</v>
      </c>
      <c r="C348" s="6" t="s">
        <v>351</v>
      </c>
      <c r="D348" s="15" t="str">
        <f t="shared" si="1"/>
        <v>0</v>
      </c>
      <c r="E348" s="15" t="str">
        <f t="shared" si="11"/>
        <v>0</v>
      </c>
      <c r="F348" s="17" t="str">
        <f t="shared" si="12"/>
        <v>0</v>
      </c>
      <c r="G348" s="18" t="str">
        <f t="shared" si="13"/>
        <v>0</v>
      </c>
      <c r="H348" s="20">
        <v>7926.5</v>
      </c>
    </row>
    <row r="349">
      <c r="A349" s="5" t="s">
        <v>9</v>
      </c>
      <c r="B349" s="6" t="s">
        <v>52</v>
      </c>
      <c r="C349" s="6" t="s">
        <v>351</v>
      </c>
      <c r="D349" s="15" t="str">
        <f t="shared" si="1"/>
        <v>0</v>
      </c>
      <c r="E349" s="15" t="str">
        <f t="shared" si="11"/>
        <v>0</v>
      </c>
      <c r="F349" s="17" t="str">
        <f t="shared" si="12"/>
        <v>0</v>
      </c>
      <c r="G349" s="18" t="str">
        <f t="shared" si="13"/>
        <v>0</v>
      </c>
      <c r="H349" s="20">
        <v>5274.81</v>
      </c>
    </row>
    <row r="350">
      <c r="A350" s="5" t="s">
        <v>9</v>
      </c>
      <c r="B350" s="6" t="s">
        <v>52</v>
      </c>
      <c r="C350" s="6" t="s">
        <v>351</v>
      </c>
      <c r="D350" s="15" t="str">
        <f t="shared" si="1"/>
        <v>0</v>
      </c>
      <c r="E350" s="15" t="str">
        <f t="shared" si="11"/>
        <v>0</v>
      </c>
      <c r="F350" s="17" t="str">
        <f t="shared" si="12"/>
        <v>0</v>
      </c>
      <c r="G350" s="18" t="str">
        <f t="shared" si="13"/>
        <v>0</v>
      </c>
      <c r="H350" s="20">
        <v>3512.32</v>
      </c>
    </row>
    <row r="351">
      <c r="A351" s="5" t="s">
        <v>9</v>
      </c>
      <c r="B351" s="6" t="s">
        <v>10</v>
      </c>
      <c r="C351" s="6" t="s">
        <v>358</v>
      </c>
      <c r="D351" s="15" t="str">
        <f t="shared" si="1"/>
        <v>0</v>
      </c>
      <c r="E351" s="15" t="str">
        <f t="shared" si="11"/>
        <v>0</v>
      </c>
      <c r="F351" s="17" t="str">
        <f t="shared" si="12"/>
        <v>0</v>
      </c>
      <c r="G351" s="18" t="str">
        <f t="shared" si="13"/>
        <v>0</v>
      </c>
      <c r="H351" s="20">
        <v>-3515.88</v>
      </c>
    </row>
    <row r="352">
      <c r="A352" s="5" t="s">
        <v>9</v>
      </c>
      <c r="B352" s="6" t="s">
        <v>10</v>
      </c>
      <c r="C352" s="6" t="s">
        <v>358</v>
      </c>
      <c r="D352" s="15" t="str">
        <f t="shared" si="1"/>
        <v>0</v>
      </c>
      <c r="E352" s="15" t="str">
        <f t="shared" si="11"/>
        <v>0</v>
      </c>
      <c r="F352" s="17" t="str">
        <f t="shared" si="12"/>
        <v>0</v>
      </c>
      <c r="G352" s="18" t="str">
        <f t="shared" si="13"/>
        <v>0</v>
      </c>
      <c r="H352" s="20">
        <v>-5280.15</v>
      </c>
    </row>
    <row r="353">
      <c r="A353" s="5" t="s">
        <v>9</v>
      </c>
      <c r="B353" s="6" t="s">
        <v>10</v>
      </c>
      <c r="C353" s="6" t="s">
        <v>358</v>
      </c>
      <c r="D353" s="15" t="str">
        <f t="shared" si="1"/>
        <v>0</v>
      </c>
      <c r="E353" s="15" t="str">
        <f t="shared" si="11"/>
        <v>0</v>
      </c>
      <c r="F353" s="17" t="str">
        <f t="shared" si="12"/>
        <v>0</v>
      </c>
      <c r="G353" s="18" t="str">
        <f t="shared" si="13"/>
        <v>0</v>
      </c>
      <c r="H353" s="20">
        <v>-7934.53</v>
      </c>
    </row>
    <row r="354">
      <c r="A354" s="5" t="s">
        <v>9</v>
      </c>
      <c r="B354" s="6" t="s">
        <v>10</v>
      </c>
      <c r="C354" s="6" t="s">
        <v>358</v>
      </c>
      <c r="D354" s="15" t="str">
        <f t="shared" si="1"/>
        <v>0</v>
      </c>
      <c r="E354" s="15" t="str">
        <f t="shared" si="11"/>
        <v>0</v>
      </c>
      <c r="F354" s="17" t="str">
        <f t="shared" si="12"/>
        <v>0</v>
      </c>
      <c r="G354" s="18" t="str">
        <f t="shared" si="13"/>
        <v>0</v>
      </c>
      <c r="H354" s="20">
        <v>-11131.36</v>
      </c>
    </row>
    <row r="355">
      <c r="A355" s="5" t="s">
        <v>9</v>
      </c>
      <c r="B355" s="6" t="s">
        <v>10</v>
      </c>
      <c r="C355" s="6" t="s">
        <v>358</v>
      </c>
      <c r="D355" s="15" t="str">
        <f t="shared" si="1"/>
        <v>0</v>
      </c>
      <c r="E355" s="15" t="str">
        <f t="shared" si="11"/>
        <v>0</v>
      </c>
      <c r="F355" s="17" t="str">
        <f t="shared" si="12"/>
        <v>0</v>
      </c>
      <c r="G355" s="18" t="str">
        <f t="shared" si="13"/>
        <v>0</v>
      </c>
      <c r="H355" s="20">
        <v>-22090.37</v>
      </c>
    </row>
    <row r="356">
      <c r="A356" s="5" t="s">
        <v>9</v>
      </c>
      <c r="B356" s="6" t="s">
        <v>10</v>
      </c>
      <c r="C356" s="6" t="s">
        <v>358</v>
      </c>
      <c r="D356" s="15" t="str">
        <f t="shared" si="1"/>
        <v>0</v>
      </c>
      <c r="E356" s="15" t="str">
        <f t="shared" si="11"/>
        <v>0</v>
      </c>
      <c r="F356" s="17" t="str">
        <f t="shared" si="12"/>
        <v>0</v>
      </c>
      <c r="G356" s="18" t="str">
        <f t="shared" si="13"/>
        <v>0</v>
      </c>
      <c r="H356" s="20">
        <v>-34518.98</v>
      </c>
    </row>
    <row r="357">
      <c r="A357" s="5" t="s">
        <v>9</v>
      </c>
      <c r="B357" s="6" t="s">
        <v>10</v>
      </c>
      <c r="C357" s="6" t="s">
        <v>358</v>
      </c>
      <c r="D357" s="15" t="str">
        <f t="shared" si="1"/>
        <v>0</v>
      </c>
      <c r="E357" s="15" t="str">
        <f t="shared" si="11"/>
        <v>0</v>
      </c>
      <c r="F357" s="17" t="str">
        <f t="shared" si="12"/>
        <v>0</v>
      </c>
      <c r="G357" s="18" t="str">
        <f t="shared" si="13"/>
        <v>0</v>
      </c>
      <c r="H357" s="20">
        <v>-114987.66</v>
      </c>
    </row>
    <row r="358">
      <c r="A358" s="5" t="s">
        <v>9</v>
      </c>
      <c r="B358" s="6" t="s">
        <v>357</v>
      </c>
      <c r="C358" s="6" t="s">
        <v>358</v>
      </c>
      <c r="D358" s="15" t="str">
        <f t="shared" si="1"/>
        <v>0</v>
      </c>
      <c r="E358" s="15" t="str">
        <f t="shared" si="11"/>
        <v>0</v>
      </c>
      <c r="F358" s="17" t="str">
        <f t="shared" si="12"/>
        <v>0</v>
      </c>
      <c r="G358" s="18" t="str">
        <f t="shared" si="13"/>
        <v>0</v>
      </c>
      <c r="H358" s="20">
        <v>-157911.64</v>
      </c>
    </row>
    <row r="359">
      <c r="A359" s="5" t="s">
        <v>9</v>
      </c>
      <c r="B359" s="6" t="s">
        <v>357</v>
      </c>
      <c r="C359" s="6" t="s">
        <v>358</v>
      </c>
      <c r="D359" s="15" t="str">
        <f t="shared" si="1"/>
        <v>0</v>
      </c>
      <c r="E359" s="15" t="str">
        <f t="shared" si="11"/>
        <v>0</v>
      </c>
      <c r="F359" s="17" t="str">
        <f t="shared" si="12"/>
        <v>0</v>
      </c>
      <c r="G359" s="18" t="str">
        <f t="shared" si="13"/>
        <v>0</v>
      </c>
      <c r="H359" s="20">
        <v>-158225.1</v>
      </c>
    </row>
    <row r="360">
      <c r="A360" s="5" t="s">
        <v>9</v>
      </c>
      <c r="B360" s="6" t="s">
        <v>10</v>
      </c>
      <c r="C360" s="6" t="s">
        <v>358</v>
      </c>
      <c r="D360" s="15" t="str">
        <f t="shared" si="1"/>
        <v>0</v>
      </c>
      <c r="E360" s="15" t="str">
        <f t="shared" si="11"/>
        <v>0</v>
      </c>
      <c r="F360" s="17" t="str">
        <f t="shared" si="12"/>
        <v>0</v>
      </c>
      <c r="G360" s="18" t="str">
        <f t="shared" si="13"/>
        <v>0</v>
      </c>
      <c r="H360" s="20">
        <v>-158306.89</v>
      </c>
    </row>
    <row r="361">
      <c r="A361" s="5" t="s">
        <v>9</v>
      </c>
      <c r="B361" s="6" t="s">
        <v>10</v>
      </c>
      <c r="C361" s="6" t="s">
        <v>358</v>
      </c>
      <c r="D361" s="15" t="str">
        <f t="shared" si="1"/>
        <v>0</v>
      </c>
      <c r="E361" s="15" t="str">
        <f t="shared" si="11"/>
        <v>0</v>
      </c>
      <c r="F361" s="17" t="str">
        <f t="shared" si="12"/>
        <v>0</v>
      </c>
      <c r="G361" s="18" t="str">
        <f t="shared" si="13"/>
        <v>0</v>
      </c>
      <c r="H361" s="20">
        <v>-171589.6</v>
      </c>
    </row>
    <row r="362">
      <c r="A362" s="5" t="s">
        <v>9</v>
      </c>
      <c r="B362" s="6" t="s">
        <v>356</v>
      </c>
      <c r="C362" s="6" t="s">
        <v>358</v>
      </c>
      <c r="D362" s="15" t="str">
        <f t="shared" si="1"/>
        <v>0</v>
      </c>
      <c r="E362" s="15" t="str">
        <f t="shared" si="11"/>
        <v>0</v>
      </c>
      <c r="F362" s="17" t="str">
        <f t="shared" si="12"/>
        <v>0</v>
      </c>
      <c r="G362" s="18" t="str">
        <f t="shared" si="13"/>
        <v>0</v>
      </c>
      <c r="H362" s="20">
        <v>-197542.84</v>
      </c>
    </row>
    <row r="363">
      <c r="A363" s="5" t="s">
        <v>9</v>
      </c>
      <c r="B363" s="6" t="s">
        <v>356</v>
      </c>
      <c r="C363" s="6" t="s">
        <v>358</v>
      </c>
      <c r="D363" s="15" t="str">
        <f t="shared" si="1"/>
        <v>0</v>
      </c>
      <c r="E363" s="15" t="str">
        <f t="shared" si="11"/>
        <v>0</v>
      </c>
      <c r="F363" s="17" t="str">
        <f t="shared" si="12"/>
        <v>0</v>
      </c>
      <c r="G363" s="18" t="str">
        <f t="shared" si="13"/>
        <v>0</v>
      </c>
      <c r="H363" s="20">
        <v>-197644.81</v>
      </c>
    </row>
    <row r="364">
      <c r="A364" s="5" t="s">
        <v>9</v>
      </c>
      <c r="B364" s="6" t="s">
        <v>10</v>
      </c>
      <c r="C364" s="6" t="s">
        <v>358</v>
      </c>
      <c r="D364" s="15" t="str">
        <f t="shared" si="1"/>
        <v>0</v>
      </c>
      <c r="E364" s="15" t="str">
        <f t="shared" si="11"/>
        <v>0</v>
      </c>
      <c r="F364" s="17" t="str">
        <f t="shared" si="12"/>
        <v>0</v>
      </c>
      <c r="G364" s="18" t="str">
        <f t="shared" si="13"/>
        <v>0</v>
      </c>
      <c r="H364" s="20">
        <v>-197715.85</v>
      </c>
    </row>
    <row r="365">
      <c r="A365" s="5" t="s">
        <v>9</v>
      </c>
      <c r="B365" s="6" t="s">
        <v>355</v>
      </c>
      <c r="C365" s="6" t="s">
        <v>358</v>
      </c>
      <c r="D365" s="15" t="str">
        <f t="shared" si="1"/>
        <v>0</v>
      </c>
      <c r="E365" s="15" t="str">
        <f t="shared" si="11"/>
        <v>0</v>
      </c>
      <c r="F365" s="17" t="str">
        <f t="shared" si="12"/>
        <v>0</v>
      </c>
      <c r="G365" s="18" t="str">
        <f t="shared" si="13"/>
        <v>0</v>
      </c>
      <c r="H365" s="20">
        <v>-266660.94</v>
      </c>
    </row>
    <row r="366">
      <c r="A366" s="5" t="s">
        <v>9</v>
      </c>
      <c r="B366" s="6" t="s">
        <v>355</v>
      </c>
      <c r="C366" s="6" t="s">
        <v>358</v>
      </c>
      <c r="D366" s="15" t="str">
        <f t="shared" si="1"/>
        <v>0</v>
      </c>
      <c r="E366" s="15" t="str">
        <f t="shared" si="11"/>
        <v>0</v>
      </c>
      <c r="F366" s="17" t="str">
        <f t="shared" si="12"/>
        <v>0</v>
      </c>
      <c r="G366" s="18" t="str">
        <f t="shared" si="13"/>
        <v>0</v>
      </c>
      <c r="H366" s="20">
        <v>-267304.39</v>
      </c>
    </row>
    <row r="367">
      <c r="A367" s="5" t="s">
        <v>9</v>
      </c>
      <c r="B367" s="6" t="s">
        <v>10</v>
      </c>
      <c r="C367" s="6" t="s">
        <v>358</v>
      </c>
      <c r="D367" s="15" t="str">
        <f t="shared" si="1"/>
        <v>0</v>
      </c>
      <c r="E367" s="15" t="str">
        <f t="shared" si="11"/>
        <v>0</v>
      </c>
      <c r="F367" s="17" t="str">
        <f t="shared" si="12"/>
        <v>0</v>
      </c>
      <c r="G367" s="18" t="str">
        <f t="shared" si="13"/>
        <v>0</v>
      </c>
      <c r="H367" s="20">
        <v>-267577.64</v>
      </c>
    </row>
    <row r="368">
      <c r="A368" s="5" t="s">
        <v>9</v>
      </c>
      <c r="B368" s="6" t="s">
        <v>57</v>
      </c>
      <c r="C368" s="6" t="s">
        <v>358</v>
      </c>
      <c r="D368" s="15" t="str">
        <f t="shared" si="1"/>
        <v>0</v>
      </c>
      <c r="E368" s="15" t="str">
        <f t="shared" si="11"/>
        <v>0</v>
      </c>
      <c r="F368" s="17" t="str">
        <f t="shared" si="12"/>
        <v>0</v>
      </c>
      <c r="G368" s="18" t="str">
        <f t="shared" si="13"/>
        <v>0</v>
      </c>
      <c r="H368" s="20">
        <v>-398615.24</v>
      </c>
    </row>
    <row r="369">
      <c r="A369" s="5" t="s">
        <v>9</v>
      </c>
      <c r="B369" s="6" t="s">
        <v>60</v>
      </c>
      <c r="C369" s="6" t="s">
        <v>358</v>
      </c>
      <c r="D369" s="15" t="str">
        <f t="shared" si="1"/>
        <v>0</v>
      </c>
      <c r="E369" s="15" t="str">
        <f t="shared" si="11"/>
        <v>0</v>
      </c>
      <c r="F369" s="17" t="str">
        <f t="shared" si="12"/>
        <v>0</v>
      </c>
      <c r="G369" s="18" t="str">
        <f t="shared" si="13"/>
        <v>0</v>
      </c>
      <c r="H369" s="20">
        <v>-461927.68</v>
      </c>
    </row>
    <row r="370">
      <c r="A370" s="5" t="s">
        <v>9</v>
      </c>
      <c r="B370" s="6" t="s">
        <v>10</v>
      </c>
      <c r="C370" s="6" t="s">
        <v>358</v>
      </c>
      <c r="D370" s="15" t="str">
        <f t="shared" si="1"/>
        <v>0</v>
      </c>
      <c r="E370" s="15" t="str">
        <f t="shared" si="11"/>
        <v>0</v>
      </c>
      <c r="F370" s="17" t="str">
        <f t="shared" si="12"/>
        <v>0</v>
      </c>
      <c r="G370" s="18" t="str">
        <f t="shared" si="13"/>
        <v>0</v>
      </c>
      <c r="H370" s="20">
        <v>-463711.1</v>
      </c>
    </row>
    <row r="371">
      <c r="A371" s="5" t="s">
        <v>9</v>
      </c>
      <c r="B371" s="6" t="s">
        <v>10</v>
      </c>
      <c r="C371" s="6" t="s">
        <v>358</v>
      </c>
      <c r="D371" s="15" t="str">
        <f t="shared" si="1"/>
        <v>0</v>
      </c>
      <c r="E371" s="15" t="str">
        <f t="shared" si="11"/>
        <v>0</v>
      </c>
      <c r="F371" s="17" t="str">
        <f t="shared" si="12"/>
        <v>0</v>
      </c>
      <c r="G371" s="18" t="str">
        <f t="shared" si="13"/>
        <v>0</v>
      </c>
      <c r="H371" s="20">
        <v>-464060.11</v>
      </c>
    </row>
    <row r="372">
      <c r="A372" s="5" t="s">
        <v>9</v>
      </c>
      <c r="B372" s="6" t="s">
        <v>57</v>
      </c>
      <c r="C372" s="6" t="s">
        <v>358</v>
      </c>
      <c r="D372" s="15" t="str">
        <f t="shared" si="1"/>
        <v>0</v>
      </c>
      <c r="E372" s="15" t="str">
        <f t="shared" si="11"/>
        <v>0</v>
      </c>
      <c r="F372" s="17" t="str">
        <f t="shared" si="12"/>
        <v>0</v>
      </c>
      <c r="G372" s="18" t="str">
        <f t="shared" si="13"/>
        <v>0</v>
      </c>
      <c r="H372" s="20">
        <v>-629288.34</v>
      </c>
    </row>
    <row r="373">
      <c r="A373" s="5" t="s">
        <v>9</v>
      </c>
      <c r="B373" s="6" t="s">
        <v>10</v>
      </c>
      <c r="C373" s="6" t="s">
        <v>358</v>
      </c>
      <c r="D373" s="15" t="str">
        <f t="shared" si="1"/>
        <v>0</v>
      </c>
      <c r="E373" s="15" t="str">
        <f t="shared" si="11"/>
        <v>0</v>
      </c>
      <c r="F373" s="17" t="str">
        <f t="shared" si="12"/>
        <v>0</v>
      </c>
      <c r="G373" s="18" t="str">
        <f t="shared" si="13"/>
        <v>0</v>
      </c>
      <c r="H373" s="20">
        <v>-744214.13</v>
      </c>
    </row>
    <row r="374">
      <c r="A374" s="5" t="s">
        <v>9</v>
      </c>
      <c r="B374" s="6" t="s">
        <v>354</v>
      </c>
      <c r="C374" s="6" t="s">
        <v>358</v>
      </c>
      <c r="D374" s="15" t="str">
        <f t="shared" si="1"/>
        <v>0</v>
      </c>
      <c r="E374" s="15" t="str">
        <f t="shared" si="11"/>
        <v>0</v>
      </c>
      <c r="F374" s="17" t="str">
        <f t="shared" si="12"/>
        <v>0</v>
      </c>
      <c r="G374" s="18" t="str">
        <f t="shared" si="13"/>
        <v>0</v>
      </c>
      <c r="H374" s="20">
        <v>-744313.6</v>
      </c>
    </row>
    <row r="375">
      <c r="A375" s="5" t="s">
        <v>9</v>
      </c>
      <c r="B375" s="6" t="s">
        <v>353</v>
      </c>
      <c r="C375" s="6" t="s">
        <v>358</v>
      </c>
      <c r="D375" s="15" t="str">
        <f t="shared" si="1"/>
        <v>0</v>
      </c>
      <c r="E375" s="15" t="str">
        <f t="shared" si="11"/>
        <v>0</v>
      </c>
      <c r="F375" s="17" t="str">
        <f t="shared" si="12"/>
        <v>0</v>
      </c>
      <c r="G375" s="18" t="str">
        <f t="shared" si="13"/>
        <v>0</v>
      </c>
      <c r="H375" s="20">
        <v>-783755.16</v>
      </c>
    </row>
    <row r="376">
      <c r="A376" s="5" t="s">
        <v>9</v>
      </c>
      <c r="B376" s="6" t="s">
        <v>353</v>
      </c>
      <c r="C376" s="6" t="s">
        <v>358</v>
      </c>
      <c r="D376" s="15" t="str">
        <f t="shared" si="1"/>
        <v>0</v>
      </c>
      <c r="E376" s="15" t="str">
        <f t="shared" si="11"/>
        <v>0</v>
      </c>
      <c r="F376" s="17" t="str">
        <f t="shared" si="12"/>
        <v>0</v>
      </c>
      <c r="G376" s="18" t="str">
        <f t="shared" si="13"/>
        <v>0</v>
      </c>
      <c r="H376" s="20">
        <v>-784189.27</v>
      </c>
    </row>
    <row r="377">
      <c r="A377" s="5" t="s">
        <v>9</v>
      </c>
      <c r="B377" s="6" t="s">
        <v>10</v>
      </c>
      <c r="C377" s="6" t="s">
        <v>358</v>
      </c>
      <c r="D377" s="15" t="str">
        <f t="shared" si="1"/>
        <v>0</v>
      </c>
      <c r="E377" s="15" t="str">
        <f t="shared" si="11"/>
        <v>0</v>
      </c>
      <c r="F377" s="17" t="str">
        <f t="shared" si="12"/>
        <v>0</v>
      </c>
      <c r="G377" s="18" t="str">
        <f t="shared" si="13"/>
        <v>0</v>
      </c>
      <c r="H377" s="20">
        <v>-785532.7</v>
      </c>
    </row>
    <row r="378">
      <c r="A378" s="5" t="s">
        <v>9</v>
      </c>
      <c r="B378" s="6" t="s">
        <v>57</v>
      </c>
      <c r="C378" s="6" t="s">
        <v>358</v>
      </c>
      <c r="D378" s="15" t="str">
        <f t="shared" si="1"/>
        <v>0</v>
      </c>
      <c r="E378" s="15" t="str">
        <f t="shared" si="11"/>
        <v>0</v>
      </c>
      <c r="F378" s="17" t="str">
        <f t="shared" si="12"/>
        <v>0</v>
      </c>
      <c r="G378" s="18" t="str">
        <f t="shared" si="13"/>
        <v>0</v>
      </c>
      <c r="H378" s="20">
        <v>-1025753.06</v>
      </c>
    </row>
    <row r="379">
      <c r="A379" s="5" t="s">
        <v>9</v>
      </c>
      <c r="B379" s="6" t="s">
        <v>10</v>
      </c>
      <c r="C379" s="6" t="s">
        <v>358</v>
      </c>
      <c r="D379" s="15" t="str">
        <f t="shared" si="1"/>
        <v>0</v>
      </c>
      <c r="E379" s="15" t="str">
        <f t="shared" si="11"/>
        <v>0</v>
      </c>
      <c r="F379" s="17" t="str">
        <f t="shared" si="12"/>
        <v>0</v>
      </c>
      <c r="G379" s="18" t="str">
        <f t="shared" si="13"/>
        <v>0</v>
      </c>
      <c r="H379" s="20">
        <v>-1029774.51</v>
      </c>
    </row>
    <row r="380">
      <c r="A380" s="5" t="s">
        <v>9</v>
      </c>
      <c r="B380" s="6" t="s">
        <v>352</v>
      </c>
      <c r="C380" s="6" t="s">
        <v>358</v>
      </c>
      <c r="D380" s="15" t="str">
        <f t="shared" si="1"/>
        <v>0</v>
      </c>
      <c r="E380" s="15" t="str">
        <f t="shared" si="11"/>
        <v>0</v>
      </c>
      <c r="F380" s="17" t="str">
        <f t="shared" si="12"/>
        <v>0</v>
      </c>
      <c r="G380" s="18" t="str">
        <f t="shared" si="13"/>
        <v>0</v>
      </c>
      <c r="H380" s="20">
        <v>-1472458.03</v>
      </c>
    </row>
    <row r="381">
      <c r="A381" s="5" t="s">
        <v>9</v>
      </c>
      <c r="B381" s="6" t="s">
        <v>352</v>
      </c>
      <c r="C381" s="6" t="s">
        <v>358</v>
      </c>
      <c r="D381" s="15" t="str">
        <f t="shared" si="1"/>
        <v>0</v>
      </c>
      <c r="E381" s="15" t="str">
        <f t="shared" si="11"/>
        <v>0</v>
      </c>
      <c r="F381" s="17" t="str">
        <f t="shared" si="12"/>
        <v>0</v>
      </c>
      <c r="G381" s="18" t="str">
        <f t="shared" si="13"/>
        <v>0</v>
      </c>
      <c r="H381" s="20">
        <v>-1480441.0</v>
      </c>
    </row>
    <row r="382">
      <c r="A382" s="5" t="s">
        <v>9</v>
      </c>
      <c r="B382" s="6" t="s">
        <v>325</v>
      </c>
      <c r="C382" s="6" t="s">
        <v>358</v>
      </c>
      <c r="D382" s="15" t="str">
        <f t="shared" si="1"/>
        <v>0</v>
      </c>
      <c r="E382" s="15" t="str">
        <f t="shared" si="11"/>
        <v>0</v>
      </c>
      <c r="F382" s="17" t="str">
        <f t="shared" si="12"/>
        <v>0</v>
      </c>
      <c r="G382" s="18" t="str">
        <f t="shared" si="13"/>
        <v>0</v>
      </c>
      <c r="H382" s="20">
        <v>-1489126.29</v>
      </c>
    </row>
    <row r="383">
      <c r="A383" s="5" t="s">
        <v>9</v>
      </c>
      <c r="B383" s="6" t="s">
        <v>325</v>
      </c>
      <c r="C383" s="6" t="s">
        <v>358</v>
      </c>
      <c r="D383" s="15" t="str">
        <f t="shared" si="1"/>
        <v>0</v>
      </c>
      <c r="E383" s="15" t="str">
        <f t="shared" si="11"/>
        <v>0</v>
      </c>
      <c r="F383" s="17" t="str">
        <f t="shared" si="12"/>
        <v>0</v>
      </c>
      <c r="G383" s="18" t="str">
        <f t="shared" si="13"/>
        <v>0</v>
      </c>
      <c r="H383" s="20">
        <v>-1495366.22</v>
      </c>
    </row>
    <row r="384">
      <c r="A384" s="5" t="s">
        <v>9</v>
      </c>
      <c r="B384" s="6" t="s">
        <v>10</v>
      </c>
      <c r="C384" s="6" t="s">
        <v>358</v>
      </c>
      <c r="D384" s="15" t="str">
        <f t="shared" si="1"/>
        <v>0</v>
      </c>
      <c r="E384" s="15" t="str">
        <f t="shared" si="11"/>
        <v>0</v>
      </c>
      <c r="F384" s="17" t="str">
        <f t="shared" si="12"/>
        <v>0</v>
      </c>
      <c r="G384" s="18" t="str">
        <f t="shared" si="13"/>
        <v>0</v>
      </c>
      <c r="H384" s="20">
        <v>-2191984.84</v>
      </c>
    </row>
    <row r="385">
      <c r="A385" s="5" t="s">
        <v>9</v>
      </c>
      <c r="B385" s="6" t="s">
        <v>56</v>
      </c>
      <c r="C385" s="6" t="s">
        <v>358</v>
      </c>
      <c r="D385" s="15" t="str">
        <f t="shared" si="1"/>
        <v>0</v>
      </c>
      <c r="E385" s="15" t="str">
        <f t="shared" si="11"/>
        <v>0</v>
      </c>
      <c r="F385" s="17" t="str">
        <f t="shared" si="12"/>
        <v>0</v>
      </c>
      <c r="G385" s="18" t="str">
        <f t="shared" si="13"/>
        <v>0</v>
      </c>
      <c r="H385" s="20">
        <v>-2198716.88</v>
      </c>
    </row>
    <row r="386">
      <c r="A386" s="5" t="s">
        <v>9</v>
      </c>
      <c r="B386" s="6" t="s">
        <v>10</v>
      </c>
      <c r="C386" s="6" t="s">
        <v>358</v>
      </c>
      <c r="D386" s="15" t="str">
        <f t="shared" si="1"/>
        <v>0</v>
      </c>
      <c r="E386" s="15" t="str">
        <f t="shared" si="11"/>
        <v>0</v>
      </c>
      <c r="F386" s="17" t="str">
        <f t="shared" si="12"/>
        <v>0</v>
      </c>
      <c r="G386" s="18" t="str">
        <f t="shared" si="13"/>
        <v>0</v>
      </c>
      <c r="H386" s="20">
        <v>-2200178.16</v>
      </c>
    </row>
    <row r="387">
      <c r="A387" s="5" t="s">
        <v>9</v>
      </c>
      <c r="B387" s="6" t="s">
        <v>51</v>
      </c>
      <c r="C387" s="6" t="s">
        <v>358</v>
      </c>
      <c r="D387" s="15" t="str">
        <f t="shared" si="1"/>
        <v>0</v>
      </c>
      <c r="E387" s="15" t="str">
        <f t="shared" si="11"/>
        <v>0</v>
      </c>
      <c r="F387" s="17" t="str">
        <f t="shared" si="12"/>
        <v>0</v>
      </c>
      <c r="G387" s="18" t="str">
        <f t="shared" si="13"/>
        <v>0</v>
      </c>
      <c r="H387" s="20">
        <v>-1.284568863E7</v>
      </c>
    </row>
    <row r="388">
      <c r="A388" s="5" t="s">
        <v>9</v>
      </c>
      <c r="B388" s="6" t="s">
        <v>51</v>
      </c>
      <c r="C388" s="6" t="s">
        <v>358</v>
      </c>
      <c r="D388" s="15" t="str">
        <f t="shared" si="1"/>
        <v>0</v>
      </c>
      <c r="E388" s="15" t="str">
        <f t="shared" si="11"/>
        <v>0</v>
      </c>
      <c r="F388" s="17" t="str">
        <f t="shared" si="12"/>
        <v>0</v>
      </c>
      <c r="G388" s="18" t="str">
        <f t="shared" si="13"/>
        <v>0</v>
      </c>
      <c r="H388" s="20">
        <v>-1.285156072E7</v>
      </c>
    </row>
    <row r="389">
      <c r="A389" s="5" t="s">
        <v>9</v>
      </c>
      <c r="B389" s="6" t="s">
        <v>10</v>
      </c>
      <c r="C389" s="6" t="s">
        <v>358</v>
      </c>
      <c r="D389" s="15" t="str">
        <f t="shared" si="1"/>
        <v>0</v>
      </c>
      <c r="E389" s="15" t="str">
        <f t="shared" si="11"/>
        <v>0</v>
      </c>
      <c r="F389" s="17" t="str">
        <f t="shared" si="12"/>
        <v>0</v>
      </c>
      <c r="G389" s="18" t="str">
        <f t="shared" si="13"/>
        <v>0</v>
      </c>
      <c r="H389" s="20">
        <v>-1.299619748E7</v>
      </c>
    </row>
    <row r="390">
      <c r="A390" s="5" t="s">
        <v>9</v>
      </c>
      <c r="B390" s="6" t="s">
        <v>52</v>
      </c>
      <c r="C390" s="6" t="s">
        <v>358</v>
      </c>
      <c r="D390" s="15" t="str">
        <f t="shared" si="1"/>
        <v>0</v>
      </c>
      <c r="E390" s="15" t="str">
        <f t="shared" si="11"/>
        <v>0</v>
      </c>
      <c r="F390" s="17" t="str">
        <f t="shared" si="12"/>
        <v>0</v>
      </c>
      <c r="G390" s="18" t="str">
        <f t="shared" si="13"/>
        <v>0</v>
      </c>
      <c r="H390" s="20">
        <v>-1.904905516E7</v>
      </c>
    </row>
    <row r="391">
      <c r="A391" s="5" t="s">
        <v>9</v>
      </c>
      <c r="B391" s="6" t="s">
        <v>52</v>
      </c>
      <c r="C391" s="6" t="s">
        <v>358</v>
      </c>
      <c r="D391" s="15" t="str">
        <f t="shared" si="1"/>
        <v>0</v>
      </c>
      <c r="E391" s="15" t="str">
        <f t="shared" si="11"/>
        <v>0</v>
      </c>
      <c r="F391" s="17" t="str">
        <f t="shared" si="12"/>
        <v>0</v>
      </c>
      <c r="G391" s="18" t="str">
        <f t="shared" si="13"/>
        <v>0</v>
      </c>
      <c r="H391" s="20">
        <v>-1.905274407E7</v>
      </c>
    </row>
    <row r="392">
      <c r="A392" s="5" t="s">
        <v>9</v>
      </c>
      <c r="B392" s="6" t="s">
        <v>10</v>
      </c>
      <c r="C392" s="6" t="s">
        <v>358</v>
      </c>
      <c r="D392" s="15" t="str">
        <f t="shared" si="1"/>
        <v>0</v>
      </c>
      <c r="E392" s="15" t="str">
        <f t="shared" si="11"/>
        <v>0</v>
      </c>
      <c r="F392" s="17" t="str">
        <f t="shared" si="12"/>
        <v>0</v>
      </c>
      <c r="G392" s="18" t="str">
        <f t="shared" si="13"/>
        <v>0</v>
      </c>
      <c r="H392" s="20">
        <v>-1.906045761E7</v>
      </c>
    </row>
    <row r="393">
      <c r="A393" s="5" t="s">
        <v>9</v>
      </c>
      <c r="B393" s="6" t="s">
        <v>325</v>
      </c>
      <c r="C393" s="6" t="s">
        <v>358</v>
      </c>
      <c r="D393" s="15" t="str">
        <f t="shared" si="1"/>
        <v>0</v>
      </c>
      <c r="E393" s="15" t="str">
        <f t="shared" si="11"/>
        <v>0</v>
      </c>
      <c r="F393" s="17" t="str">
        <f t="shared" si="12"/>
        <v>0</v>
      </c>
      <c r="G393" s="18" t="str">
        <f t="shared" si="13"/>
        <v>0</v>
      </c>
      <c r="H393" s="20">
        <v>-1.925141547E7</v>
      </c>
    </row>
    <row r="394">
      <c r="A394" s="5" t="s">
        <v>9</v>
      </c>
      <c r="B394" s="6" t="s">
        <v>325</v>
      </c>
      <c r="C394" s="6" t="s">
        <v>358</v>
      </c>
      <c r="D394" s="15" t="str">
        <f t="shared" si="1"/>
        <v>0</v>
      </c>
      <c r="E394" s="15" t="str">
        <f t="shared" si="11"/>
        <v>0</v>
      </c>
      <c r="F394" s="17" t="str">
        <f t="shared" si="12"/>
        <v>0</v>
      </c>
      <c r="G394" s="18" t="str">
        <f t="shared" si="13"/>
        <v>0</v>
      </c>
      <c r="H394" s="20">
        <v>-2.075227772E7</v>
      </c>
    </row>
    <row r="395">
      <c r="A395" s="5" t="s">
        <v>9</v>
      </c>
      <c r="B395" s="6" t="s">
        <v>10</v>
      </c>
      <c r="C395" s="6" t="s">
        <v>358</v>
      </c>
      <c r="D395" s="15" t="str">
        <f t="shared" si="1"/>
        <v>0</v>
      </c>
      <c r="E395" s="15" t="str">
        <f t="shared" si="11"/>
        <v>0</v>
      </c>
      <c r="F395" s="17" t="str">
        <f t="shared" si="12"/>
        <v>0</v>
      </c>
      <c r="G395" s="18" t="str">
        <f t="shared" si="13"/>
        <v>0</v>
      </c>
      <c r="H395" s="20">
        <v>-2.081764697E7</v>
      </c>
    </row>
    <row r="396">
      <c r="A396" s="5" t="s">
        <v>9</v>
      </c>
      <c r="B396" s="6" t="s">
        <v>51</v>
      </c>
      <c r="C396" s="6" t="s">
        <v>358</v>
      </c>
      <c r="D396" s="15" t="str">
        <f t="shared" si="1"/>
        <v>0</v>
      </c>
      <c r="E396" s="15" t="str">
        <f t="shared" si="11"/>
        <v>0</v>
      </c>
      <c r="F396" s="17" t="str">
        <f t="shared" si="12"/>
        <v>0</v>
      </c>
      <c r="G396" s="18" t="str">
        <f t="shared" si="13"/>
        <v>0</v>
      </c>
      <c r="H396" s="20">
        <v>-4.085802156E7</v>
      </c>
    </row>
    <row r="397">
      <c r="A397" s="5" t="s">
        <v>9</v>
      </c>
      <c r="B397" s="6" t="s">
        <v>52</v>
      </c>
      <c r="C397" s="6" t="s">
        <v>359</v>
      </c>
      <c r="D397" s="15" t="str">
        <f t="shared" si="1"/>
        <v>0</v>
      </c>
      <c r="E397" s="15" t="str">
        <f t="shared" si="11"/>
        <v>0</v>
      </c>
      <c r="F397" s="17" t="str">
        <f t="shared" si="12"/>
        <v>0</v>
      </c>
      <c r="G397" s="18" t="str">
        <f t="shared" si="13"/>
        <v>0</v>
      </c>
      <c r="H397" s="20">
        <v>-84385.75</v>
      </c>
    </row>
    <row r="398">
      <c r="A398" s="5" t="s">
        <v>9</v>
      </c>
      <c r="B398" s="6" t="s">
        <v>51</v>
      </c>
      <c r="C398" s="6" t="s">
        <v>359</v>
      </c>
      <c r="D398" s="15" t="str">
        <f t="shared" si="1"/>
        <v>0</v>
      </c>
      <c r="E398" s="15" t="str">
        <f t="shared" si="11"/>
        <v>0</v>
      </c>
      <c r="F398" s="17" t="str">
        <f t="shared" si="12"/>
        <v>0</v>
      </c>
      <c r="G398" s="18" t="str">
        <f t="shared" si="13"/>
        <v>0</v>
      </c>
      <c r="H398" s="20">
        <v>-153386.26</v>
      </c>
    </row>
    <row r="399">
      <c r="A399" s="5" t="s">
        <v>9</v>
      </c>
      <c r="B399" s="6" t="s">
        <v>10</v>
      </c>
      <c r="C399" s="6" t="s">
        <v>359</v>
      </c>
      <c r="D399" s="15" t="str">
        <f t="shared" si="1"/>
        <v>0</v>
      </c>
      <c r="E399" s="15" t="str">
        <f t="shared" si="11"/>
        <v>0</v>
      </c>
      <c r="F399" s="17" t="str">
        <f t="shared" si="12"/>
        <v>0</v>
      </c>
      <c r="G399" s="18" t="str">
        <f t="shared" si="13"/>
        <v>0</v>
      </c>
      <c r="H399" s="20">
        <v>-807949.87</v>
      </c>
    </row>
    <row r="400">
      <c r="A400" s="5" t="s">
        <v>9</v>
      </c>
      <c r="B400" s="6" t="s">
        <v>51</v>
      </c>
      <c r="C400" s="6" t="s">
        <v>360</v>
      </c>
      <c r="D400" s="15" t="str">
        <f t="shared" si="1"/>
        <v>0</v>
      </c>
      <c r="E400" s="15" t="str">
        <f t="shared" si="11"/>
        <v>0</v>
      </c>
      <c r="F400" s="17" t="str">
        <f t="shared" si="12"/>
        <v>0</v>
      </c>
      <c r="G400" s="18" t="str">
        <f t="shared" si="13"/>
        <v>0</v>
      </c>
      <c r="H400" s="20">
        <v>211549.62</v>
      </c>
    </row>
    <row r="401">
      <c r="A401" s="5" t="s">
        <v>9</v>
      </c>
      <c r="B401" s="6" t="s">
        <v>10</v>
      </c>
      <c r="C401" s="6" t="s">
        <v>360</v>
      </c>
      <c r="D401" s="15" t="str">
        <f t="shared" si="1"/>
        <v>0</v>
      </c>
      <c r="E401" s="15" t="str">
        <f t="shared" si="11"/>
        <v>0</v>
      </c>
      <c r="F401" s="17" t="str">
        <f t="shared" si="12"/>
        <v>0</v>
      </c>
      <c r="G401" s="18" t="str">
        <f t="shared" si="13"/>
        <v>0</v>
      </c>
      <c r="H401" s="20">
        <v>88963.3</v>
      </c>
    </row>
    <row r="402">
      <c r="A402" s="5" t="s">
        <v>9</v>
      </c>
      <c r="B402" s="23" t="s">
        <v>361</v>
      </c>
      <c r="C402" s="5" t="s">
        <v>362</v>
      </c>
      <c r="D402" s="15" t="str">
        <f t="shared" si="1"/>
        <v>0</v>
      </c>
      <c r="E402" s="15" t="str">
        <f t="shared" si="11"/>
        <v>0</v>
      </c>
      <c r="F402" s="17" t="str">
        <f t="shared" si="12"/>
        <v>0</v>
      </c>
      <c r="G402" s="18" t="str">
        <f t="shared" si="13"/>
        <v>0</v>
      </c>
      <c r="H402" s="24">
        <v>17000.0</v>
      </c>
    </row>
    <row r="403">
      <c r="A403" s="5" t="s">
        <v>9</v>
      </c>
      <c r="B403" s="23" t="s">
        <v>363</v>
      </c>
      <c r="C403" s="25" t="s">
        <v>362</v>
      </c>
      <c r="D403" s="15" t="str">
        <f t="shared" si="1"/>
        <v>0</v>
      </c>
      <c r="E403" s="15" t="str">
        <f t="shared" si="11"/>
        <v>0</v>
      </c>
      <c r="F403" s="17" t="str">
        <f t="shared" si="12"/>
        <v>0</v>
      </c>
      <c r="G403" s="18" t="str">
        <f t="shared" si="13"/>
        <v>0</v>
      </c>
      <c r="H403" s="26">
        <v>1091000.0</v>
      </c>
    </row>
    <row r="404">
      <c r="A404" s="5" t="s">
        <v>9</v>
      </c>
      <c r="B404" s="23" t="s">
        <v>364</v>
      </c>
      <c r="C404" s="25" t="s">
        <v>362</v>
      </c>
      <c r="D404" s="15" t="str">
        <f t="shared" si="1"/>
        <v>0</v>
      </c>
      <c r="E404" s="15" t="str">
        <f t="shared" si="11"/>
        <v>0</v>
      </c>
      <c r="F404" s="17" t="str">
        <f t="shared" si="12"/>
        <v>0</v>
      </c>
      <c r="G404" s="18" t="str">
        <f t="shared" si="13"/>
        <v>0</v>
      </c>
      <c r="H404" s="26">
        <v>2759000.0</v>
      </c>
    </row>
    <row r="405">
      <c r="A405" s="5" t="s">
        <v>9</v>
      </c>
      <c r="B405" s="23" t="s">
        <v>365</v>
      </c>
      <c r="C405" s="25" t="s">
        <v>362</v>
      </c>
      <c r="D405" s="15" t="str">
        <f t="shared" si="1"/>
        <v>0</v>
      </c>
      <c r="E405" s="15" t="str">
        <f t="shared" si="11"/>
        <v>0</v>
      </c>
      <c r="F405" s="17" t="str">
        <f t="shared" si="12"/>
        <v>0</v>
      </c>
      <c r="G405" s="18" t="str">
        <f t="shared" si="13"/>
        <v>0</v>
      </c>
      <c r="H405" s="26">
        <v>8499000.0</v>
      </c>
    </row>
    <row r="406">
      <c r="A406" s="5" t="s">
        <v>9</v>
      </c>
      <c r="B406" s="23" t="s">
        <v>366</v>
      </c>
      <c r="C406" s="25" t="s">
        <v>362</v>
      </c>
      <c r="D406" s="15" t="str">
        <f t="shared" si="1"/>
        <v>0</v>
      </c>
      <c r="E406" s="15" t="str">
        <f t="shared" si="11"/>
        <v>0</v>
      </c>
      <c r="F406" s="17" t="str">
        <f t="shared" si="12"/>
        <v>0</v>
      </c>
      <c r="G406" s="18" t="str">
        <f t="shared" si="13"/>
        <v>0</v>
      </c>
      <c r="H406" s="26">
        <v>5887000.0</v>
      </c>
    </row>
    <row r="407">
      <c r="A407" s="5" t="s">
        <v>9</v>
      </c>
      <c r="B407" s="23" t="s">
        <v>367</v>
      </c>
      <c r="C407" s="25" t="s">
        <v>362</v>
      </c>
      <c r="D407" s="15" t="str">
        <f t="shared" si="1"/>
        <v>0</v>
      </c>
      <c r="E407" s="15" t="str">
        <f t="shared" si="11"/>
        <v>0</v>
      </c>
      <c r="F407" s="17" t="str">
        <f t="shared" si="12"/>
        <v>0</v>
      </c>
      <c r="G407" s="18" t="str">
        <f t="shared" si="13"/>
        <v>0</v>
      </c>
      <c r="H407" s="26">
        <v>1.7674E7</v>
      </c>
    </row>
    <row r="408">
      <c r="A408" s="5" t="s">
        <v>9</v>
      </c>
      <c r="B408" s="23" t="s">
        <v>368</v>
      </c>
      <c r="C408" s="25" t="s">
        <v>362</v>
      </c>
      <c r="D408" s="15" t="str">
        <f t="shared" si="1"/>
        <v>0</v>
      </c>
      <c r="E408" s="15" t="str">
        <f t="shared" si="11"/>
        <v>0</v>
      </c>
      <c r="F408" s="17" t="str">
        <f t="shared" si="12"/>
        <v>0</v>
      </c>
      <c r="G408" s="18" t="str">
        <f t="shared" si="13"/>
        <v>0</v>
      </c>
      <c r="H408" s="26">
        <v>5361000.0</v>
      </c>
    </row>
    <row r="409">
      <c r="A409" s="5" t="s">
        <v>9</v>
      </c>
      <c r="B409" s="27" t="s">
        <v>369</v>
      </c>
      <c r="C409" s="25" t="s">
        <v>362</v>
      </c>
      <c r="D409" s="15" t="str">
        <f t="shared" si="1"/>
        <v>0</v>
      </c>
      <c r="E409" s="15" t="str">
        <f t="shared" si="11"/>
        <v>0</v>
      </c>
      <c r="F409" s="17" t="str">
        <f t="shared" si="12"/>
        <v>0</v>
      </c>
      <c r="G409" s="18" t="str">
        <f t="shared" si="13"/>
        <v>0</v>
      </c>
      <c r="H409" s="26">
        <v>2329000.0</v>
      </c>
    </row>
    <row r="410">
      <c r="A410" s="5" t="s">
        <v>9</v>
      </c>
      <c r="B410" s="27" t="s">
        <v>370</v>
      </c>
      <c r="C410" s="25" t="s">
        <v>362</v>
      </c>
      <c r="D410" s="15" t="str">
        <f t="shared" si="1"/>
        <v>0</v>
      </c>
      <c r="E410" s="15" t="str">
        <f t="shared" si="11"/>
        <v>0</v>
      </c>
      <c r="F410" s="17" t="str">
        <f t="shared" si="12"/>
        <v>0</v>
      </c>
      <c r="G410" s="18" t="str">
        <f t="shared" si="13"/>
        <v>0</v>
      </c>
      <c r="H410" s="26">
        <v>2775000.0</v>
      </c>
    </row>
    <row r="411">
      <c r="A411" s="5" t="s">
        <v>9</v>
      </c>
      <c r="B411" s="27" t="s">
        <v>371</v>
      </c>
      <c r="C411" s="25" t="s">
        <v>362</v>
      </c>
      <c r="D411" s="15" t="str">
        <f t="shared" si="1"/>
        <v>0</v>
      </c>
      <c r="E411" s="15" t="str">
        <f t="shared" si="11"/>
        <v>0</v>
      </c>
      <c r="F411" s="17" t="str">
        <f t="shared" si="12"/>
        <v>0</v>
      </c>
      <c r="G411" s="18" t="str">
        <f t="shared" si="13"/>
        <v>0</v>
      </c>
      <c r="H411" s="26">
        <v>1773000.0</v>
      </c>
    </row>
    <row r="412">
      <c r="A412" s="5" t="s">
        <v>9</v>
      </c>
      <c r="B412" s="23" t="s">
        <v>372</v>
      </c>
      <c r="C412" s="25" t="s">
        <v>362</v>
      </c>
      <c r="D412" s="15" t="str">
        <f t="shared" si="1"/>
        <v>0</v>
      </c>
      <c r="E412" s="15" t="str">
        <f t="shared" si="11"/>
        <v>0</v>
      </c>
      <c r="F412" s="17" t="str">
        <f t="shared" si="12"/>
        <v>0</v>
      </c>
      <c r="G412" s="18" t="str">
        <f t="shared" si="13"/>
        <v>0</v>
      </c>
      <c r="H412" s="26">
        <v>5720000.0</v>
      </c>
    </row>
    <row r="413">
      <c r="A413" s="5" t="s">
        <v>9</v>
      </c>
      <c r="B413" s="23" t="s">
        <v>373</v>
      </c>
      <c r="C413" s="25" t="s">
        <v>362</v>
      </c>
      <c r="D413" s="15" t="str">
        <f t="shared" si="1"/>
        <v>0</v>
      </c>
      <c r="E413" s="15" t="str">
        <f t="shared" si="11"/>
        <v>0</v>
      </c>
      <c r="F413" s="17" t="str">
        <f t="shared" si="12"/>
        <v>0</v>
      </c>
      <c r="G413" s="18" t="str">
        <f t="shared" si="13"/>
        <v>0</v>
      </c>
      <c r="H413" s="26">
        <v>4806000.0</v>
      </c>
    </row>
    <row r="414">
      <c r="A414" s="5" t="s">
        <v>9</v>
      </c>
      <c r="B414" s="23" t="s">
        <v>374</v>
      </c>
      <c r="C414" s="25" t="s">
        <v>362</v>
      </c>
      <c r="D414" s="15" t="str">
        <f t="shared" si="1"/>
        <v>0</v>
      </c>
      <c r="E414" s="15" t="str">
        <f t="shared" si="11"/>
        <v>0</v>
      </c>
      <c r="F414" s="17" t="str">
        <f t="shared" si="12"/>
        <v>0</v>
      </c>
      <c r="G414" s="18" t="str">
        <f t="shared" si="13"/>
        <v>0</v>
      </c>
      <c r="H414" s="26">
        <v>6044000.0</v>
      </c>
    </row>
    <row r="415">
      <c r="A415" s="5" t="s">
        <v>9</v>
      </c>
      <c r="B415" s="23" t="s">
        <v>375</v>
      </c>
      <c r="C415" s="25" t="s">
        <v>362</v>
      </c>
      <c r="D415" s="15" t="str">
        <f t="shared" si="1"/>
        <v>0</v>
      </c>
      <c r="E415" s="15" t="str">
        <f t="shared" si="11"/>
        <v>0</v>
      </c>
      <c r="F415" s="17" t="str">
        <f t="shared" si="12"/>
        <v>0</v>
      </c>
      <c r="G415" s="18" t="str">
        <f t="shared" si="13"/>
        <v>0</v>
      </c>
      <c r="H415" s="26">
        <v>5161000.0</v>
      </c>
    </row>
    <row r="416">
      <c r="A416" s="5" t="s">
        <v>9</v>
      </c>
      <c r="B416" s="23" t="s">
        <v>376</v>
      </c>
      <c r="C416" s="25" t="s">
        <v>362</v>
      </c>
      <c r="D416" s="15" t="str">
        <f t="shared" si="1"/>
        <v>0</v>
      </c>
      <c r="E416" s="15" t="str">
        <f t="shared" si="11"/>
        <v>0</v>
      </c>
      <c r="F416" s="17" t="str">
        <f t="shared" si="12"/>
        <v>0</v>
      </c>
      <c r="G416" s="18" t="str">
        <f t="shared" si="13"/>
        <v>0</v>
      </c>
      <c r="H416" s="26">
        <v>6127000.0</v>
      </c>
    </row>
    <row r="417">
      <c r="A417" s="5" t="s">
        <v>9</v>
      </c>
      <c r="B417" s="23" t="s">
        <v>377</v>
      </c>
      <c r="C417" s="25" t="s">
        <v>362</v>
      </c>
      <c r="D417" s="15" t="str">
        <f t="shared" si="1"/>
        <v>0</v>
      </c>
      <c r="E417" s="15" t="str">
        <f t="shared" si="11"/>
        <v>0</v>
      </c>
      <c r="F417" s="17" t="str">
        <f t="shared" si="12"/>
        <v>0</v>
      </c>
      <c r="G417" s="18" t="str">
        <f t="shared" si="13"/>
        <v>0</v>
      </c>
      <c r="H417" s="26">
        <v>2496000.0</v>
      </c>
    </row>
    <row r="418">
      <c r="A418" s="5" t="s">
        <v>9</v>
      </c>
      <c r="B418" s="23" t="s">
        <v>378</v>
      </c>
      <c r="C418" s="25" t="s">
        <v>362</v>
      </c>
      <c r="D418" s="15" t="str">
        <f t="shared" si="1"/>
        <v>0</v>
      </c>
      <c r="E418" s="15" t="str">
        <f t="shared" si="11"/>
        <v>0</v>
      </c>
      <c r="F418" s="17" t="str">
        <f t="shared" si="12"/>
        <v>0</v>
      </c>
      <c r="G418" s="18" t="str">
        <f t="shared" si="13"/>
        <v>0</v>
      </c>
      <c r="H418" s="26">
        <v>1783000.0</v>
      </c>
    </row>
    <row r="419">
      <c r="A419" s="5" t="s">
        <v>9</v>
      </c>
      <c r="B419" s="23" t="s">
        <v>379</v>
      </c>
      <c r="C419" s="25" t="s">
        <v>362</v>
      </c>
      <c r="D419" s="15" t="str">
        <f t="shared" si="1"/>
        <v>0</v>
      </c>
      <c r="E419" s="15" t="str">
        <f t="shared" si="11"/>
        <v>0</v>
      </c>
      <c r="F419" s="17" t="str">
        <f t="shared" si="12"/>
        <v>0</v>
      </c>
      <c r="G419" s="18" t="str">
        <f t="shared" si="13"/>
        <v>0</v>
      </c>
      <c r="H419" s="26">
        <v>3280000.0</v>
      </c>
    </row>
    <row r="420">
      <c r="A420" s="5" t="s">
        <v>9</v>
      </c>
      <c r="B420" s="23" t="s">
        <v>380</v>
      </c>
      <c r="C420" s="25" t="s">
        <v>362</v>
      </c>
      <c r="D420" s="15" t="str">
        <f t="shared" si="1"/>
        <v>0</v>
      </c>
      <c r="E420" s="15" t="str">
        <f t="shared" si="11"/>
        <v>0</v>
      </c>
      <c r="F420" s="17" t="str">
        <f t="shared" si="12"/>
        <v>0</v>
      </c>
      <c r="G420" s="18" t="str">
        <f t="shared" si="13"/>
        <v>0</v>
      </c>
      <c r="H420" s="26">
        <v>1945000.0</v>
      </c>
    </row>
    <row r="421">
      <c r="A421" s="5" t="s">
        <v>9</v>
      </c>
      <c r="B421" s="27" t="s">
        <v>381</v>
      </c>
      <c r="C421" s="25" t="s">
        <v>362</v>
      </c>
      <c r="D421" s="15" t="str">
        <f t="shared" si="1"/>
        <v>0</v>
      </c>
      <c r="E421" s="15" t="str">
        <f t="shared" si="11"/>
        <v>0</v>
      </c>
      <c r="F421" s="17" t="str">
        <f t="shared" si="12"/>
        <v>0</v>
      </c>
      <c r="G421" s="18" t="str">
        <f t="shared" si="13"/>
        <v>0</v>
      </c>
      <c r="H421" s="26">
        <v>4128000.0</v>
      </c>
    </row>
    <row r="422">
      <c r="A422" s="5" t="s">
        <v>9</v>
      </c>
      <c r="B422" s="27" t="s">
        <v>382</v>
      </c>
      <c r="C422" s="25" t="s">
        <v>362</v>
      </c>
      <c r="D422" s="15" t="str">
        <f t="shared" si="1"/>
        <v>0</v>
      </c>
      <c r="E422" s="15" t="str">
        <f t="shared" si="11"/>
        <v>0</v>
      </c>
      <c r="F422" s="17" t="str">
        <f t="shared" si="12"/>
        <v>0</v>
      </c>
      <c r="G422" s="18" t="str">
        <f t="shared" si="13"/>
        <v>0</v>
      </c>
      <c r="H422" s="26">
        <v>1498000.0</v>
      </c>
    </row>
    <row r="423">
      <c r="A423" s="5" t="s">
        <v>9</v>
      </c>
      <c r="B423" s="27" t="s">
        <v>383</v>
      </c>
      <c r="C423" s="25" t="s">
        <v>362</v>
      </c>
      <c r="D423" s="15" t="str">
        <f t="shared" si="1"/>
        <v>0</v>
      </c>
      <c r="E423" s="15" t="str">
        <f t="shared" si="11"/>
        <v>0</v>
      </c>
      <c r="F423" s="17" t="str">
        <f t="shared" si="12"/>
        <v>0</v>
      </c>
      <c r="G423" s="18" t="str">
        <f t="shared" si="13"/>
        <v>0</v>
      </c>
      <c r="H423" s="24">
        <v>317000.0</v>
      </c>
    </row>
    <row r="424">
      <c r="A424" s="5" t="s">
        <v>9</v>
      </c>
      <c r="B424" s="27" t="s">
        <v>384</v>
      </c>
      <c r="C424" s="25" t="s">
        <v>362</v>
      </c>
      <c r="D424" s="15" t="str">
        <f t="shared" si="1"/>
        <v>0</v>
      </c>
      <c r="E424" s="15" t="str">
        <f t="shared" si="11"/>
        <v>0</v>
      </c>
      <c r="F424" s="17" t="str">
        <f t="shared" si="12"/>
        <v>0</v>
      </c>
      <c r="G424" s="18" t="str">
        <f t="shared" si="13"/>
        <v>0</v>
      </c>
      <c r="H424" s="24">
        <v>352000.0</v>
      </c>
    </row>
    <row r="425">
      <c r="A425" s="5" t="s">
        <v>9</v>
      </c>
      <c r="B425" s="27" t="s">
        <v>385</v>
      </c>
      <c r="C425" s="25" t="s">
        <v>362</v>
      </c>
      <c r="D425" s="15" t="str">
        <f t="shared" si="1"/>
        <v>0</v>
      </c>
      <c r="E425" s="15" t="str">
        <f t="shared" si="11"/>
        <v>0</v>
      </c>
      <c r="F425" s="17" t="str">
        <f t="shared" si="12"/>
        <v>0</v>
      </c>
      <c r="G425" s="18" t="str">
        <f t="shared" si="13"/>
        <v>0</v>
      </c>
      <c r="H425" s="24">
        <v>596000.0</v>
      </c>
    </row>
    <row r="426">
      <c r="A426" s="5" t="s">
        <v>9</v>
      </c>
      <c r="B426" s="27" t="s">
        <v>386</v>
      </c>
      <c r="C426" s="25" t="s">
        <v>362</v>
      </c>
      <c r="D426" s="15" t="str">
        <f t="shared" si="1"/>
        <v>0</v>
      </c>
      <c r="E426" s="15" t="str">
        <f t="shared" si="11"/>
        <v>0</v>
      </c>
      <c r="F426" s="17" t="str">
        <f t="shared" si="12"/>
        <v>0</v>
      </c>
      <c r="G426" s="18" t="str">
        <f t="shared" si="13"/>
        <v>0</v>
      </c>
      <c r="H426" s="24">
        <v>507000.0</v>
      </c>
    </row>
    <row r="427">
      <c r="A427" s="5" t="s">
        <v>9</v>
      </c>
      <c r="B427" s="6" t="s">
        <v>387</v>
      </c>
      <c r="C427" s="5" t="s">
        <v>388</v>
      </c>
      <c r="D427" s="15" t="str">
        <f t="shared" si="1"/>
        <v>0</v>
      </c>
      <c r="E427" s="15" t="str">
        <f t="shared" si="11"/>
        <v>0</v>
      </c>
      <c r="F427" s="17" t="str">
        <f t="shared" si="12"/>
        <v>0</v>
      </c>
      <c r="G427" s="18" t="str">
        <f t="shared" si="13"/>
        <v>0</v>
      </c>
      <c r="H427" s="20">
        <v>7870416.15</v>
      </c>
    </row>
    <row r="428">
      <c r="A428" s="5" t="s">
        <v>9</v>
      </c>
      <c r="B428" s="6" t="s">
        <v>389</v>
      </c>
      <c r="C428" s="5" t="s">
        <v>388</v>
      </c>
      <c r="D428" s="15" t="str">
        <f t="shared" si="1"/>
        <v>0</v>
      </c>
      <c r="E428" s="15" t="str">
        <f t="shared" si="11"/>
        <v>0</v>
      </c>
      <c r="F428" s="17" t="str">
        <f t="shared" si="12"/>
        <v>0</v>
      </c>
      <c r="G428" s="18" t="str">
        <f t="shared" si="13"/>
        <v>0</v>
      </c>
      <c r="H428" s="20">
        <v>1.733266419E7</v>
      </c>
    </row>
    <row r="429">
      <c r="A429" s="5" t="s">
        <v>9</v>
      </c>
      <c r="B429" s="6" t="s">
        <v>390</v>
      </c>
      <c r="C429" s="5" t="s">
        <v>388</v>
      </c>
      <c r="D429" s="15" t="str">
        <f t="shared" si="1"/>
        <v>0</v>
      </c>
      <c r="E429" s="15" t="str">
        <f t="shared" si="11"/>
        <v>0</v>
      </c>
      <c r="F429" s="17" t="str">
        <f t="shared" si="12"/>
        <v>0</v>
      </c>
      <c r="G429" s="18" t="str">
        <f t="shared" si="13"/>
        <v>0</v>
      </c>
      <c r="H429" s="20">
        <v>3652014.91</v>
      </c>
    </row>
    <row r="430">
      <c r="A430" s="5" t="s">
        <v>9</v>
      </c>
      <c r="B430" s="6" t="s">
        <v>391</v>
      </c>
      <c r="C430" s="5" t="s">
        <v>388</v>
      </c>
      <c r="D430" s="15" t="str">
        <f t="shared" si="1"/>
        <v>0</v>
      </c>
      <c r="E430" s="15" t="str">
        <f t="shared" si="11"/>
        <v>0</v>
      </c>
      <c r="F430" s="17" t="str">
        <f t="shared" si="12"/>
        <v>0</v>
      </c>
      <c r="G430" s="18" t="str">
        <f t="shared" si="13"/>
        <v>0</v>
      </c>
      <c r="H430" s="20">
        <v>2.291853043E7</v>
      </c>
    </row>
    <row r="431">
      <c r="A431" s="5" t="s">
        <v>9</v>
      </c>
      <c r="B431" s="6" t="s">
        <v>392</v>
      </c>
      <c r="C431" s="5" t="s">
        <v>388</v>
      </c>
      <c r="D431" s="15" t="str">
        <f t="shared" si="1"/>
        <v>0</v>
      </c>
      <c r="E431" s="15" t="str">
        <f t="shared" si="11"/>
        <v>0</v>
      </c>
      <c r="F431" s="17" t="str">
        <f t="shared" si="12"/>
        <v>0</v>
      </c>
      <c r="G431" s="18" t="str">
        <f t="shared" si="13"/>
        <v>0</v>
      </c>
      <c r="H431" s="20">
        <v>2.812414372E7</v>
      </c>
    </row>
    <row r="432">
      <c r="A432" s="5" t="s">
        <v>9</v>
      </c>
      <c r="B432" s="6" t="s">
        <v>52</v>
      </c>
      <c r="C432" s="6" t="s">
        <v>393</v>
      </c>
      <c r="D432" s="15" t="str">
        <f t="shared" si="1"/>
        <v>0</v>
      </c>
      <c r="E432" s="15" t="str">
        <f t="shared" si="11"/>
        <v>0</v>
      </c>
      <c r="F432" s="17" t="str">
        <f t="shared" si="12"/>
        <v>0</v>
      </c>
      <c r="G432" s="18" t="str">
        <f t="shared" si="13"/>
        <v>0</v>
      </c>
      <c r="H432" s="6">
        <v>0.0</v>
      </c>
    </row>
    <row r="433">
      <c r="A433" s="5" t="s">
        <v>9</v>
      </c>
      <c r="B433" s="6" t="s">
        <v>10</v>
      </c>
      <c r="C433" s="6" t="s">
        <v>393</v>
      </c>
      <c r="D433" s="15" t="str">
        <f t="shared" si="1"/>
        <v>0</v>
      </c>
      <c r="E433" s="15" t="str">
        <f t="shared" si="11"/>
        <v>0</v>
      </c>
      <c r="F433" s="17" t="str">
        <f t="shared" si="12"/>
        <v>0</v>
      </c>
      <c r="G433" s="18" t="str">
        <f t="shared" si="13"/>
        <v>0</v>
      </c>
      <c r="H433" s="6">
        <v>0.0</v>
      </c>
    </row>
    <row r="434">
      <c r="A434" s="5" t="s">
        <v>9</v>
      </c>
      <c r="B434" s="6" t="s">
        <v>394</v>
      </c>
      <c r="C434" s="6" t="s">
        <v>395</v>
      </c>
      <c r="D434" s="15" t="str">
        <f t="shared" si="1"/>
        <v>0</v>
      </c>
      <c r="E434" s="15" t="str">
        <f t="shared" si="11"/>
        <v>0</v>
      </c>
      <c r="F434" s="17" t="str">
        <f t="shared" si="12"/>
        <v>0</v>
      </c>
      <c r="G434" s="18" t="str">
        <f t="shared" si="13"/>
        <v>0</v>
      </c>
      <c r="H434" s="20">
        <v>6976.88</v>
      </c>
    </row>
    <row r="435">
      <c r="A435" s="5" t="s">
        <v>9</v>
      </c>
      <c r="D435" s="15" t="str">
        <f t="shared" si="1"/>
        <v>0</v>
      </c>
      <c r="E435" s="15" t="str">
        <f t="shared" si="11"/>
        <v>0</v>
      </c>
      <c r="F435" s="17" t="str">
        <f t="shared" si="12"/>
        <v>0</v>
      </c>
      <c r="G435" s="18" t="str">
        <f t="shared" si="13"/>
        <v>0</v>
      </c>
    </row>
    <row r="436">
      <c r="A436" s="5" t="s">
        <v>9</v>
      </c>
      <c r="B436" s="6" t="s">
        <v>396</v>
      </c>
      <c r="C436" s="6" t="s">
        <v>397</v>
      </c>
      <c r="D436" s="15" t="str">
        <f t="shared" si="1"/>
        <v>0</v>
      </c>
      <c r="E436" s="15" t="str">
        <f t="shared" si="11"/>
        <v>0</v>
      </c>
      <c r="F436" s="17" t="str">
        <f t="shared" si="12"/>
        <v>0</v>
      </c>
      <c r="G436" s="18" t="str">
        <f t="shared" si="13"/>
        <v>0</v>
      </c>
      <c r="H436" s="20">
        <v>8.396543122E7</v>
      </c>
    </row>
    <row r="437">
      <c r="A437" s="5" t="s">
        <v>9</v>
      </c>
      <c r="B437" s="6" t="s">
        <v>398</v>
      </c>
      <c r="C437" s="6" t="s">
        <v>397</v>
      </c>
      <c r="D437" s="15" t="str">
        <f t="shared" si="1"/>
        <v>0</v>
      </c>
      <c r="E437" s="15" t="str">
        <f t="shared" si="11"/>
        <v>0</v>
      </c>
      <c r="F437" s="17" t="str">
        <f t="shared" si="12"/>
        <v>0</v>
      </c>
      <c r="G437" s="18" t="str">
        <f t="shared" si="13"/>
        <v>0</v>
      </c>
      <c r="H437" s="20">
        <v>5.486254497E7</v>
      </c>
    </row>
    <row r="438">
      <c r="A438" s="5" t="s">
        <v>9</v>
      </c>
      <c r="B438" s="6" t="s">
        <v>399</v>
      </c>
      <c r="C438" s="6" t="s">
        <v>400</v>
      </c>
      <c r="D438" s="15" t="str">
        <f t="shared" si="1"/>
        <v>0</v>
      </c>
      <c r="E438" s="15" t="str">
        <f t="shared" si="11"/>
        <v>0</v>
      </c>
      <c r="F438" s="17" t="str">
        <f t="shared" si="12"/>
        <v>0</v>
      </c>
      <c r="G438" s="18" t="str">
        <f t="shared" si="13"/>
        <v>0</v>
      </c>
      <c r="H438" s="20">
        <v>1.7644644852E8</v>
      </c>
    </row>
    <row r="439">
      <c r="A439" s="5" t="s">
        <v>9</v>
      </c>
      <c r="B439" s="6" t="s">
        <v>401</v>
      </c>
      <c r="C439" s="6" t="s">
        <v>400</v>
      </c>
      <c r="D439" s="15" t="str">
        <f t="shared" si="1"/>
        <v>0</v>
      </c>
      <c r="E439" s="15" t="str">
        <f t="shared" si="11"/>
        <v>0</v>
      </c>
      <c r="F439" s="17" t="str">
        <f t="shared" si="12"/>
        <v>0</v>
      </c>
      <c r="G439" s="18" t="str">
        <f t="shared" si="13"/>
        <v>0</v>
      </c>
      <c r="H439" s="20">
        <v>1.6713067248E8</v>
      </c>
    </row>
    <row r="440">
      <c r="A440" s="5" t="s">
        <v>9</v>
      </c>
      <c r="B440" s="6" t="s">
        <v>402</v>
      </c>
      <c r="C440" s="6" t="s">
        <v>400</v>
      </c>
      <c r="D440" s="15" t="str">
        <f t="shared" si="1"/>
        <v>0</v>
      </c>
      <c r="E440" s="15" t="str">
        <f t="shared" si="11"/>
        <v>0</v>
      </c>
      <c r="F440" s="17" t="str">
        <f t="shared" si="12"/>
        <v>0</v>
      </c>
      <c r="G440" s="18" t="str">
        <f t="shared" si="13"/>
        <v>0</v>
      </c>
      <c r="H440" s="20">
        <v>1.4922994296E8</v>
      </c>
    </row>
    <row r="441">
      <c r="A441" s="5" t="s">
        <v>9</v>
      </c>
      <c r="B441" s="6" t="s">
        <v>403</v>
      </c>
      <c r="C441" s="6" t="s">
        <v>400</v>
      </c>
      <c r="D441" s="15" t="str">
        <f t="shared" si="1"/>
        <v>0</v>
      </c>
      <c r="E441" s="15" t="str">
        <f t="shared" si="11"/>
        <v>0</v>
      </c>
      <c r="F441" s="17" t="str">
        <f t="shared" si="12"/>
        <v>0</v>
      </c>
      <c r="G441" s="18" t="str">
        <f t="shared" si="13"/>
        <v>0</v>
      </c>
      <c r="H441" s="20">
        <v>1.2600808203E8</v>
      </c>
    </row>
    <row r="442">
      <c r="A442" s="5" t="s">
        <v>9</v>
      </c>
      <c r="B442" s="6" t="s">
        <v>404</v>
      </c>
      <c r="C442" s="6" t="s">
        <v>400</v>
      </c>
      <c r="D442" s="15" t="str">
        <f t="shared" si="1"/>
        <v>0</v>
      </c>
      <c r="E442" s="15" t="str">
        <f t="shared" si="11"/>
        <v>0</v>
      </c>
      <c r="F442" s="17" t="str">
        <f t="shared" si="12"/>
        <v>0</v>
      </c>
      <c r="G442" s="18" t="str">
        <f t="shared" si="13"/>
        <v>0</v>
      </c>
      <c r="H442" s="20">
        <v>8.135826005E7</v>
      </c>
    </row>
    <row r="443">
      <c r="A443" s="5" t="s">
        <v>9</v>
      </c>
      <c r="B443" s="6" t="s">
        <v>405</v>
      </c>
      <c r="C443" s="6" t="s">
        <v>400</v>
      </c>
      <c r="D443" s="15" t="str">
        <f t="shared" si="1"/>
        <v>0</v>
      </c>
      <c r="E443" s="15" t="str">
        <f t="shared" si="11"/>
        <v>0</v>
      </c>
      <c r="F443" s="17" t="str">
        <f t="shared" si="12"/>
        <v>0</v>
      </c>
      <c r="G443" s="18" t="str">
        <f t="shared" si="13"/>
        <v>0</v>
      </c>
      <c r="H443" s="20">
        <v>6.234462299E7</v>
      </c>
    </row>
    <row r="444">
      <c r="A444" s="5" t="s">
        <v>9</v>
      </c>
      <c r="B444" s="6" t="s">
        <v>406</v>
      </c>
      <c r="C444" s="6" t="s">
        <v>400</v>
      </c>
      <c r="D444" s="15" t="str">
        <f t="shared" si="1"/>
        <v>0</v>
      </c>
      <c r="E444" s="15" t="str">
        <f t="shared" si="11"/>
        <v>0</v>
      </c>
      <c r="F444" s="17" t="str">
        <f t="shared" si="12"/>
        <v>0</v>
      </c>
      <c r="G444" s="18" t="str">
        <f t="shared" si="13"/>
        <v>0</v>
      </c>
      <c r="H444" s="20">
        <v>5.14906676E7</v>
      </c>
    </row>
    <row r="445">
      <c r="A445" s="5" t="s">
        <v>9</v>
      </c>
      <c r="B445" s="6" t="s">
        <v>407</v>
      </c>
      <c r="C445" s="6" t="s">
        <v>400</v>
      </c>
      <c r="D445" s="15" t="str">
        <f t="shared" si="1"/>
        <v>0</v>
      </c>
      <c r="E445" s="15" t="str">
        <f t="shared" si="11"/>
        <v>0</v>
      </c>
      <c r="F445" s="17" t="str">
        <f t="shared" si="12"/>
        <v>0</v>
      </c>
      <c r="G445" s="18" t="str">
        <f t="shared" si="13"/>
        <v>0</v>
      </c>
      <c r="H445" s="20">
        <v>4797711.24</v>
      </c>
    </row>
    <row r="446">
      <c r="A446" s="5" t="s">
        <v>9</v>
      </c>
      <c r="B446" s="6" t="s">
        <v>10</v>
      </c>
      <c r="C446" s="6" t="s">
        <v>408</v>
      </c>
      <c r="D446" s="15" t="str">
        <f t="shared" si="1"/>
        <v>0</v>
      </c>
      <c r="E446" s="15" t="str">
        <f t="shared" si="11"/>
        <v>0</v>
      </c>
      <c r="F446" s="17" t="str">
        <f t="shared" si="12"/>
        <v>0</v>
      </c>
      <c r="G446" s="18" t="str">
        <f t="shared" si="13"/>
        <v>0</v>
      </c>
      <c r="H446" s="20">
        <v>722472.6</v>
      </c>
    </row>
    <row r="447">
      <c r="A447" s="5" t="s">
        <v>9</v>
      </c>
      <c r="B447" s="6" t="s">
        <v>52</v>
      </c>
      <c r="C447" s="6" t="s">
        <v>408</v>
      </c>
      <c r="D447" s="15" t="str">
        <f t="shared" si="1"/>
        <v>0</v>
      </c>
      <c r="E447" s="15" t="str">
        <f t="shared" si="11"/>
        <v>0</v>
      </c>
      <c r="F447" s="17" t="str">
        <f t="shared" si="12"/>
        <v>0</v>
      </c>
      <c r="G447" s="18" t="str">
        <f t="shared" si="13"/>
        <v>0</v>
      </c>
      <c r="H447" s="20">
        <v>195713.04</v>
      </c>
    </row>
    <row r="448">
      <c r="A448" s="5" t="s">
        <v>9</v>
      </c>
      <c r="B448" s="6" t="s">
        <v>325</v>
      </c>
      <c r="C448" s="6" t="s">
        <v>408</v>
      </c>
      <c r="D448" s="15" t="str">
        <f t="shared" si="1"/>
        <v>0</v>
      </c>
      <c r="E448" s="15" t="str">
        <f t="shared" si="11"/>
        <v>0</v>
      </c>
      <c r="F448" s="17" t="str">
        <f t="shared" si="12"/>
        <v>0</v>
      </c>
      <c r="G448" s="18" t="str">
        <f t="shared" si="13"/>
        <v>0</v>
      </c>
      <c r="H448" s="20">
        <v>43234.73</v>
      </c>
    </row>
    <row r="449">
      <c r="A449" s="5"/>
    </row>
    <row r="450">
      <c r="A450" s="5"/>
      <c r="H450" s="28"/>
      <c r="I450" s="29"/>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Cardiff and Vale of Glamorgan Pension Fund</v>
      </c>
      <c r="C1" s="7"/>
      <c r="D1" s="7"/>
      <c r="E1" s="7"/>
      <c r="F1" s="7"/>
      <c r="H1" s="5" t="s">
        <v>12</v>
      </c>
      <c r="J1" s="8" t="s">
        <v>13</v>
      </c>
    </row>
    <row r="2">
      <c r="A2" s="1" t="s">
        <v>14</v>
      </c>
      <c r="B2" s="9">
        <f>SUM('Full Data'!H1:H1000)</f>
        <v>1451692341</v>
      </c>
      <c r="C2" s="7"/>
      <c r="D2" s="7"/>
      <c r="E2" s="7"/>
      <c r="F2" s="7"/>
      <c r="H2" s="5" t="s">
        <v>25</v>
      </c>
    </row>
    <row r="3">
      <c r="A3" s="1" t="s">
        <v>27</v>
      </c>
      <c r="B3" s="9">
        <f>SUM('Full Data'!G2:G1000)</f>
        <v>27635448.82</v>
      </c>
      <c r="C3" s="7"/>
      <c r="D3" s="7"/>
      <c r="E3" s="7"/>
      <c r="F3" s="7"/>
    </row>
    <row r="4">
      <c r="A4" s="1" t="s">
        <v>36</v>
      </c>
      <c r="B4" s="10">
        <f>B3/B2</f>
        <v>0.01903671187</v>
      </c>
      <c r="C4" s="7"/>
      <c r="D4" s="7"/>
      <c r="E4" s="7"/>
      <c r="F4" s="7"/>
    </row>
    <row r="5">
      <c r="A5" s="1"/>
      <c r="B5" s="1"/>
      <c r="C5" s="7"/>
      <c r="D5" s="7"/>
      <c r="E5" s="7"/>
      <c r="F5" s="7"/>
    </row>
    <row r="6">
      <c r="A6" s="1"/>
      <c r="B6" s="1"/>
      <c r="C6" s="7"/>
      <c r="D6" s="7"/>
      <c r="E6" s="7"/>
      <c r="F6" s="7"/>
    </row>
    <row r="7">
      <c r="A7" s="1" t="s">
        <v>41</v>
      </c>
      <c r="B7" s="1"/>
      <c r="C7" s="7"/>
      <c r="D7" s="7"/>
      <c r="E7" s="7" t="s">
        <v>42</v>
      </c>
      <c r="F7" s="7"/>
    </row>
    <row r="8">
      <c r="A8" s="1" t="s">
        <v>43</v>
      </c>
      <c r="B8" s="1"/>
      <c r="C8" s="7" t="s">
        <v>0</v>
      </c>
      <c r="D8" s="7"/>
      <c r="E8" s="7"/>
      <c r="F8" s="7"/>
    </row>
    <row r="9">
      <c r="A9" s="11">
        <f>LARGE('Full Data'!G:G,1)</f>
        <v>8587247.69</v>
      </c>
      <c r="B9" s="10">
        <f t="shared" ref="B9:B18" si="1">A9/$B$2</f>
        <v>0.005915335811</v>
      </c>
      <c r="C9" s="12" t="str">
        <f t="array" ref="C9">INDEX('Full Data'!F:F,MATCH(LARGE('Full Data'!G:G,1),'Full Data'!G:G,0))</f>
        <v>ROYAL DUTCH SHELL 'B'ORD EUR0.07</v>
      </c>
      <c r="D9" s="7"/>
      <c r="E9" s="7"/>
      <c r="F9" s="7"/>
    </row>
    <row r="10">
      <c r="A10" s="11">
        <f>LARGE('Full Data'!G:G,2)</f>
        <v>7281052.8</v>
      </c>
      <c r="B10" s="10">
        <f t="shared" si="1"/>
        <v>0.005015561903</v>
      </c>
      <c r="C10" s="12" t="str">
        <f t="array" ref="C10">INDEX('Full Data'!F:F,MATCH(LARGE('Full Data'!G:G,2),'Full Data'!G:G,0))</f>
        <v>BP ORD USD0.25</v>
      </c>
      <c r="D10" s="7"/>
      <c r="E10" s="7"/>
      <c r="F10" s="7"/>
    </row>
    <row r="11">
      <c r="A11" s="11">
        <f>LARGE('Full Data'!G:G,3)</f>
        <v>2398768.26</v>
      </c>
      <c r="B11" s="10">
        <f t="shared" si="1"/>
        <v>0.001652394376</v>
      </c>
      <c r="C11" s="12" t="str">
        <f t="array" ref="C11">INDEX('Full Data'!F:F,MATCH(LARGE('Full Data'!G:G,3),'Full Data'!G:G,0))</f>
        <v>BHP BILLITON LTD NPV</v>
      </c>
      <c r="D11" s="7"/>
      <c r="E11" s="7"/>
      <c r="F11" s="7"/>
    </row>
    <row r="12">
      <c r="A12" s="11">
        <f>LARGE('Full Data'!G:G,4)</f>
        <v>1257025.27</v>
      </c>
      <c r="B12" s="10">
        <f t="shared" si="1"/>
        <v>0.0008659033561</v>
      </c>
      <c r="C12" s="12" t="str">
        <f t="array" ref="C12">INDEX('Full Data'!F:F,MATCH(LARGE('Full Data'!G:G,4),'Full Data'!G:G,0))</f>
        <v>MITSUBISHI CORP NPV</v>
      </c>
      <c r="D12" s="7"/>
      <c r="E12" s="7"/>
      <c r="F12" s="7"/>
    </row>
    <row r="13">
      <c r="A13" s="11">
        <f>LARGE('Full Data'!G:G,5)</f>
        <v>877984.58</v>
      </c>
      <c r="B13" s="10">
        <f t="shared" si="1"/>
        <v>0.0006048007249</v>
      </c>
      <c r="C13" s="12" t="str">
        <f t="array" ref="C13">INDEX('Full Data'!F:F,MATCH(LARGE('Full Data'!G:G,5),'Full Data'!G:G,0))</f>
        <v>RWE AG NPV</v>
      </c>
      <c r="D13" s="7"/>
      <c r="E13" s="7"/>
      <c r="F13" s="7"/>
    </row>
    <row r="14">
      <c r="A14" s="11">
        <f>LARGE('Full Data'!G:G,6)</f>
        <v>840317.02</v>
      </c>
      <c r="B14" s="10">
        <f t="shared" si="1"/>
        <v>0.0005788533812</v>
      </c>
      <c r="C14" s="12" t="str">
        <f t="array" ref="C14">INDEX('Full Data'!F:F,MATCH(LARGE('Full Data'!G:G,6),'Full Data'!G:G,0))</f>
        <v>CNOOC LTD HKD0.02</v>
      </c>
      <c r="D14" s="7"/>
      <c r="E14" s="7"/>
      <c r="F14" s="7"/>
    </row>
    <row r="15">
      <c r="A15" s="11">
        <f>LARGE('Full Data'!G:G,7)</f>
        <v>821258.45</v>
      </c>
      <c r="B15" s="10">
        <f t="shared" si="1"/>
        <v>0.0005657248626</v>
      </c>
      <c r="C15" s="12" t="str">
        <f t="array" ref="C15">INDEX('Full Data'!F:F,MATCH(LARGE('Full Data'!G:G,7),'Full Data'!G:G,0))</f>
        <v>RIO TINTO LIMITED NPV</v>
      </c>
      <c r="D15" s="7"/>
      <c r="E15" s="7"/>
      <c r="F15" s="7"/>
    </row>
    <row r="16">
      <c r="A16" s="11">
        <f>LARGE('Full Data'!G:G,8)</f>
        <v>723020.25</v>
      </c>
      <c r="B16" s="10">
        <f t="shared" si="1"/>
        <v>0.0004980533614</v>
      </c>
      <c r="C16" s="12" t="str">
        <f t="array" ref="C16">INDEX('Full Data'!F:F,MATCH(LARGE('Full Data'!G:G,8),'Full Data'!G:G,0))</f>
        <v>MITSUI &amp; CO LTD NPV</v>
      </c>
      <c r="D16" s="7"/>
      <c r="E16" s="7"/>
      <c r="F16" s="7"/>
    </row>
    <row r="17">
      <c r="A17" s="11">
        <f>LARGE('Full Data'!G:G,9)</f>
        <v>679553.9</v>
      </c>
      <c r="B17" s="10">
        <f t="shared" si="1"/>
        <v>0.0004681115143</v>
      </c>
      <c r="C17" s="12" t="str">
        <f t="array" ref="C17">INDEX('Full Data'!F:F,MATCH(LARGE('Full Data'!G:G,9),'Full Data'!G:G,0))</f>
        <v>INPEX CORPORATION NPV</v>
      </c>
      <c r="D17" s="7"/>
      <c r="E17" s="7"/>
      <c r="F17" s="7"/>
    </row>
    <row r="18">
      <c r="A18" s="11">
        <f>LARGE('Full Data'!G:G,10)</f>
        <v>589278.47</v>
      </c>
      <c r="B18" s="10">
        <f t="shared" si="1"/>
        <v>0.0004059251767</v>
      </c>
      <c r="C18" s="12" t="str">
        <f t="array" ref="C18">INDEX('Full Data'!F:F,MATCH(LARGE('Full Data'!G:G,10),'Full Data'!G:G,0))</f>
        <v>JX HOLDINGS INC NPV</v>
      </c>
      <c r="D18" s="7"/>
      <c r="E18" s="7"/>
      <c r="F18" s="7"/>
    </row>
    <row r="19">
      <c r="A19" s="7"/>
      <c r="B19" s="7"/>
      <c r="C19" s="7"/>
      <c r="D19" s="7"/>
      <c r="E19" s="7"/>
      <c r="F19" s="7"/>
    </row>
    <row r="20">
      <c r="A20" s="7"/>
      <c r="B20" s="7"/>
      <c r="C20" s="7"/>
      <c r="D20" s="7"/>
      <c r="E20" s="7"/>
      <c r="F20" s="7"/>
    </row>
    <row r="21">
      <c r="A21" s="7"/>
      <c r="B21" s="7"/>
      <c r="C21" s="7"/>
      <c r="D21" s="7"/>
      <c r="E21" s="7"/>
      <c r="F21" s="7"/>
    </row>
  </sheetData>
  <hyperlinks>
    <hyperlink r:id="rId1" ref="J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4.14"/>
  </cols>
  <sheetData>
    <row r="1">
      <c r="A1" s="7" t="s">
        <v>44</v>
      </c>
      <c r="B1" s="13">
        <v>0.1</v>
      </c>
      <c r="C1" s="7"/>
      <c r="D1" s="7"/>
      <c r="E1" s="7"/>
      <c r="F1" s="7"/>
      <c r="G1" s="7"/>
    </row>
    <row r="2">
      <c r="A2" s="7"/>
      <c r="B2" s="7" t="s">
        <v>43</v>
      </c>
      <c r="C2" s="7" t="s">
        <v>45</v>
      </c>
      <c r="D2" s="7" t="s">
        <v>0</v>
      </c>
      <c r="E2" s="7" t="s">
        <v>46</v>
      </c>
      <c r="F2" s="7" t="s">
        <v>47</v>
      </c>
      <c r="G2" s="7" t="s">
        <v>48</v>
      </c>
    </row>
    <row r="3">
      <c r="A3" s="7"/>
      <c r="B3" s="7"/>
      <c r="C3" s="7"/>
      <c r="D3" s="7"/>
      <c r="E3" s="7"/>
      <c r="F3" s="7"/>
      <c r="G3" s="7"/>
    </row>
    <row r="4">
      <c r="A4" s="7" t="s">
        <v>49</v>
      </c>
      <c r="B4" s="11">
        <f>'Fossil Fuel direct investments'!B2</f>
        <v>1451692341</v>
      </c>
      <c r="C4" s="7"/>
      <c r="D4" s="12"/>
      <c r="E4" s="7"/>
      <c r="F4" s="7"/>
      <c r="G4" s="7"/>
    </row>
    <row r="5">
      <c r="A5" s="14">
        <v>1.0</v>
      </c>
      <c r="B5" s="11">
        <f>LARGE('Full Data'!H:H,A5)</f>
        <v>176446448.5</v>
      </c>
      <c r="C5" s="10">
        <f t="shared" ref="C5:C19" si="1">B5/$B$4</f>
        <v>0.1215453465</v>
      </c>
      <c r="D5" s="12" t="str">
        <f t="array" ref="D5">INDEX('Full Data'!B:B,MATCH(LARGE('Full Data'!H:H,A5),'Full Data'!H:H,0))</f>
        <v>AQUILA LIFE UK EQUITY INDEX FUND SER1</v>
      </c>
      <c r="E5" s="7" t="s">
        <v>50</v>
      </c>
      <c r="F5" s="11">
        <f t="shared" ref="F5:F7" si="2">IF(E5="yes",B5*$B$1,0)</f>
        <v>17644644.85</v>
      </c>
      <c r="G5" s="10">
        <f t="shared" ref="G5:G19" si="3">F5/$B$4</f>
        <v>0.01215453465</v>
      </c>
    </row>
    <row r="6">
      <c r="A6" s="14">
        <v>2.0</v>
      </c>
      <c r="B6" s="11">
        <f>LARGE('Full Data'!H:H,A6)</f>
        <v>167130672.5</v>
      </c>
      <c r="C6" s="10">
        <f t="shared" si="1"/>
        <v>0.115128163</v>
      </c>
      <c r="D6" s="12" t="str">
        <f t="array" ref="D6">INDEX('Full Data'!B:B,MATCH(LARGE('Full Data'!H:H,A6),'Full Data'!H:H,0))</f>
        <v>SSGA MPF EUROPE EX UK ACTIVE FUND</v>
      </c>
      <c r="E6" s="16" t="s">
        <v>50</v>
      </c>
      <c r="F6" s="11">
        <f t="shared" si="2"/>
        <v>16713067.25</v>
      </c>
      <c r="G6" s="10">
        <f t="shared" si="3"/>
        <v>0.0115128163</v>
      </c>
    </row>
    <row r="7">
      <c r="A7" s="14">
        <v>3.0</v>
      </c>
      <c r="B7" s="11">
        <f>LARGE('Full Data'!H:H,A7)</f>
        <v>149229943</v>
      </c>
      <c r="C7" s="10">
        <f t="shared" si="1"/>
        <v>0.1027972242</v>
      </c>
      <c r="D7" s="12" t="str">
        <f t="array" ref="D7">INDEX('Full Data'!B:B,MATCH(LARGE('Full Data'!H:H,A7),'Full Data'!H:H,0))</f>
        <v>SSGA MPF NORTH AMER EQUITY INDEX FUND</v>
      </c>
      <c r="E7" s="16" t="s">
        <v>50</v>
      </c>
      <c r="F7" s="11">
        <f t="shared" si="2"/>
        <v>14922994.3</v>
      </c>
      <c r="G7" s="10">
        <f t="shared" si="3"/>
        <v>0.01027972242</v>
      </c>
    </row>
    <row r="8">
      <c r="A8" s="14">
        <v>4.0</v>
      </c>
      <c r="B8" s="11">
        <f>LARGE('Full Data'!H:H,A8)</f>
        <v>126008082</v>
      </c>
      <c r="C8" s="10">
        <f t="shared" si="1"/>
        <v>0.08680081756</v>
      </c>
      <c r="D8" s="12" t="str">
        <f t="array" ref="D8">INDEX('Full Data'!B:B,MATCH(LARGE('Full Data'!H:H,A8),'Full Data'!H:H,0))</f>
        <v>SSGA MPF EQUITY INDEX</v>
      </c>
      <c r="E8" s="5" t="s">
        <v>50</v>
      </c>
      <c r="F8" s="11">
        <f>IF(E7="yes",B8*$B$1,0)</f>
        <v>12600808.2</v>
      </c>
      <c r="G8" s="10">
        <f t="shared" si="3"/>
        <v>0.008680081756</v>
      </c>
    </row>
    <row r="9">
      <c r="A9" s="14">
        <v>5.0</v>
      </c>
      <c r="B9" s="11">
        <f>LARGE('Full Data'!H:H,A9)</f>
        <v>83965431.22</v>
      </c>
      <c r="C9" s="10">
        <f t="shared" si="1"/>
        <v>0.05783968742</v>
      </c>
      <c r="D9" s="12" t="str">
        <f t="array" ref="D9">INDEX('Full Data'!B:B,MATCH(LARGE('Full Data'!H:H,A9),'Full Data'!H:H,0))</f>
        <v>ABERDEEN GLO SERV STG CRED BD Z2 GBP CAPNAV</v>
      </c>
      <c r="E9" s="16" t="s">
        <v>50</v>
      </c>
      <c r="F9" s="11">
        <f t="shared" ref="F9:F19" si="4">IF(E9="yes",B9*$B$1,0)</f>
        <v>8396543.122</v>
      </c>
      <c r="G9" s="10">
        <f t="shared" si="3"/>
        <v>0.005783968742</v>
      </c>
    </row>
    <row r="10">
      <c r="A10" s="14">
        <v>6.0</v>
      </c>
      <c r="B10" s="11">
        <f>LARGE('Full Data'!H:H,A10)</f>
        <v>81358260.05</v>
      </c>
      <c r="C10" s="10">
        <f t="shared" si="1"/>
        <v>0.05604373445</v>
      </c>
      <c r="D10" s="12" t="str">
        <f t="array" ref="D10">INDEX('Full Data'!B:B,MATCH(LARGE('Full Data'!H:H,A10),'Full Data'!H:H,0))</f>
        <v>INVESCO FD MNGRS PERPETUAL INCOME ACC NAV</v>
      </c>
      <c r="E10" s="16" t="s">
        <v>53</v>
      </c>
      <c r="F10" s="11">
        <f t="shared" si="4"/>
        <v>0</v>
      </c>
      <c r="G10" s="10">
        <f t="shared" si="3"/>
        <v>0</v>
      </c>
    </row>
    <row r="11">
      <c r="A11" s="14">
        <v>7.0</v>
      </c>
      <c r="B11" s="11">
        <f>LARGE('Full Data'!H:H,A11)</f>
        <v>62344622.99</v>
      </c>
      <c r="C11" s="10">
        <f t="shared" si="1"/>
        <v>0.04294616789</v>
      </c>
      <c r="D11" s="12" t="str">
        <f t="array" ref="D11">INDEX('Full Data'!B:B,MATCH(LARGE('Full Data'!H:H,A11),'Full Data'!H:H,0))</f>
        <v>JPM LIFE UK DYNAMIC FUND CLASS 1 UNITS</v>
      </c>
      <c r="E11" s="16" t="s">
        <v>53</v>
      </c>
      <c r="F11" s="11">
        <f t="shared" si="4"/>
        <v>0</v>
      </c>
      <c r="G11" s="10">
        <f t="shared" si="3"/>
        <v>0</v>
      </c>
    </row>
    <row r="12">
      <c r="A12" s="14">
        <v>8.0</v>
      </c>
      <c r="B12" s="11">
        <f>LARGE('Full Data'!H:H,A12)</f>
        <v>54862544.97</v>
      </c>
      <c r="C12" s="10">
        <f t="shared" si="1"/>
        <v>0.03779212952</v>
      </c>
      <c r="D12" s="12" t="str">
        <f t="array" ref="D12">INDEX('Full Data'!B:B,MATCH(LARGE('Full Data'!H:H,A12),'Full Data'!H:H,0))</f>
        <v>ABERDEEN GLOBAL FUNDS II - GLOBAL GOV BOND FUND CLASS Z2-USD</v>
      </c>
      <c r="E12" s="7"/>
      <c r="F12" s="11">
        <f t="shared" si="4"/>
        <v>0</v>
      </c>
      <c r="G12" s="10">
        <f t="shared" si="3"/>
        <v>0</v>
      </c>
    </row>
    <row r="13">
      <c r="A13" s="14">
        <v>9.0</v>
      </c>
      <c r="B13" s="11">
        <f>LARGE('Full Data'!H:H,A13)</f>
        <v>51490667.6</v>
      </c>
      <c r="C13" s="10">
        <f t="shared" si="1"/>
        <v>0.03546940777</v>
      </c>
      <c r="D13" s="12" t="str">
        <f t="array" ref="D13">INDEX('Full Data'!B:B,MATCH(LARGE('Full Data'!H:H,A13),'Full Data'!H:H,0))</f>
        <v>ABERDEEN UT MGRS EMG MARKETS EQUITY Z ACC</v>
      </c>
      <c r="E13" s="16" t="s">
        <v>50</v>
      </c>
      <c r="F13" s="11">
        <f t="shared" si="4"/>
        <v>5149066.76</v>
      </c>
      <c r="G13" s="10">
        <f t="shared" si="3"/>
        <v>0.003546940777</v>
      </c>
    </row>
    <row r="14">
      <c r="A14" s="14">
        <v>10.0</v>
      </c>
      <c r="B14" s="11">
        <f>LARGE('Full Data'!H:H,A14)</f>
        <v>41721619.68</v>
      </c>
      <c r="C14" s="10">
        <f t="shared" si="1"/>
        <v>0.02873998747</v>
      </c>
      <c r="D14" s="12" t="str">
        <f t="array" ref="D14">INDEX('Full Data'!B:B,MATCH(LARGE('Full Data'!H:H,A14),'Full Data'!H:H,0))</f>
        <v>British pound sterling</v>
      </c>
      <c r="E14" s="7"/>
      <c r="F14" s="11">
        <f t="shared" si="4"/>
        <v>0</v>
      </c>
      <c r="G14" s="10">
        <f t="shared" si="3"/>
        <v>0</v>
      </c>
    </row>
    <row r="15">
      <c r="A15" s="14">
        <v>11.0</v>
      </c>
      <c r="B15" s="11">
        <f>LARGE('Full Data'!H:H,A15)</f>
        <v>28124143.72</v>
      </c>
      <c r="C15" s="10">
        <f t="shared" si="1"/>
        <v>0.01937334994</v>
      </c>
      <c r="D15" s="12" t="str">
        <f t="array" ref="D15">INDEX('Full Data'!B:B,MATCH(LARGE('Full Data'!H:H,A15),'Full Data'!H:H,0))</f>
        <v>CBRE</v>
      </c>
      <c r="E15" s="7"/>
      <c r="F15" s="11">
        <f t="shared" si="4"/>
        <v>0</v>
      </c>
      <c r="G15" s="10">
        <f t="shared" si="3"/>
        <v>0</v>
      </c>
    </row>
    <row r="16">
      <c r="A16" s="14">
        <v>12.0</v>
      </c>
      <c r="B16" s="11">
        <f>LARGE('Full Data'!H:H,A16)</f>
        <v>22918530.43</v>
      </c>
      <c r="C16" s="10">
        <f t="shared" si="1"/>
        <v>0.01578745702</v>
      </c>
      <c r="D16" s="12" t="str">
        <f t="array" ref="D16">INDEX('Full Data'!B:B,MATCH(LARGE('Full Data'!H:H,A16),'Full Data'!H:H,0))</f>
        <v>S Life</v>
      </c>
      <c r="E16" s="7"/>
      <c r="F16" s="11">
        <f t="shared" si="4"/>
        <v>0</v>
      </c>
      <c r="G16" s="10">
        <f t="shared" si="3"/>
        <v>0</v>
      </c>
    </row>
    <row r="17">
      <c r="A17" s="14">
        <v>13.0</v>
      </c>
      <c r="B17" s="11">
        <f>LARGE('Full Data'!H:H,A17)</f>
        <v>22434088.03</v>
      </c>
      <c r="C17" s="10">
        <f t="shared" si="1"/>
        <v>0.01545374829</v>
      </c>
      <c r="D17" s="12" t="str">
        <f t="array" ref="D17">INDEX('Full Data'!B:B,MATCH(LARGE('Full Data'!H:H,A17),'Full Data'!H:H,0))</f>
        <v>ABERDEEN UT MGRS EMG MARKET BD GBP Z2 ACC</v>
      </c>
      <c r="E17" s="16" t="s">
        <v>50</v>
      </c>
      <c r="F17" s="11">
        <f t="shared" si="4"/>
        <v>2243408.803</v>
      </c>
      <c r="G17" s="10">
        <f t="shared" si="3"/>
        <v>0.001545374829</v>
      </c>
    </row>
    <row r="18">
      <c r="A18" s="14">
        <v>14.0</v>
      </c>
      <c r="B18" s="11">
        <f>LARGE('Full Data'!H:H,A18)</f>
        <v>21358350</v>
      </c>
      <c r="C18" s="10">
        <f t="shared" si="1"/>
        <v>0.01471272487</v>
      </c>
      <c r="D18" s="12" t="str">
        <f t="array" ref="D18">INDEX('Full Data'!B:B,MATCH(LARGE('Full Data'!H:H,A18),'Full Data'!H:H,0))</f>
        <v>FUT JUN 14 LIF LONG GILT</v>
      </c>
      <c r="E18" s="7"/>
      <c r="F18" s="11">
        <f t="shared" si="4"/>
        <v>0</v>
      </c>
      <c r="G18" s="10">
        <f t="shared" si="3"/>
        <v>0</v>
      </c>
    </row>
    <row r="19">
      <c r="A19" s="14">
        <v>15.0</v>
      </c>
      <c r="B19" s="11">
        <f>LARGE('Full Data'!H:H,A19)</f>
        <v>20822848.06</v>
      </c>
      <c r="C19" s="10">
        <f t="shared" si="1"/>
        <v>0.01434384372</v>
      </c>
      <c r="D19" s="12" t="str">
        <f t="array" ref="D19">INDEX('Full Data'!B:B,MATCH(LARGE('Full Data'!H:H,A19),'Full Data'!H:H,0))</f>
        <v>British pound sterling</v>
      </c>
      <c r="E19" s="7"/>
      <c r="F19" s="11">
        <f t="shared" si="4"/>
        <v>0</v>
      </c>
      <c r="G19" s="10">
        <f t="shared" si="3"/>
        <v>0</v>
      </c>
    </row>
    <row r="20">
      <c r="A20" s="7"/>
      <c r="B20" s="7"/>
      <c r="C20" s="7"/>
      <c r="D20" s="7"/>
      <c r="E20" s="7" t="s">
        <v>59</v>
      </c>
      <c r="F20" s="11">
        <f t="shared" ref="F20:G20" si="5">SUM(F5:F19)</f>
        <v>77670533.28</v>
      </c>
      <c r="G20" s="10">
        <f t="shared" si="5"/>
        <v>0.05350343947</v>
      </c>
    </row>
    <row r="21">
      <c r="A21" s="7"/>
      <c r="B21" s="7"/>
      <c r="C21" s="7"/>
      <c r="D21" s="7"/>
      <c r="E21" s="7" t="s">
        <v>61</v>
      </c>
      <c r="F21" s="11">
        <f>'Fossil Fuel direct investments'!B3</f>
        <v>27635448.82</v>
      </c>
      <c r="G21" s="10">
        <f>'Fossil Fuel direct investments'!B4</f>
        <v>0.01903671187</v>
      </c>
    </row>
    <row r="22">
      <c r="E22" s="7"/>
      <c r="F22" s="7"/>
      <c r="G22" s="7"/>
      <c r="H22" s="7"/>
    </row>
    <row r="23">
      <c r="E23" s="7" t="s">
        <v>62</v>
      </c>
      <c r="F23" s="11">
        <f t="shared" ref="F23:G23" si="6">F20+F21</f>
        <v>105305982.1</v>
      </c>
      <c r="G23" s="10">
        <f t="shared" si="6"/>
        <v>0.07254015134</v>
      </c>
      <c r="H23" s="7"/>
    </row>
    <row r="24">
      <c r="E24" s="7" t="s">
        <v>14</v>
      </c>
      <c r="F24" s="9">
        <f>'Fossil Fuel direct investments'!B2</f>
        <v>1451692341</v>
      </c>
      <c r="G24" s="7"/>
      <c r="H24" s="7"/>
    </row>
  </sheetData>
  <drawing r:id="rId1"/>
</worksheet>
</file>