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ossil Fuel direct investments" sheetId="2" r:id="rId4"/>
    <sheet state="visible" name="Full Data"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Joel Benjamin:
Is there a way of making sure all investments are in GBP or noted as lat currency?</t>
      </text>
    </comment>
  </commentList>
</comments>
</file>

<file path=xl/sharedStrings.xml><?xml version="1.0" encoding="utf-8"?>
<sst xmlns="http://schemas.openxmlformats.org/spreadsheetml/2006/main" count="1336" uniqueCount="553">
  <si>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</si>
  <si>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</si>
  <si>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</si>
  <si>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</si>
  <si>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</si>
  <si>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</si>
  <si>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</si>
  <si>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</si>
  <si>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</si>
  <si>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</si>
  <si>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</si>
  <si>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</si>
  <si>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Name</t>
  </si>
  <si>
    <t>Name of Local Authority Pension Fund</t>
  </si>
  <si>
    <t>http://gofossilfree.org/uk/pensions/</t>
  </si>
  <si>
    <t>Description of holding - equity, gilts, government bonds, non govt bonds etc</t>
  </si>
  <si>
    <t>Sub-category/ Classification</t>
  </si>
  <si>
    <t>Oil/gas companies</t>
  </si>
  <si>
    <t>Coal companies</t>
  </si>
  <si>
    <t>Verification</t>
  </si>
  <si>
    <t>Fossil fuel amounts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</si>
  <si>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</si>
  <si>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</si>
  <si>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</si>
  <si>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</si>
  <si>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Amount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</si>
  <si>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</si>
  <si>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</si>
  <si>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</si>
  <si>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</si>
  <si>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</si>
  <si>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</si>
  <si>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Derbyshire County Council Pension Fund</t>
  </si>
  <si>
    <t>BAE ORD 2.5P</t>
  </si>
  <si>
    <t>Aero defence</t>
  </si>
  <si>
    <t>Total Holdings March 2014</t>
  </si>
  <si>
    <t>Total holdings</t>
  </si>
  <si>
    <t>£3.323bn</t>
  </si>
  <si>
    <t>http://www.derbyshire.gov.uk/images/Pension%20Fund%20Annual%20Report%202014_tcm44-256728.pdf</t>
  </si>
  <si>
    <t>Total fossil fuel holdings</t>
  </si>
  <si>
    <t>Percentage in fossil fuels</t>
  </si>
  <si>
    <t>Top 10 Fossil Fuel Holdings</t>
  </si>
  <si>
    <t>This excludes holdings through pooled funds - see next sheet</t>
  </si>
  <si>
    <t>Pooled fund estimate</t>
  </si>
  <si>
    <t>Percentage</t>
  </si>
  <si>
    <t>Pooled fund</t>
  </si>
  <si>
    <t>Estimated fossil fuel holdings:</t>
  </si>
  <si>
    <t>in % of total holdings</t>
  </si>
  <si>
    <t>Total</t>
  </si>
  <si>
    <t>yes</t>
  </si>
  <si>
    <t>CHEMRING GROUP PLC</t>
  </si>
  <si>
    <t>COBHAM PLC</t>
  </si>
  <si>
    <t>ROLLS ROYCE 20P</t>
  </si>
  <si>
    <t>SMITHS GRP ORD 25P</t>
  </si>
  <si>
    <t>BOEING INC COM</t>
  </si>
  <si>
    <t>AEROSPACE</t>
  </si>
  <si>
    <t>Total estimated fossil fuels in largest pooled funds</t>
  </si>
  <si>
    <t>GENERAL DYNAMICS</t>
  </si>
  <si>
    <t>Total direct fossil fuels</t>
  </si>
  <si>
    <t>LOCKHEED MARTIN CORP COM</t>
  </si>
  <si>
    <t>Total fossil fuels</t>
  </si>
  <si>
    <t>RAYTHEON COMPANY</t>
  </si>
  <si>
    <t>UNITED TECHNOLOGIES CORP COM</t>
  </si>
  <si>
    <t>ADVANCE AUTO PARTS INC</t>
  </si>
  <si>
    <t>AUTOMOBILES &amp; PARTS</t>
  </si>
  <si>
    <t>HARLEY-DAVIDSON INC</t>
  </si>
  <si>
    <t>GKN PLC ORD 50P</t>
  </si>
  <si>
    <t>Autos</t>
  </si>
  <si>
    <t>BARCLAYS ORD 25P</t>
  </si>
  <si>
    <t>Banks Retail</t>
  </si>
  <si>
    <t>HSBC HLDG $0.50</t>
  </si>
  <si>
    <t>LLOYDS TSB GRP 25P</t>
  </si>
  <si>
    <t>RBS GR ORD 25P</t>
  </si>
  <si>
    <t>STANDARD CHARTERED ORD</t>
  </si>
  <si>
    <t>CITIGROUP INC COM</t>
  </si>
  <si>
    <t>BANKS, RETAIL</t>
  </si>
  <si>
    <t>MOELIS &amp; CO</t>
  </si>
  <si>
    <t>PNC FINANCIAL SERVICES GROUP</t>
  </si>
  <si>
    <t>WELLS FARGO &amp; CO</t>
  </si>
  <si>
    <t>ZION BANCORPORATION</t>
  </si>
  <si>
    <t>BRITVIC</t>
  </si>
  <si>
    <t>Beverages</t>
  </si>
  <si>
    <t>DIAGEO 28 101/108P</t>
  </si>
  <si>
    <t>SABMILLER PLC ORD</t>
  </si>
  <si>
    <t>ANHEUSER-BUSCH INBEV SPN ADR</t>
  </si>
  <si>
    <t>BEVERAGES</t>
  </si>
  <si>
    <t>COCA-COLA</t>
  </si>
  <si>
    <t>DIAGEO PLC-SPONSORED ADR</t>
  </si>
  <si>
    <t>MONSTER BEVERAGE CORP</t>
  </si>
  <si>
    <t>ALENT PLC</t>
  </si>
  <si>
    <t>Chemicals</t>
  </si>
  <si>
    <t>JOHNSON MAT ORD£1</t>
  </si>
  <si>
    <t>CABOT CORP</t>
  </si>
  <si>
    <t>CHEMICALS</t>
  </si>
  <si>
    <t>CELANESE CORP</t>
  </si>
  <si>
    <t>DOW CHEMICAL CO</t>
  </si>
  <si>
    <t>LYONDELLBASELL INDUSTIRES - A</t>
  </si>
  <si>
    <t>HICL INFRASTRUCUTRE CO LTD</t>
  </si>
  <si>
    <t>Closed-end Funds</t>
  </si>
  <si>
    <t>TRAVIS PERKINS 10P</t>
  </si>
  <si>
    <t>Const Build Mats</t>
  </si>
  <si>
    <t>WOLSELEY PLC</t>
  </si>
  <si>
    <t>BALFOUR BEATTY PLC</t>
  </si>
  <si>
    <t>CONSTRUCTION</t>
  </si>
  <si>
    <t>DRAX GROUP</t>
  </si>
  <si>
    <t>Electricity</t>
  </si>
  <si>
    <t>SCOT &amp; SOUTH 50P</t>
  </si>
  <si>
    <t>NAT GRID PLC ORD 10P</t>
  </si>
  <si>
    <t>AMEREN CORPORATION</t>
  </si>
  <si>
    <t>ELECTRICITY</t>
  </si>
  <si>
    <t>DTE ENERGY COMPANY</t>
  </si>
  <si>
    <t>DUKE ENERGY CORP</t>
  </si>
  <si>
    <t>EDISON INTERNATIONAL</t>
  </si>
  <si>
    <t>EXELON CORP</t>
  </si>
  <si>
    <t>FIRST ENERGY</t>
  </si>
  <si>
    <t>ITC HOLDINGS</t>
  </si>
  <si>
    <t>NEXTERA ENERGY INC</t>
  </si>
  <si>
    <t>NORTHEAST UTILITIES</t>
  </si>
  <si>
    <t>NRG ENERGY INC</t>
  </si>
  <si>
    <t>PATTERN ENERGY GROUP INC</t>
  </si>
  <si>
    <t>PG&amp;E CORP</t>
  </si>
  <si>
    <t>PINNACLE WEST CAPITAL</t>
  </si>
  <si>
    <t>PUBLIC SERVICE ENTERPRISE</t>
  </si>
  <si>
    <t>SOUTHERN CO</t>
  </si>
  <si>
    <t>OXFORD INSTRUMENTS</t>
  </si>
  <si>
    <t>Electronic equip</t>
  </si>
  <si>
    <t>RENISHAW ORD</t>
  </si>
  <si>
    <t>SPECTRIS PLC</t>
  </si>
  <si>
    <t>AGILENT TECHNOLOGIES INC</t>
  </si>
  <si>
    <t>ELECTRONIC EQUIPMENT</t>
  </si>
  <si>
    <t>EATON CORP</t>
  </si>
  <si>
    <t>SUNPOWER CORP</t>
  </si>
  <si>
    <t>ABERFORTH SML 1P</t>
  </si>
  <si>
    <t>EQUITY INVESTMENT COMPANIES</t>
  </si>
  <si>
    <t>BLACKROCK SMALLER COMPANIES TRUST PLC</t>
  </si>
  <si>
    <t>DUNEDIN SMR CO 25P</t>
  </si>
  <si>
    <t>IMPAX ENV ORD 10P</t>
  </si>
  <si>
    <t>LOW CARBON ACCELERATOR LTD</t>
  </si>
  <si>
    <t>MERCANTILE INV TRUST PLC (THE)</t>
  </si>
  <si>
    <t>MONTANARO UK SMALLER CO'S 10P</t>
  </si>
  <si>
    <t>STRATHDON INVESTMENTS PLC</t>
  </si>
  <si>
    <t>ABERDEEN ASSET MANAGEMENT</t>
  </si>
  <si>
    <t>FINANCIAL SERVICES</t>
  </si>
  <si>
    <t>ICAP PLC</t>
  </si>
  <si>
    <t>MAN GROUP</t>
  </si>
  <si>
    <t>SCHRODERS ORD GBP1</t>
  </si>
  <si>
    <t>CISCO SYSTEMS</t>
  </si>
  <si>
    <t>FIXED-LINE TELECOMS</t>
  </si>
  <si>
    <t>ASSOC BRIT FOODS</t>
  </si>
  <si>
    <t>Food Prod &amp; Process</t>
  </si>
  <si>
    <t>UNILEVER ORD 1.4P</t>
  </si>
  <si>
    <t>INGREDION INC</t>
  </si>
  <si>
    <t>FOOD PRODUCTION/PROCESS</t>
  </si>
  <si>
    <t>KRAFT FOODS</t>
  </si>
  <si>
    <t>MONDELEZ INTERNATIONAL INC</t>
  </si>
  <si>
    <t>POST HOLDINGS INC</t>
  </si>
  <si>
    <t>SNYDERS-LANCE INC</t>
  </si>
  <si>
    <t>CVS CORP</t>
  </si>
  <si>
    <t>FOOD RETAIL</t>
  </si>
  <si>
    <t>STARBUCKS CORP</t>
  </si>
  <si>
    <t>SUNOPTA INC</t>
  </si>
  <si>
    <t>CENTRICA</t>
  </si>
  <si>
    <t>Gas Distribution</t>
  </si>
  <si>
    <t>AMERIPRISE FINANCIAL INC</t>
  </si>
  <si>
    <t>GENERAL FINANCIAL</t>
  </si>
  <si>
    <t>TD AMERITRADE HOLDING CORP</t>
  </si>
  <si>
    <t>BLACKROCK INC</t>
  </si>
  <si>
    <t>EQUIFAX INC</t>
  </si>
  <si>
    <t>GLOBAL PAYMENTS INC</t>
  </si>
  <si>
    <t>HEARTLAND PAYMENT SYSTEMS INC</t>
  </si>
  <si>
    <t>MARKIT LTD</t>
  </si>
  <si>
    <t>MSCI INC - A</t>
  </si>
  <si>
    <t>NORTHERN TRUST CORP</t>
  </si>
  <si>
    <t>PRINCIPAL FINANCIAL GROUP</t>
  </si>
  <si>
    <t>RAYMOND JAMES FINANCIAL INC</t>
  </si>
  <si>
    <t>SANTANDER CONSUMER</t>
  </si>
  <si>
    <t>VIRTUS INVESTMENT PARTNERS</t>
  </si>
  <si>
    <t>VISA INC CL A SHS</t>
  </si>
  <si>
    <t>WEX INC</t>
  </si>
  <si>
    <t>WISDOMTREE INVESTMENTS INC</t>
  </si>
  <si>
    <t>AECOM TECHNOLOGY CORP</t>
  </si>
  <si>
    <t>GENERAL INDUSTRIAL</t>
  </si>
  <si>
    <t>BALL CORP</t>
  </si>
  <si>
    <t>CLEAN HARBORS INC</t>
  </si>
  <si>
    <t>DANAHER CORP</t>
  </si>
  <si>
    <t>DOVER CORP</t>
  </si>
  <si>
    <t>FIRST SOLAR INC</t>
  </si>
  <si>
    <t>HONEYWELL INTL INC</t>
  </si>
  <si>
    <t>ILLINOIS TOOL WORKS INC</t>
  </si>
  <si>
    <t>JACOB ENGINEERING GROUP</t>
  </si>
  <si>
    <t>LUXFER HOLDINGS PLC</t>
  </si>
  <si>
    <t>NUCOR CORP</t>
  </si>
  <si>
    <t>OWENS-ILLINOIS INC</t>
  </si>
  <si>
    <t>PENTAIR LTD</t>
  </si>
  <si>
    <t>PRECISION CASTPARTS</t>
  </si>
  <si>
    <t>SHERWIN - WILLIAMS CO.</t>
  </si>
  <si>
    <t>URS CORP</t>
  </si>
  <si>
    <t>WEYERHAEUSER CO</t>
  </si>
  <si>
    <t>CIGNA CORPORATION COM</t>
  </si>
  <si>
    <t>HEALTHCARE EQUIPMENT &amp; SERVICES</t>
  </si>
  <si>
    <t>HCA HOLDINGS INC</t>
  </si>
  <si>
    <t>OCULAR THERAPEUTIX INC</t>
  </si>
  <si>
    <t>ST JUDE MEDICAL INC</t>
  </si>
  <si>
    <t>STRYKER CORP</t>
  </si>
  <si>
    <t>THERMO FISHER SCIENTIFIC</t>
  </si>
  <si>
    <t>PETER GEESON 2nd PREFERRED ORDS</t>
  </si>
  <si>
    <t>Hous Gds Txtiles</t>
  </si>
  <si>
    <t>BOVIS HOMES GROUP PLC</t>
  </si>
  <si>
    <t>Housebuilders</t>
  </si>
  <si>
    <t>PERSIMMON PLC</t>
  </si>
  <si>
    <t>TAYLOR WIMPEY PLC</t>
  </si>
  <si>
    <t>RALPH LAUREN</t>
  </si>
  <si>
    <t>HOUSEHOLD GOODS</t>
  </si>
  <si>
    <t>TEMPUR SEALY INTERNATIONAL</t>
  </si>
  <si>
    <t>IMI PLC ORDINARY 25P</t>
  </si>
  <si>
    <t>INDUSTRIAL ENGINEERING</t>
  </si>
  <si>
    <t>SPIRAX-SARCO 25P</t>
  </si>
  <si>
    <t>WEIR GROUP 12.5P</t>
  </si>
  <si>
    <t>INTERNATIONAL PAPER CO</t>
  </si>
  <si>
    <t>Industrial metals</t>
  </si>
  <si>
    <t>ALLEGHENY TECHNOLOGIES INC</t>
  </si>
  <si>
    <t>INDUSTRIAL METALS</t>
  </si>
  <si>
    <t>RELIANCE STEEL &amp; ALUMINUM</t>
  </si>
  <si>
    <t>UNIVERSAL STAINLESS &amp; ALLOY PRODUCTS INC</t>
  </si>
  <si>
    <t>BOISE CASCADE</t>
  </si>
  <si>
    <t>CON-WAY INC</t>
  </si>
  <si>
    <t>INDUSTRIAL TRANSPORT</t>
  </si>
  <si>
    <t>FEDEX CORP</t>
  </si>
  <si>
    <t>HUNT (JB) TRANSPORT SERVICES INC</t>
  </si>
  <si>
    <t>KANSAS CITY SOUTHERN</t>
  </si>
  <si>
    <t>NORFOLK SOUTHERN CORP</t>
  </si>
  <si>
    <t>SWIFT TRANSPORTATION CO</t>
  </si>
  <si>
    <t>UTI WORLDWIDE INC</t>
  </si>
  <si>
    <t>ABERDEEN ASIAN INCOME FUND ORDS</t>
  </si>
  <si>
    <t>Investment Companies</t>
  </si>
  <si>
    <t>ABERDEEN NDIT 25P</t>
  </si>
  <si>
    <t>EDINBURGH DT 20P</t>
  </si>
  <si>
    <t>INVESCO ASIA TRUST 10P</t>
  </si>
  <si>
    <t>ADVANCE DVLOPING MKTS LTD</t>
  </si>
  <si>
    <t>ADVANCE FRONTIER MKTS FUND</t>
  </si>
  <si>
    <t>BLACKROCK FRONTIERS INV TRUST</t>
  </si>
  <si>
    <t>BLACKROCK EMERGING EUROPE PL</t>
  </si>
  <si>
    <t>Blackrock Latin American Investment Trust plc</t>
  </si>
  <si>
    <t>GENESIS EMERGING MKTS FUND LTD</t>
  </si>
  <si>
    <t>JP Morgan EMER IT25P</t>
  </si>
  <si>
    <t>Aberdeen Global - JAP Smaller Cos Fund D£</t>
  </si>
  <si>
    <t>Investment Entities</t>
  </si>
  <si>
    <t>JO Hambro - Japan Fund Institutional Shares</t>
  </si>
  <si>
    <t>Atlantis Asian Fund (Dub) (US $)</t>
  </si>
  <si>
    <t>Baring Int'l Australia $</t>
  </si>
  <si>
    <t>Martin Currie Glbl Fnd Grtr China Units</t>
  </si>
  <si>
    <t>FPP GLOBAL EMERGING MKTS</t>
  </si>
  <si>
    <t>JPMorgan LNAMER A U$</t>
  </si>
  <si>
    <t>POLUNIN EM MKTS - DEVELOPING COUNTRIES</t>
  </si>
  <si>
    <t>SPIRENT ORD 3 1/3P</t>
  </si>
  <si>
    <t>IT HARDWARE</t>
  </si>
  <si>
    <t>JPMorgan JAP IT 25P</t>
  </si>
  <si>
    <t>Japanese Investment Companies</t>
  </si>
  <si>
    <t>JPMF japs smoc</t>
  </si>
  <si>
    <t>Schroder Japan Growth Fund 10p ords</t>
  </si>
  <si>
    <t>AVIVA ORD 25P</t>
  </si>
  <si>
    <t>LIFE INSURANCE</t>
  </si>
  <si>
    <t>LEGAL&amp;GEN GRP 2.5P</t>
  </si>
  <si>
    <t>OLD MUTUAL ORD</t>
  </si>
  <si>
    <t>PRUDENTIAL ORD 5P</t>
  </si>
  <si>
    <t>XL GROUP</t>
  </si>
  <si>
    <t>VESUVIUS PLC</t>
  </si>
  <si>
    <t>Materials</t>
  </si>
  <si>
    <t>BSKYB ORD 50P</t>
  </si>
  <si>
    <t>MEDIA</t>
  </si>
  <si>
    <t>ITV ORD</t>
  </si>
  <si>
    <t>PEARSON ORD 25P</t>
  </si>
  <si>
    <t>REED ELS ORD 12.5P</t>
  </si>
  <si>
    <t>UNITED BUSINESS MEDIA</t>
  </si>
  <si>
    <t>WPP GRP ORD 10P</t>
  </si>
  <si>
    <t>CHARTER COMMUNICATIONS-A</t>
  </si>
  <si>
    <t>COMCAST CORP CL A</t>
  </si>
  <si>
    <t>DIRECTV</t>
  </si>
  <si>
    <t>DREAMWORKS ANIMATION SKG-A</t>
  </si>
  <si>
    <t>FACEBOOK INC</t>
  </si>
  <si>
    <t>INTERPUBLIC GROUP</t>
  </si>
  <si>
    <t>NIELSON HOLDINGS</t>
  </si>
  <si>
    <t>TIME WARNER INC</t>
  </si>
  <si>
    <t>TWENTY-FIRST CENTURY FOX</t>
  </si>
  <si>
    <t>WALT DISNEY CO</t>
  </si>
  <si>
    <t>YELP</t>
  </si>
  <si>
    <t>ANGLO AMER US$0.50</t>
  </si>
  <si>
    <t>Mining</t>
  </si>
  <si>
    <t>BHP BILLITON PLC</t>
  </si>
  <si>
    <t>RIO TINTO 10P</t>
  </si>
  <si>
    <t>Vodafone</t>
  </si>
  <si>
    <t>Mobile Telecoms</t>
  </si>
  <si>
    <t>CATLIN GROUP</t>
  </si>
  <si>
    <t>NON-LIFE INSURANCE</t>
  </si>
  <si>
    <t>HISCOX</t>
  </si>
  <si>
    <t>JARDINE LLOYD THOMPSON GROUP</t>
  </si>
  <si>
    <t>RSA INSURANCE GROUP</t>
  </si>
  <si>
    <t>AMERICAN INTERNATIONAL GROUP</t>
  </si>
  <si>
    <t>ALLSTATE CORP</t>
  </si>
  <si>
    <t>ASSURED GUARANTY LTD</t>
  </si>
  <si>
    <t>HARTFORD FINANCIAL SVCS GRP</t>
  </si>
  <si>
    <t>MARSH &amp; MCLENNAN COS INC COM</t>
  </si>
  <si>
    <t>PRUDENTIAL FINANCIAL INC</t>
  </si>
  <si>
    <t>TR PROGRESSIVE UK SM COS 'A'</t>
  </si>
  <si>
    <t>OEIC</t>
  </si>
  <si>
    <t>SARACEN BETA</t>
  </si>
  <si>
    <t>BG GROUP ORD 10P</t>
  </si>
  <si>
    <t>Oil &amp; Gas</t>
  </si>
  <si>
    <t>BP PLC USD$0.25</t>
  </si>
  <si>
    <t>CAIRN ENERGY</t>
  </si>
  <si>
    <t>ROYAL DUTCH SHELL A' SHARES</t>
  </si>
  <si>
    <t>ROYAL DUTCH SHELL 'B' SHARES</t>
  </si>
  <si>
    <t>TULLOW OIL PLC</t>
  </si>
  <si>
    <t>ALON USA ENERGY INC</t>
  </si>
  <si>
    <t>OIL &amp; GAS PRODUCERS</t>
  </si>
  <si>
    <t>ANADARKO PETROLEUM CORP</t>
  </si>
  <si>
    <t>CABOT OIL &amp; GAS</t>
  </si>
  <si>
    <t>CONCHO RESOURCES INC</t>
  </si>
  <si>
    <t>CHEVRONTEXACO CORP COM</t>
  </si>
  <si>
    <t>COBALT INTERNATIONAL ENERGY</t>
  </si>
  <si>
    <t>CONSOL ENERGY INC</t>
  </si>
  <si>
    <t>DIAMONDBACK ENERGY INC</t>
  </si>
  <si>
    <t>ENERGEN CORP</t>
  </si>
  <si>
    <t>EXXON MOBIL CORP</t>
  </si>
  <si>
    <t>GULFPORT ENERGY CORP</t>
  </si>
  <si>
    <t>HALLIBURTON CO COM</t>
  </si>
  <si>
    <t>HOLLYFRONTIER CORP</t>
  </si>
  <si>
    <t>NABORS INDUSTRIES LTD</t>
  </si>
  <si>
    <t>RICE ENERGY</t>
  </si>
  <si>
    <t>WILLIAMS COS INC</t>
  </si>
  <si>
    <t>AMEC ORD 50P</t>
  </si>
  <si>
    <t>OIL &amp; GAS SERVICES</t>
  </si>
  <si>
    <t>BAKER HUGHES INC</t>
  </si>
  <si>
    <t>ENBRIDGE INC</t>
  </si>
  <si>
    <t>KINDER MORGAN INC</t>
  </si>
  <si>
    <t>PATTERSON - UTI ENERGY INC</t>
  </si>
  <si>
    <t>PIONEER NATURAL RESOURCES CO</t>
  </si>
  <si>
    <t>RECKITT BENCKISER</t>
  </si>
  <si>
    <t>Personal Care / Household</t>
  </si>
  <si>
    <t>COLGATE-PALMOLIVE</t>
  </si>
  <si>
    <t>PERSONAL GOODS</t>
  </si>
  <si>
    <t>COTY INC-CL A</t>
  </si>
  <si>
    <t>ENERGIZER HOLDINGS INC</t>
  </si>
  <si>
    <t>NU SKIN ENTERPRISES INC</t>
  </si>
  <si>
    <t>ASTRAZENECA ORD</t>
  </si>
  <si>
    <t>PHARMACEUTICAL &amp; BIOTECH</t>
  </si>
  <si>
    <t>GLAXOSMITHKLINE25P</t>
  </si>
  <si>
    <t>SHIRE PHARMA ORD5P</t>
  </si>
  <si>
    <t>ABBOTT LABORATORIES</t>
  </si>
  <si>
    <t>PHARMACEUTICAL, BIOTECH</t>
  </si>
  <si>
    <t>ACHAOGEN INC</t>
  </si>
  <si>
    <t>ACTAVIS INC</t>
  </si>
  <si>
    <t>AERIE PHARMACEUTICALS INC</t>
  </si>
  <si>
    <t>AETNA INC</t>
  </si>
  <si>
    <t>AFFIRMED THERAPEUTICS BV COM</t>
  </si>
  <si>
    <t>ALKERMES INC</t>
  </si>
  <si>
    <t>ALNYLAM PHARMACEUTICALS INC</t>
  </si>
  <si>
    <t>ARENA PHARMACEUTICALS INC</t>
  </si>
  <si>
    <t>BIOCRYST PHARMAMCEUTICALS INC</t>
  </si>
  <si>
    <t>BRISTOL-MYERS SQUIBB CO</t>
  </si>
  <si>
    <t>CARDINAL HEALTH INC</t>
  </si>
  <si>
    <t>COVIDIEN LTD</t>
  </si>
  <si>
    <t>EXELIXIS INC</t>
  </si>
  <si>
    <t>GENOCEA BIOSCIENCES INC</t>
  </si>
  <si>
    <t>GILEAD SCIENCES INC</t>
  </si>
  <si>
    <t>GLYCOMIMETICS INC</t>
  </si>
  <si>
    <t>INCYTE CORP</t>
  </si>
  <si>
    <t>IRONWOOD PHARMACEUTICALS INC</t>
  </si>
  <si>
    <t>JOHNSON &amp; JOHNSON</t>
  </si>
  <si>
    <t>KARYOPHARM THERAPEUTICS INC</t>
  </si>
  <si>
    <t>KITE PHARMA INC</t>
  </si>
  <si>
    <t>LILLY ELI &amp; CO COM</t>
  </si>
  <si>
    <t>MCKESSON CORP COM</t>
  </si>
  <si>
    <t>MEDTRONIC INC</t>
  </si>
  <si>
    <t>MERCK &amp; CO</t>
  </si>
  <si>
    <t>NOVAVAX INC</t>
  </si>
  <si>
    <t>NPS PHARMACEUTICALS INC</t>
  </si>
  <si>
    <t>OTONOMY INC</t>
  </si>
  <si>
    <t>PRESTIGE BRANDS HOLDINGS INC</t>
  </si>
  <si>
    <t>PTC THERAPEUTICS INC</t>
  </si>
  <si>
    <t>PUMA BIOTECHNOLOGY INC</t>
  </si>
  <si>
    <t>REGENERON PHARMACEUTICALS</t>
  </si>
  <si>
    <t>RELYPSA INC</t>
  </si>
  <si>
    <t>SEATTLE GENETICS INC</t>
  </si>
  <si>
    <t>TESARO INC</t>
  </si>
  <si>
    <t>TETRAPHASE PHARMACEUTICALS</t>
  </si>
  <si>
    <t>TREVENA INC</t>
  </si>
  <si>
    <t>ULTRAGENYX PHARMACEUTICAL INC</t>
  </si>
  <si>
    <t>UNITEDHEALTH GROUP INC</t>
  </si>
  <si>
    <t>VERSARTIS INC</t>
  </si>
  <si>
    <t>ZOETIS INC</t>
  </si>
  <si>
    <t>Southampton Property</t>
  </si>
  <si>
    <t>Property</t>
  </si>
  <si>
    <t>Retail Unit Tamworth</t>
  </si>
  <si>
    <t>15-17 Jockeys Field London</t>
  </si>
  <si>
    <t>D'Arblay House, London</t>
  </si>
  <si>
    <t>Bristol Odeon Development</t>
  </si>
  <si>
    <t>Quintins Centre, Hailsham</t>
  </si>
  <si>
    <t>Caledonia House, London</t>
  </si>
  <si>
    <t>Chelsea Fields Ind Est, London</t>
  </si>
  <si>
    <t>Planet Centre, Feltham</t>
  </si>
  <si>
    <t>Hill St, Mayfair</t>
  </si>
  <si>
    <t>Birmingham - Travelodge developm't</t>
  </si>
  <si>
    <t>Saxmundham, Tesco developm't</t>
  </si>
  <si>
    <t>Igloo Regeneration P'ship Property Unit Trust</t>
  </si>
  <si>
    <t>Aviva Pooled Property Fund - class A</t>
  </si>
  <si>
    <t>Aviva Pooled Property Fund - class B</t>
  </si>
  <si>
    <t>Prudential M&amp;G Property Fund</t>
  </si>
  <si>
    <t>Threadneedle Pensions Property Fund</t>
  </si>
  <si>
    <t>Blackrock UK Property Fund</t>
  </si>
  <si>
    <t>Unite UK Student Accommodation Fund</t>
  </si>
  <si>
    <t>ELECTRA PRIVATE EQUITY PLC</t>
  </si>
  <si>
    <t>Quoted Private Equity</t>
  </si>
  <si>
    <t>HG CAPITAL TRUST PLC</t>
  </si>
  <si>
    <t>NB PRIVATE EQUITY PARTNERS Ltd (A)</t>
  </si>
  <si>
    <t>AMERICAN TOWER CORP</t>
  </si>
  <si>
    <t>REAL ESTATE</t>
  </si>
  <si>
    <t>AVALONBAY COMMUNITIES INC</t>
  </si>
  <si>
    <t>PUBLIC STORAGE - REIT</t>
  </si>
  <si>
    <t>SIMON PROPERTY GROUP INC</t>
  </si>
  <si>
    <t>SL GREEN REALTY CORP</t>
  </si>
  <si>
    <t>BRITISH LAND 25P</t>
  </si>
  <si>
    <t>REAL ESTATE INVESTMENT TRUSTS</t>
  </si>
  <si>
    <t>CAPITAL &amp; COUNTIES PROPERTIES</t>
  </si>
  <si>
    <t>HAMMERSON ORD 25P</t>
  </si>
  <si>
    <t>LAND SECS ORD £1</t>
  </si>
  <si>
    <t>SEGRO PLC</t>
  </si>
  <si>
    <t>SHAFTESBURY PLC</t>
  </si>
  <si>
    <t>TR PROPERTY INVESTMENT TRUST ORD</t>
  </si>
  <si>
    <t>HOME RETAIL GROUP</t>
  </si>
  <si>
    <t>Retail</t>
  </si>
  <si>
    <t>KINGFISH ORD13.75P</t>
  </si>
  <si>
    <t>M&amp;S ORD 25P</t>
  </si>
  <si>
    <t>BOOKER GROUP PLC</t>
  </si>
  <si>
    <t>Retail Food &amp; Drug</t>
  </si>
  <si>
    <t>TESCO ORD 5P</t>
  </si>
  <si>
    <t>AMAZON.COM INC</t>
  </si>
  <si>
    <t>RETAILERS - GENERAL</t>
  </si>
  <si>
    <t>AUTOZONE INC</t>
  </si>
  <si>
    <t>DOLLAR GENERAL CORP</t>
  </si>
  <si>
    <t>DOLLAR TREE STORES</t>
  </si>
  <si>
    <t>L BRANDS</t>
  </si>
  <si>
    <t>LOWES COS INC COM</t>
  </si>
  <si>
    <t>NETFLIX INC</t>
  </si>
  <si>
    <t>ROSS STORES INC</t>
  </si>
  <si>
    <t>SIGNET JEWELERS LTD</t>
  </si>
  <si>
    <t>WALGREEN CO</t>
  </si>
  <si>
    <t>ACTIVISION BLIZZARD INC</t>
  </si>
  <si>
    <t>SOFTWARE</t>
  </si>
  <si>
    <t>AKAMAI TECHNOLOGIES INC</t>
  </si>
  <si>
    <t>AUTOMATIC DATA PROCESSING</t>
  </si>
  <si>
    <t>CADENCE DESIGN SYSTEMS</t>
  </si>
  <si>
    <t>COGNIZANT TECH SOLUTIONS-A</t>
  </si>
  <si>
    <t>ENVESTNET INC</t>
  </si>
  <si>
    <t>EVERTEC INC</t>
  </si>
  <si>
    <t>GOOGLE INC C SHARES</t>
  </si>
  <si>
    <t>MICROSOFT CORP</t>
  </si>
  <si>
    <t>MICRO FOCUS INTERNATIONAL</t>
  </si>
  <si>
    <t>SOFTWARE &amp; COMPUTER SERVICES</t>
  </si>
  <si>
    <t>SAGE GROUP ORD 1P</t>
  </si>
  <si>
    <t>REXAM PLC</t>
  </si>
  <si>
    <t>Support Services</t>
  </si>
  <si>
    <t>BABCOCK INT'L</t>
  </si>
  <si>
    <t>BUNZL PLC</t>
  </si>
  <si>
    <t>CAPITA PLC</t>
  </si>
  <si>
    <t>G4S PLC</t>
  </si>
  <si>
    <t>SIG PLC</t>
  </si>
  <si>
    <t>ACCENTURE LTD</t>
  </si>
  <si>
    <t>SUPPORT SERVICES</t>
  </si>
  <si>
    <t>MANPOWER INC</t>
  </si>
  <si>
    <t>ROBERT HALF INT INC</t>
  </si>
  <si>
    <t>TRINET GROUP INC</t>
  </si>
  <si>
    <t>APPLE INC</t>
  </si>
  <si>
    <t>TECHNOLOGY HARDWARE</t>
  </si>
  <si>
    <t>AAPLIED MATERIALS INC</t>
  </si>
  <si>
    <t>FREESCALE SEMICONDUCTOR LTD</t>
  </si>
  <si>
    <t>INTEL CORP</t>
  </si>
  <si>
    <t>LAM RESEARCH CORP</t>
  </si>
  <si>
    <t>WESTERN DIGITAL CORP</t>
  </si>
  <si>
    <t>BRIT AMER TOBC 25P</t>
  </si>
  <si>
    <t>TOBACCO</t>
  </si>
  <si>
    <t>IMPERIAL TOBACCO GROUP</t>
  </si>
  <si>
    <t>ALTRIA GROUP INC</t>
  </si>
  <si>
    <t>LORILLARD INC</t>
  </si>
  <si>
    <t>PHILIP MORRIS INTERNATIONAL INC</t>
  </si>
  <si>
    <t>COMPASS GRP ORD10P</t>
  </si>
  <si>
    <t>Travel &amp; Leisure</t>
  </si>
  <si>
    <t>INTERCONTINENTAL HOTELS GRP</t>
  </si>
  <si>
    <t>LADBROKES PLC</t>
  </si>
  <si>
    <t>JD WETHERSPN ORD2P</t>
  </si>
  <si>
    <t>MARSTON'S</t>
  </si>
  <si>
    <t>MILLENNIUM &amp; COPTHORNE</t>
  </si>
  <si>
    <t>NATIONAL EXPRESS GROUP</t>
  </si>
  <si>
    <t>PUNCH TAVERNS PLC</t>
  </si>
  <si>
    <t>SPIRIT PUB CO PLC</t>
  </si>
  <si>
    <t>STAGECOACH ORD0.5P</t>
  </si>
  <si>
    <t>AMERICAN AIRLINES GROUP INC</t>
  </si>
  <si>
    <t>TRAVEL &amp; LEISURE</t>
  </si>
  <si>
    <t>ARCTIC CAT INC</t>
  </si>
  <si>
    <t>DELTA AIRLINES</t>
  </si>
  <si>
    <t>HILTON WORLDWIDE HOLDINGS</t>
  </si>
  <si>
    <t>LAS VEGAS SANDS CORP</t>
  </si>
  <si>
    <t>NORWEGIAN CRUISE LINE HOLDINGS</t>
  </si>
  <si>
    <t>WYNDHAM WORLDWIDE CORP</t>
  </si>
  <si>
    <t>BT ORD GBP 5P</t>
  </si>
  <si>
    <t>UK Fixed-Line Telecoms</t>
  </si>
  <si>
    <t>CABLE&amp;WIRELESS COMMUNICATIONS</t>
  </si>
  <si>
    <t>EQUITIX FUND 1 LTD P'SHIP</t>
  </si>
  <si>
    <t>UK Unclassified</t>
  </si>
  <si>
    <t>IMPAX NEW ENERGY INVESTORS II UNITS</t>
  </si>
  <si>
    <t>CIS SUSTAINABLE LEADERS TRUST</t>
  </si>
  <si>
    <t>Unit Trusts</t>
  </si>
  <si>
    <t>F &amp; C STEWARDSHIP</t>
  </si>
  <si>
    <t>LIONTRUST SPECIAL SITUATIONS FUND</t>
  </si>
  <si>
    <t>LIONTRUST UK SMALLER COMPANIES FUND</t>
  </si>
  <si>
    <t>SCHRODER UK MID-250 FUND ACC UNITS</t>
  </si>
  <si>
    <t>MONTANARO UK SMALLER COS-£D</t>
  </si>
  <si>
    <t>Baillie Gifford OGF - Japanese B Acc Shares</t>
  </si>
  <si>
    <t>Unit Trusts &amp; OEICs</t>
  </si>
  <si>
    <t>Baring Japan Growth Trust</t>
  </si>
  <si>
    <t>DSBI-JPN EQT FUNDMNTL ACT-IG</t>
  </si>
  <si>
    <t>Invesco Perpetual Japan Fund</t>
  </si>
  <si>
    <t>JPMorgan Jap Fd A Acc</t>
  </si>
  <si>
    <t>Martin Currie - Japan Alpha Fund (B shares)</t>
  </si>
  <si>
    <t>Schroder UT Tokyo Ac</t>
  </si>
  <si>
    <t>First State Asia Pacific B Acc</t>
  </si>
  <si>
    <t>JPMorgan Asia Fund A Ac</t>
  </si>
  <si>
    <t>Schroder Instl PAC Fd Ac</t>
  </si>
  <si>
    <t>1st STTE GLB.EMERG.MKTS.B</t>
  </si>
  <si>
    <t>Thd ndle Lnamer Gwth</t>
  </si>
  <si>
    <t>CATAPULT GROWTH FUND UNITS</t>
  </si>
  <si>
    <t>Unquoted Private Equity</t>
  </si>
  <si>
    <t>EAST MIDLANDS VENTURE</t>
  </si>
  <si>
    <t>GRANVILLE PRIVATE EQUITY MANAGERS (UK) FUND B</t>
  </si>
  <si>
    <t>BAIRD CAPITAL PARTNERS EUROPE FUND LP</t>
  </si>
  <si>
    <t>PANORAMIC ENTERPRISE CAPITAL UNITS</t>
  </si>
  <si>
    <t>PARTNERS GROUP GLOBAL VALUE 2008</t>
  </si>
  <si>
    <t>PHILDREW VENTURES 4TH</t>
  </si>
  <si>
    <t>PENNON GP ORD £1</t>
  </si>
  <si>
    <t>Water</t>
  </si>
  <si>
    <t>SEVERN TR 65 5/19P</t>
  </si>
  <si>
    <t>UNITED UTILITIES GROUP PLC</t>
  </si>
  <si>
    <t>UK Gilts</t>
  </si>
  <si>
    <t>US Government bonds</t>
  </si>
  <si>
    <t>UK Index linked</t>
  </si>
  <si>
    <t>US Index linked</t>
  </si>
  <si>
    <t>Kames UK Corp Bond Fund</t>
  </si>
  <si>
    <t>Royal London UK Corporate Bond Fund</t>
  </si>
  <si>
    <t>M&amp;G Strat Corp Bond Fund GBP A Acc</t>
  </si>
  <si>
    <t>Index linked Bonds</t>
  </si>
  <si>
    <t>Coonventional Bonds</t>
  </si>
  <si>
    <t>Non government Bonds</t>
  </si>
  <si>
    <t>European Passive Tracker fund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</si>
</sst>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sz val="9.0"/>
    </font>
    <font>
      <u/>
      <color rgb="FF0000FF"/>
    </font>
    <font>
      <sz val="10.0"/>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vertical="bottom"/>
    </xf>
    <xf borderId="0" fillId="0" fontId="1" numFmtId="0" xfId="0" applyAlignment="1" applyFont="1">
      <alignment/>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2" numFmtId="4" xfId="0" applyAlignment="1" applyFont="1" applyNumberFormat="1">
      <alignment vertical="bottom"/>
    </xf>
    <xf borderId="0" fillId="0" fontId="1" numFmtId="0" xfId="0" applyAlignment="1" applyFont="1">
      <alignment vertical="bottom"/>
    </xf>
    <xf borderId="0" fillId="0" fontId="1" numFmtId="3" xfId="0" applyAlignment="1" applyFont="1" applyNumberFormat="1">
      <alignment horizontal="righ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4" numFmtId="0" xfId="0" applyAlignment="1" applyFont="1">
      <alignment vertical="bottom"/>
    </xf>
    <xf borderId="0" fillId="0" fontId="4" numFmtId="9" xfId="0" applyAlignment="1" applyFont="1" applyNumberFormat="1">
      <alignment horizontal="right" vertical="bottom"/>
    </xf>
    <xf borderId="0" fillId="0" fontId="4" numFmtId="4" xfId="0" applyAlignment="1" applyFont="1" applyNumberFormat="1">
      <alignment horizontal="right" vertical="bottom"/>
    </xf>
    <xf borderId="0" fillId="0" fontId="4" numFmtId="49" xfId="0" applyAlignment="1" applyFont="1" applyNumberFormat="1">
      <alignment vertical="bottom"/>
    </xf>
    <xf borderId="0" fillId="0" fontId="4" numFmtId="0" xfId="0" applyAlignment="1" applyFont="1">
      <alignment horizontal="right" vertical="bottom"/>
    </xf>
    <xf borderId="0" fillId="0" fontId="1" numFmtId="49" xfId="0" applyAlignment="1" applyFont="1" applyNumberFormat="1">
      <alignment vertical="bottom"/>
    </xf>
    <xf borderId="0" fillId="0" fontId="4" numFmtId="10" xfId="0" applyAlignment="1" applyFont="1" applyNumberFormat="1">
      <alignment horizontal="right" vertical="bottom"/>
    </xf>
    <xf borderId="0" fillId="0" fontId="4" numFmtId="0" xfId="0" applyAlignment="1" applyFont="1">
      <alignment vertical="bottom"/>
    </xf>
    <xf borderId="0" fillId="2" fontId="5" numFmtId="0" xfId="0" applyAlignment="1" applyFill="1" applyFont="1">
      <alignment vertical="bottom"/>
    </xf>
    <xf borderId="0" fillId="2" fontId="5" numFmtId="4" xfId="0" applyAlignment="1" applyFont="1" applyNumberFormat="1">
      <alignment vertical="bottom"/>
    </xf>
    <xf borderId="0" fillId="0" fontId="1" numFmtId="4" xfId="0" applyAlignment="1" applyBorder="1" applyFont="1" applyNumberFormat="1">
      <alignment/>
    </xf>
    <xf borderId="0" fillId="0" fontId="1" numFmtId="4" xfId="0" applyAlignment="1" applyFont="1" applyNumberFormat="1">
      <alignment/>
    </xf>
    <xf borderId="0" fillId="0" fontId="4" numFmtId="3" xfId="0" applyAlignment="1" applyFont="1" applyNumberFormat="1">
      <alignment horizontal="right" vertical="bottom"/>
    </xf>
    <xf borderId="0" fillId="0" fontId="1" numFmtId="3" xfId="0" applyAlignment="1" applyFont="1" applyNumberFormat="1">
      <alignment/>
    </xf>
    <xf borderId="0" fillId="0" fontId="1"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derbyshire.gov.uk/images/Pension%20Fund%20Annual%20Report%202014_tcm44-256728.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4" t="s">
        <v>14</v>
      </c>
    </row>
    <row r="15">
      <c r="A15" s="1" t="s">
        <v>21</v>
      </c>
    </row>
    <row r="16">
      <c r="A16" s="1" t="s">
        <v>22</v>
      </c>
    </row>
    <row r="17">
      <c r="A17" s="1" t="s">
        <v>23</v>
      </c>
    </row>
    <row r="18">
      <c r="A18" s="1" t="s">
        <v>24</v>
      </c>
    </row>
    <row r="19">
      <c r="A19" s="1" t="s">
        <v>26</v>
      </c>
    </row>
    <row r="20">
      <c r="A20" s="1" t="s">
        <v>27</v>
      </c>
    </row>
    <row r="21">
      <c r="A21" s="1" t="s">
        <v>28</v>
      </c>
    </row>
    <row r="22">
      <c r="A22" s="1" t="s">
        <v>29</v>
      </c>
    </row>
    <row r="23">
      <c r="A23" s="1" t="s">
        <v>30</v>
      </c>
    </row>
    <row r="24">
      <c r="A24" s="1" t="s">
        <v>31</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12</v>
      </c>
      <c r="B1" s="2" t="str">
        <f>'Full Data'!A2</f>
        <v>Derbyshire County Council Pension Fund</v>
      </c>
      <c r="C1" s="6"/>
      <c r="D1" s="6"/>
      <c r="E1" s="6"/>
      <c r="I1" s="1" t="s">
        <v>35</v>
      </c>
    </row>
    <row r="2">
      <c r="A2" s="2" t="s">
        <v>36</v>
      </c>
      <c r="B2" s="7">
        <f>SUM('Full Data'!H1:H1000)</f>
        <v>3830270766</v>
      </c>
      <c r="C2" s="6"/>
      <c r="D2" s="6"/>
      <c r="E2" s="6"/>
      <c r="I2" s="1" t="s">
        <v>37</v>
      </c>
      <c r="K2" s="4" t="s">
        <v>38</v>
      </c>
    </row>
    <row r="3">
      <c r="A3" s="2" t="s">
        <v>39</v>
      </c>
      <c r="B3" s="7">
        <f>SUM('Full Data'!G2:G1000)</f>
        <v>224645161</v>
      </c>
      <c r="C3" s="6"/>
      <c r="D3" s="6"/>
      <c r="E3" s="6"/>
    </row>
    <row r="4">
      <c r="A4" s="2" t="s">
        <v>40</v>
      </c>
      <c r="B4" s="8">
        <f>B3/B2</f>
        <v>0.05864994271</v>
      </c>
      <c r="C4" s="6"/>
      <c r="D4" s="6"/>
      <c r="E4" s="6"/>
    </row>
    <row r="5">
      <c r="A5" s="2"/>
      <c r="B5" s="2"/>
      <c r="C5" s="6"/>
      <c r="D5" s="6"/>
      <c r="E5" s="6"/>
    </row>
    <row r="6">
      <c r="A6" s="2"/>
      <c r="B6" s="2"/>
      <c r="C6" s="6"/>
      <c r="D6" s="6"/>
      <c r="E6" s="6"/>
    </row>
    <row r="7">
      <c r="A7" s="2" t="s">
        <v>41</v>
      </c>
      <c r="B7" s="2"/>
      <c r="C7" s="6"/>
      <c r="D7" s="6"/>
      <c r="E7" s="6" t="s">
        <v>42</v>
      </c>
    </row>
    <row r="8">
      <c r="A8" s="2" t="s">
        <v>25</v>
      </c>
      <c r="B8" s="2"/>
      <c r="C8" s="6" t="s">
        <v>12</v>
      </c>
      <c r="D8" s="6"/>
      <c r="E8" s="6"/>
    </row>
    <row r="9">
      <c r="A9" s="9">
        <f>LARGE('Full Data'!G:G,1)</f>
        <v>52993875</v>
      </c>
      <c r="B9" s="8">
        <f t="shared" ref="B9:B18" si="1">A9/$B$2</f>
        <v>0.01383554277</v>
      </c>
      <c r="C9" s="15" t="str">
        <f t="array" ref="C9">INDEX('Full Data'!F:F,MATCH(LARGE('Full Data'!G:G,1),'Full Data'!G:G,0))</f>
        <v>ROYAL DUTCH SHELL 'B' SHARES</v>
      </c>
      <c r="D9" s="6"/>
      <c r="E9" s="6"/>
    </row>
    <row r="10">
      <c r="A10" s="9">
        <f>LARGE('Full Data'!G:G,2)</f>
        <v>49420600</v>
      </c>
      <c r="B10" s="8">
        <f t="shared" si="1"/>
        <v>0.01290263875</v>
      </c>
      <c r="C10" s="15" t="str">
        <f t="array" ref="C10">INDEX('Full Data'!F:F,MATCH(LARGE('Full Data'!G:G,2),'Full Data'!G:G,0))</f>
        <v>BP PLC USD$0.25</v>
      </c>
      <c r="D10" s="6"/>
      <c r="E10" s="6"/>
    </row>
    <row r="11">
      <c r="A11" s="9">
        <f>LARGE('Full Data'!G:G,3)</f>
        <v>27283500</v>
      </c>
      <c r="B11" s="8">
        <f t="shared" si="1"/>
        <v>0.007123125666</v>
      </c>
      <c r="C11" s="15" t="str">
        <f t="array" ref="C11">INDEX('Full Data'!F:F,MATCH(LARGE('Full Data'!G:G,3),'Full Data'!G:G,0))</f>
        <v>RIO TINTO 10P</v>
      </c>
      <c r="D11" s="6"/>
      <c r="E11" s="6"/>
    </row>
    <row r="12">
      <c r="A12" s="9">
        <f>LARGE('Full Data'!G:G,4)</f>
        <v>26804305</v>
      </c>
      <c r="B12" s="8">
        <f t="shared" si="1"/>
        <v>0.006998018322</v>
      </c>
      <c r="C12" s="15" t="str">
        <f t="array" ref="C12">INDEX('Full Data'!F:F,MATCH(LARGE('Full Data'!G:G,4),'Full Data'!G:G,0))</f>
        <v>ROYAL DUTCH SHELL A' SHARES</v>
      </c>
      <c r="D12" s="6"/>
      <c r="E12" s="6"/>
    </row>
    <row r="13">
      <c r="A13" s="9">
        <f>LARGE('Full Data'!G:G,5)</f>
        <v>26208500</v>
      </c>
      <c r="B13" s="8">
        <f t="shared" si="1"/>
        <v>0.006842466656</v>
      </c>
      <c r="C13" s="15" t="str">
        <f t="array" ref="C13">INDEX('Full Data'!F:F,MATCH(LARGE('Full Data'!G:G,5),'Full Data'!G:G,0))</f>
        <v>BG GROUP ORD 10P</v>
      </c>
      <c r="D13" s="6"/>
      <c r="E13" s="6"/>
    </row>
    <row r="14">
      <c r="A14" s="9">
        <f>LARGE('Full Data'!G:G,6)</f>
        <v>21431250</v>
      </c>
      <c r="B14" s="8">
        <f t="shared" si="1"/>
        <v>0.005595231071</v>
      </c>
      <c r="C14" s="15" t="str">
        <f t="array" ref="C14">INDEX('Full Data'!F:F,MATCH(LARGE('Full Data'!G:G,6),'Full Data'!G:G,0))</f>
        <v>BHP BILLITON PLC</v>
      </c>
      <c r="D14" s="6"/>
      <c r="E14" s="6"/>
    </row>
    <row r="15">
      <c r="A15" s="9">
        <f>LARGE('Full Data'!G:G,7)</f>
        <v>6400200</v>
      </c>
      <c r="B15" s="8">
        <f t="shared" si="1"/>
        <v>0.001670952366</v>
      </c>
      <c r="C15" s="15" t="str">
        <f t="array" ref="C15">INDEX('Full Data'!F:F,MATCH(LARGE('Full Data'!G:G,7),'Full Data'!G:G,0))</f>
        <v>DSBI-JPN EQT FUNDMNTL ACT-IG</v>
      </c>
      <c r="D15" s="6"/>
      <c r="E15" s="6"/>
    </row>
    <row r="16">
      <c r="A16" s="9">
        <f>LARGE('Full Data'!G:G,8)</f>
        <v>3448734</v>
      </c>
      <c r="B16" s="8">
        <f t="shared" si="1"/>
        <v>0.0009003890875</v>
      </c>
      <c r="C16" s="15" t="str">
        <f t="array" ref="C16">INDEX('Full Data'!F:F,MATCH(LARGE('Full Data'!G:G,8),'Full Data'!G:G,0))</f>
        <v>EXXON MOBIL CORP</v>
      </c>
      <c r="D16" s="6"/>
      <c r="E16" s="6"/>
    </row>
    <row r="17">
      <c r="A17" s="9">
        <f>LARGE('Full Data'!G:G,9)</f>
        <v>2864967</v>
      </c>
      <c r="B17" s="8">
        <f t="shared" si="1"/>
        <v>0.00074798028</v>
      </c>
      <c r="C17" s="15" t="str">
        <f t="array" ref="C17">INDEX('Full Data'!F:F,MATCH(LARGE('Full Data'!G:G,9),'Full Data'!G:G,0))</f>
        <v>ANADARKO PETROLEUM CORP</v>
      </c>
      <c r="D17" s="6"/>
      <c r="E17" s="6"/>
    </row>
    <row r="18">
      <c r="A18" s="9">
        <f>LARGE('Full Data'!G:G,10)</f>
        <v>2048756</v>
      </c>
      <c r="B18" s="8">
        <f t="shared" si="1"/>
        <v>0.0005348854233</v>
      </c>
      <c r="C18" s="15" t="str">
        <f t="array" ref="C18">INDEX('Full Data'!F:F,MATCH(LARGE('Full Data'!G:G,10),'Full Data'!G:G,0))</f>
        <v>PIONEER NATURAL RESOURCES CO</v>
      </c>
      <c r="D18" s="6"/>
      <c r="E18" s="6"/>
    </row>
  </sheetData>
  <hyperlinks>
    <hyperlink r:id="rId1" ref="K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7" width="38.0"/>
    <col customWidth="1" min="8" max="8" width="23.71"/>
  </cols>
  <sheetData>
    <row r="1">
      <c r="A1" s="3" t="s">
        <v>13</v>
      </c>
      <c r="B1" s="3" t="s">
        <v>15</v>
      </c>
      <c r="C1" s="3" t="s">
        <v>16</v>
      </c>
      <c r="D1" s="3" t="s">
        <v>17</v>
      </c>
      <c r="E1" s="3" t="s">
        <v>18</v>
      </c>
      <c r="F1" s="3" t="s">
        <v>19</v>
      </c>
      <c r="G1" s="3" t="s">
        <v>20</v>
      </c>
      <c r="H1" s="5" t="s">
        <v>25</v>
      </c>
    </row>
    <row r="2" ht="24.0" customHeight="1">
      <c r="A2" s="1" t="s">
        <v>32</v>
      </c>
      <c r="B2" s="1" t="s">
        <v>33</v>
      </c>
      <c r="C2" s="1" t="s">
        <v>34</v>
      </c>
      <c r="D2" s="18" t="str">
        <f t="shared" ref="D2:D43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8" t="str">
        <f t="shared" ref="E2:E431"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8" t="str">
        <f t="shared" ref="F2:F431" si="3">IF(OR(NOT(D2="0"),NOT(E2="0")),B2,D2)</f>
        <v>0</v>
      </c>
      <c r="G2" s="19" t="str">
        <f t="shared" ref="G2:G431" si="4">IF(F2="0",F2,H2)</f>
        <v>0</v>
      </c>
      <c r="H2" s="20">
        <v>1.27305E7</v>
      </c>
    </row>
    <row r="3">
      <c r="A3" s="1" t="s">
        <v>32</v>
      </c>
      <c r="B3" s="1" t="s">
        <v>50</v>
      </c>
      <c r="C3" s="1" t="s">
        <v>34</v>
      </c>
      <c r="D3" s="18" t="str">
        <f t="shared" si="1"/>
        <v>0</v>
      </c>
      <c r="E3" s="18" t="str">
        <f t="shared" si="2"/>
        <v>0</v>
      </c>
      <c r="F3" s="18" t="str">
        <f t="shared" si="3"/>
        <v>0</v>
      </c>
      <c r="G3" s="19" t="str">
        <f t="shared" si="4"/>
        <v>0</v>
      </c>
      <c r="H3" s="21">
        <v>1077046.0</v>
      </c>
    </row>
    <row r="4">
      <c r="A4" s="1" t="s">
        <v>32</v>
      </c>
      <c r="B4" s="1" t="s">
        <v>51</v>
      </c>
      <c r="C4" s="1" t="s">
        <v>34</v>
      </c>
      <c r="D4" s="18" t="str">
        <f t="shared" si="1"/>
        <v>0</v>
      </c>
      <c r="E4" s="18" t="str">
        <f t="shared" si="2"/>
        <v>0</v>
      </c>
      <c r="F4" s="18" t="str">
        <f t="shared" si="3"/>
        <v>0</v>
      </c>
      <c r="G4" s="19" t="str">
        <f t="shared" si="4"/>
        <v>0</v>
      </c>
      <c r="H4" s="21">
        <v>2183250.0</v>
      </c>
    </row>
    <row r="5">
      <c r="A5" s="1" t="s">
        <v>32</v>
      </c>
      <c r="B5" s="1" t="s">
        <v>52</v>
      </c>
      <c r="C5" s="1" t="s">
        <v>34</v>
      </c>
      <c r="D5" s="18" t="str">
        <f t="shared" si="1"/>
        <v>0</v>
      </c>
      <c r="E5" s="18" t="str">
        <f t="shared" si="2"/>
        <v>0</v>
      </c>
      <c r="F5" s="18" t="str">
        <f t="shared" si="3"/>
        <v>0</v>
      </c>
      <c r="G5" s="19" t="str">
        <f t="shared" si="4"/>
        <v>0</v>
      </c>
      <c r="H5" s="21">
        <v>1.5432E7</v>
      </c>
    </row>
    <row r="6">
      <c r="A6" s="1" t="s">
        <v>32</v>
      </c>
      <c r="B6" s="1" t="s">
        <v>53</v>
      </c>
      <c r="C6" s="1" t="s">
        <v>34</v>
      </c>
      <c r="D6" s="18" t="str">
        <f t="shared" si="1"/>
        <v>0</v>
      </c>
      <c r="E6" s="18" t="str">
        <f t="shared" si="2"/>
        <v>0</v>
      </c>
      <c r="F6" s="18" t="str">
        <f t="shared" si="3"/>
        <v>0</v>
      </c>
      <c r="G6" s="19" t="str">
        <f t="shared" si="4"/>
        <v>0</v>
      </c>
      <c r="H6" s="21">
        <v>5999250.0</v>
      </c>
    </row>
    <row r="7">
      <c r="A7" s="1" t="s">
        <v>32</v>
      </c>
      <c r="B7" s="1" t="s">
        <v>54</v>
      </c>
      <c r="C7" s="1" t="s">
        <v>55</v>
      </c>
      <c r="D7" s="18" t="str">
        <f t="shared" si="1"/>
        <v>0</v>
      </c>
      <c r="E7" s="18" t="str">
        <f t="shared" si="2"/>
        <v>0</v>
      </c>
      <c r="F7" s="18" t="str">
        <f t="shared" si="3"/>
        <v>0</v>
      </c>
      <c r="G7" s="19" t="str">
        <f t="shared" si="4"/>
        <v>0</v>
      </c>
      <c r="H7" s="21">
        <v>1285786.0</v>
      </c>
    </row>
    <row r="8">
      <c r="A8" s="1" t="s">
        <v>32</v>
      </c>
      <c r="B8" s="1" t="s">
        <v>57</v>
      </c>
      <c r="C8" s="1" t="s">
        <v>55</v>
      </c>
      <c r="D8" s="18" t="str">
        <f t="shared" si="1"/>
        <v>0</v>
      </c>
      <c r="E8" s="18" t="str">
        <f t="shared" si="2"/>
        <v>0</v>
      </c>
      <c r="F8" s="18" t="str">
        <f t="shared" si="3"/>
        <v>0</v>
      </c>
      <c r="G8" s="19" t="str">
        <f t="shared" si="4"/>
        <v>0</v>
      </c>
      <c r="H8" s="21">
        <v>1270588.0</v>
      </c>
    </row>
    <row r="9">
      <c r="A9" s="1" t="s">
        <v>32</v>
      </c>
      <c r="B9" s="1" t="s">
        <v>59</v>
      </c>
      <c r="C9" s="1" t="s">
        <v>55</v>
      </c>
      <c r="D9" s="18" t="str">
        <f t="shared" si="1"/>
        <v>0</v>
      </c>
      <c r="E9" s="18" t="str">
        <f t="shared" si="2"/>
        <v>0</v>
      </c>
      <c r="F9" s="18" t="str">
        <f t="shared" si="3"/>
        <v>0</v>
      </c>
      <c r="G9" s="19" t="str">
        <f t="shared" si="4"/>
        <v>0</v>
      </c>
      <c r="H9" s="21">
        <v>2286841.0</v>
      </c>
    </row>
    <row r="10">
      <c r="A10" s="1" t="s">
        <v>32</v>
      </c>
      <c r="B10" s="1" t="s">
        <v>61</v>
      </c>
      <c r="C10" s="1" t="s">
        <v>55</v>
      </c>
      <c r="D10" s="18" t="str">
        <f t="shared" si="1"/>
        <v>0</v>
      </c>
      <c r="E10" s="18" t="str">
        <f t="shared" si="2"/>
        <v>0</v>
      </c>
      <c r="F10" s="18" t="str">
        <f t="shared" si="3"/>
        <v>0</v>
      </c>
      <c r="G10" s="19" t="str">
        <f t="shared" si="4"/>
        <v>0</v>
      </c>
      <c r="H10" s="21">
        <v>1796386.0</v>
      </c>
    </row>
    <row r="11">
      <c r="A11" s="1" t="s">
        <v>32</v>
      </c>
      <c r="B11" s="1" t="s">
        <v>62</v>
      </c>
      <c r="C11" s="1" t="s">
        <v>55</v>
      </c>
      <c r="D11" s="18" t="str">
        <f t="shared" si="1"/>
        <v>0</v>
      </c>
      <c r="E11" s="18" t="str">
        <f t="shared" si="2"/>
        <v>0</v>
      </c>
      <c r="F11" s="18" t="str">
        <f t="shared" si="3"/>
        <v>0</v>
      </c>
      <c r="G11" s="19" t="str">
        <f t="shared" si="4"/>
        <v>0</v>
      </c>
      <c r="H11" s="21">
        <v>3642409.0</v>
      </c>
    </row>
    <row r="12">
      <c r="A12" s="1" t="s">
        <v>32</v>
      </c>
      <c r="B12" s="1" t="s">
        <v>63</v>
      </c>
      <c r="C12" s="1" t="s">
        <v>64</v>
      </c>
      <c r="D12" s="18" t="str">
        <f t="shared" si="1"/>
        <v>0</v>
      </c>
      <c r="E12" s="18" t="str">
        <f t="shared" si="2"/>
        <v>0</v>
      </c>
      <c r="F12" s="18" t="str">
        <f t="shared" si="3"/>
        <v>0</v>
      </c>
      <c r="G12" s="19" t="str">
        <f t="shared" si="4"/>
        <v>0</v>
      </c>
      <c r="H12" s="21">
        <v>2238566.0</v>
      </c>
    </row>
    <row r="13">
      <c r="A13" s="1" t="s">
        <v>32</v>
      </c>
      <c r="B13" s="1" t="s">
        <v>65</v>
      </c>
      <c r="C13" s="1" t="s">
        <v>64</v>
      </c>
      <c r="D13" s="18" t="str">
        <f t="shared" si="1"/>
        <v>0</v>
      </c>
      <c r="E13" s="18" t="str">
        <f t="shared" si="2"/>
        <v>0</v>
      </c>
      <c r="F13" s="18" t="str">
        <f t="shared" si="3"/>
        <v>0</v>
      </c>
      <c r="G13" s="19" t="str">
        <f t="shared" si="4"/>
        <v>0</v>
      </c>
      <c r="H13" s="21">
        <v>2126691.0</v>
      </c>
    </row>
    <row r="14">
      <c r="A14" s="1" t="s">
        <v>32</v>
      </c>
      <c r="B14" s="1" t="s">
        <v>66</v>
      </c>
      <c r="C14" s="1" t="s">
        <v>67</v>
      </c>
      <c r="D14" s="18" t="str">
        <f t="shared" si="1"/>
        <v>0</v>
      </c>
      <c r="E14" s="18" t="str">
        <f t="shared" si="2"/>
        <v>0</v>
      </c>
      <c r="F14" s="18" t="str">
        <f t="shared" si="3"/>
        <v>0</v>
      </c>
      <c r="G14" s="19" t="str">
        <f t="shared" si="4"/>
        <v>0</v>
      </c>
      <c r="H14" s="21">
        <v>6862800.0</v>
      </c>
    </row>
    <row r="15">
      <c r="A15" s="1" t="s">
        <v>32</v>
      </c>
      <c r="B15" s="1" t="s">
        <v>68</v>
      </c>
      <c r="C15" s="1" t="s">
        <v>69</v>
      </c>
      <c r="D15" s="18" t="str">
        <f t="shared" si="1"/>
        <v>0</v>
      </c>
      <c r="E15" s="18" t="str">
        <f t="shared" si="2"/>
        <v>0</v>
      </c>
      <c r="F15" s="18" t="str">
        <f t="shared" si="3"/>
        <v>0</v>
      </c>
      <c r="G15" s="19" t="str">
        <f t="shared" si="4"/>
        <v>0</v>
      </c>
      <c r="H15" s="21">
        <v>1.3501875E7</v>
      </c>
    </row>
    <row r="16">
      <c r="A16" s="1" t="s">
        <v>32</v>
      </c>
      <c r="B16" s="1" t="s">
        <v>70</v>
      </c>
      <c r="C16" s="1" t="s">
        <v>69</v>
      </c>
      <c r="D16" s="18" t="str">
        <f t="shared" si="1"/>
        <v>0</v>
      </c>
      <c r="E16" s="18" t="str">
        <f t="shared" si="2"/>
        <v>0</v>
      </c>
      <c r="F16" s="18" t="str">
        <f t="shared" si="3"/>
        <v>0</v>
      </c>
      <c r="G16" s="19" t="str">
        <f t="shared" si="4"/>
        <v>0</v>
      </c>
      <c r="H16" s="21">
        <v>6.18175E7</v>
      </c>
    </row>
    <row r="17">
      <c r="A17" s="1" t="s">
        <v>32</v>
      </c>
      <c r="B17" s="1" t="s">
        <v>71</v>
      </c>
      <c r="C17" s="1" t="s">
        <v>69</v>
      </c>
      <c r="D17" s="18" t="str">
        <f t="shared" si="1"/>
        <v>0</v>
      </c>
      <c r="E17" s="18" t="str">
        <f t="shared" si="2"/>
        <v>0</v>
      </c>
      <c r="F17" s="18" t="str">
        <f t="shared" si="3"/>
        <v>0</v>
      </c>
      <c r="G17" s="19" t="str">
        <f t="shared" si="4"/>
        <v>0</v>
      </c>
      <c r="H17" s="21">
        <v>1.69114E7</v>
      </c>
    </row>
    <row r="18">
      <c r="A18" s="1" t="s">
        <v>32</v>
      </c>
      <c r="B18" s="1" t="s">
        <v>72</v>
      </c>
      <c r="C18" s="1" t="s">
        <v>69</v>
      </c>
      <c r="D18" s="18" t="str">
        <f t="shared" si="1"/>
        <v>0</v>
      </c>
      <c r="E18" s="18" t="str">
        <f t="shared" si="2"/>
        <v>0</v>
      </c>
      <c r="F18" s="18" t="str">
        <f t="shared" si="3"/>
        <v>0</v>
      </c>
      <c r="G18" s="19" t="str">
        <f t="shared" si="4"/>
        <v>0</v>
      </c>
      <c r="H18" s="21">
        <v>3423330.0</v>
      </c>
    </row>
    <row r="19">
      <c r="A19" s="1" t="s">
        <v>32</v>
      </c>
      <c r="B19" s="1" t="s">
        <v>73</v>
      </c>
      <c r="C19" s="1" t="s">
        <v>69</v>
      </c>
      <c r="D19" s="18" t="str">
        <f t="shared" si="1"/>
        <v>0</v>
      </c>
      <c r="E19" s="18" t="str">
        <f t="shared" si="2"/>
        <v>0</v>
      </c>
      <c r="F19" s="18" t="str">
        <f t="shared" si="3"/>
        <v>0</v>
      </c>
      <c r="G19" s="19" t="str">
        <f t="shared" si="4"/>
        <v>0</v>
      </c>
      <c r="H19" s="21">
        <v>1.5247808E7</v>
      </c>
    </row>
    <row r="20">
      <c r="A20" s="1" t="s">
        <v>32</v>
      </c>
      <c r="B20" s="1" t="s">
        <v>74</v>
      </c>
      <c r="C20" s="1" t="s">
        <v>75</v>
      </c>
      <c r="D20" s="18" t="str">
        <f t="shared" si="1"/>
        <v>0</v>
      </c>
      <c r="E20" s="18" t="str">
        <f t="shared" si="2"/>
        <v>0</v>
      </c>
      <c r="F20" s="18" t="str">
        <f t="shared" si="3"/>
        <v>0</v>
      </c>
      <c r="G20" s="19" t="str">
        <f t="shared" si="4"/>
        <v>0</v>
      </c>
      <c r="H20" s="21">
        <v>9959379.0</v>
      </c>
    </row>
    <row r="21">
      <c r="A21" s="1" t="s">
        <v>32</v>
      </c>
      <c r="B21" s="1" t="s">
        <v>76</v>
      </c>
      <c r="C21" s="1" t="s">
        <v>75</v>
      </c>
      <c r="D21" s="18" t="str">
        <f t="shared" si="1"/>
        <v>0</v>
      </c>
      <c r="E21" s="18" t="str">
        <f t="shared" si="2"/>
        <v>0</v>
      </c>
      <c r="F21" s="18" t="str">
        <f t="shared" si="3"/>
        <v>0</v>
      </c>
      <c r="G21" s="19" t="str">
        <f t="shared" si="4"/>
        <v>0</v>
      </c>
      <c r="H21" s="21">
        <v>271136.0</v>
      </c>
    </row>
    <row r="22">
      <c r="A22" s="1" t="s">
        <v>32</v>
      </c>
      <c r="B22" s="1" t="s">
        <v>77</v>
      </c>
      <c r="C22" s="1" t="s">
        <v>75</v>
      </c>
      <c r="D22" s="18" t="str">
        <f t="shared" si="1"/>
        <v>0</v>
      </c>
      <c r="E22" s="18" t="str">
        <f t="shared" si="2"/>
        <v>0</v>
      </c>
      <c r="F22" s="18" t="str">
        <f t="shared" si="3"/>
        <v>0</v>
      </c>
      <c r="G22" s="19" t="str">
        <f t="shared" si="4"/>
        <v>0</v>
      </c>
      <c r="H22" s="21">
        <v>5678720.0</v>
      </c>
    </row>
    <row r="23">
      <c r="A23" s="1" t="s">
        <v>32</v>
      </c>
      <c r="B23" s="1" t="s">
        <v>78</v>
      </c>
      <c r="C23" s="1" t="s">
        <v>75</v>
      </c>
      <c r="D23" s="18" t="str">
        <f t="shared" si="1"/>
        <v>0</v>
      </c>
      <c r="E23" s="18" t="str">
        <f t="shared" si="2"/>
        <v>0</v>
      </c>
      <c r="F23" s="18" t="str">
        <f t="shared" si="3"/>
        <v>0</v>
      </c>
      <c r="G23" s="19" t="str">
        <f t="shared" si="4"/>
        <v>0</v>
      </c>
      <c r="H23" s="21">
        <v>9821734.0</v>
      </c>
    </row>
    <row r="24">
      <c r="A24" s="1" t="s">
        <v>32</v>
      </c>
      <c r="B24" s="1" t="s">
        <v>79</v>
      </c>
      <c r="C24" s="1" t="s">
        <v>75</v>
      </c>
      <c r="D24" s="18" t="str">
        <f t="shared" si="1"/>
        <v>0</v>
      </c>
      <c r="E24" s="18" t="str">
        <f t="shared" si="2"/>
        <v>0</v>
      </c>
      <c r="F24" s="18" t="str">
        <f t="shared" si="3"/>
        <v>0</v>
      </c>
      <c r="G24" s="19" t="str">
        <f t="shared" si="4"/>
        <v>0</v>
      </c>
      <c r="H24" s="21">
        <v>527025.0</v>
      </c>
    </row>
    <row r="25">
      <c r="A25" s="1" t="s">
        <v>32</v>
      </c>
      <c r="B25" s="1" t="s">
        <v>80</v>
      </c>
      <c r="C25" s="1" t="s">
        <v>81</v>
      </c>
      <c r="D25" s="18" t="str">
        <f t="shared" si="1"/>
        <v>0</v>
      </c>
      <c r="E25" s="18" t="str">
        <f t="shared" si="2"/>
        <v>0</v>
      </c>
      <c r="F25" s="18" t="str">
        <f t="shared" si="3"/>
        <v>0</v>
      </c>
      <c r="G25" s="19" t="str">
        <f t="shared" si="4"/>
        <v>0</v>
      </c>
      <c r="H25" s="21">
        <v>3674000.0</v>
      </c>
    </row>
    <row r="26">
      <c r="A26" s="1" t="s">
        <v>32</v>
      </c>
      <c r="B26" s="1" t="s">
        <v>82</v>
      </c>
      <c r="C26" s="1" t="s">
        <v>81</v>
      </c>
      <c r="D26" s="18" t="str">
        <f t="shared" si="1"/>
        <v>0</v>
      </c>
      <c r="E26" s="18" t="str">
        <f t="shared" si="2"/>
        <v>0</v>
      </c>
      <c r="F26" s="18" t="str">
        <f t="shared" si="3"/>
        <v>0</v>
      </c>
      <c r="G26" s="19" t="str">
        <f t="shared" si="4"/>
        <v>0</v>
      </c>
      <c r="H26" s="21">
        <v>2.5072225E7</v>
      </c>
    </row>
    <row r="27">
      <c r="A27" s="1" t="s">
        <v>32</v>
      </c>
      <c r="B27" s="1" t="s">
        <v>83</v>
      </c>
      <c r="C27" s="1" t="s">
        <v>81</v>
      </c>
      <c r="D27" s="18" t="str">
        <f t="shared" si="1"/>
        <v>0</v>
      </c>
      <c r="E27" s="18" t="str">
        <f t="shared" si="2"/>
        <v>0</v>
      </c>
      <c r="F27" s="18" t="str">
        <f t="shared" si="3"/>
        <v>0</v>
      </c>
      <c r="G27" s="19" t="str">
        <f t="shared" si="4"/>
        <v>0</v>
      </c>
      <c r="H27" s="21">
        <v>1.714E7</v>
      </c>
    </row>
    <row r="28">
      <c r="A28" s="1" t="s">
        <v>32</v>
      </c>
      <c r="B28" s="1" t="s">
        <v>84</v>
      </c>
      <c r="C28" s="1" t="s">
        <v>85</v>
      </c>
      <c r="D28" s="18" t="str">
        <f t="shared" si="1"/>
        <v>0</v>
      </c>
      <c r="E28" s="18" t="str">
        <f t="shared" si="2"/>
        <v>0</v>
      </c>
      <c r="F28" s="18" t="str">
        <f t="shared" si="3"/>
        <v>0</v>
      </c>
      <c r="G28" s="19" t="str">
        <f t="shared" si="4"/>
        <v>0</v>
      </c>
      <c r="H28" s="21">
        <v>3897669.0</v>
      </c>
    </row>
    <row r="29">
      <c r="A29" s="1" t="s">
        <v>32</v>
      </c>
      <c r="B29" s="1" t="s">
        <v>86</v>
      </c>
      <c r="C29" s="1" t="s">
        <v>85</v>
      </c>
      <c r="D29" s="18" t="str">
        <f t="shared" si="1"/>
        <v>0</v>
      </c>
      <c r="E29" s="18" t="str">
        <f t="shared" si="2"/>
        <v>0</v>
      </c>
      <c r="F29" s="18" t="str">
        <f t="shared" si="3"/>
        <v>0</v>
      </c>
      <c r="G29" s="19" t="str">
        <f t="shared" si="4"/>
        <v>0</v>
      </c>
      <c r="H29" s="21">
        <v>2222680.0</v>
      </c>
    </row>
    <row r="30">
      <c r="A30" s="1" t="s">
        <v>32</v>
      </c>
      <c r="B30" s="1" t="s">
        <v>87</v>
      </c>
      <c r="C30" s="1" t="s">
        <v>85</v>
      </c>
      <c r="D30" s="18" t="str">
        <f t="shared" si="1"/>
        <v>0</v>
      </c>
      <c r="E30" s="18" t="str">
        <f t="shared" si="2"/>
        <v>0</v>
      </c>
      <c r="F30" s="18" t="str">
        <f t="shared" si="3"/>
        <v>0</v>
      </c>
      <c r="G30" s="19" t="str">
        <f t="shared" si="4"/>
        <v>0</v>
      </c>
      <c r="H30" s="21">
        <v>1620955.0</v>
      </c>
    </row>
    <row r="31">
      <c r="A31" s="1" t="s">
        <v>32</v>
      </c>
      <c r="B31" s="1" t="s">
        <v>88</v>
      </c>
      <c r="C31" s="1" t="s">
        <v>85</v>
      </c>
      <c r="D31" s="18" t="str">
        <f t="shared" si="1"/>
        <v>0</v>
      </c>
      <c r="E31" s="18" t="str">
        <f t="shared" si="2"/>
        <v>0</v>
      </c>
      <c r="F31" s="18" t="str">
        <f t="shared" si="3"/>
        <v>0</v>
      </c>
      <c r="G31" s="19" t="str">
        <f t="shared" si="4"/>
        <v>0</v>
      </c>
      <c r="H31" s="21">
        <v>2960259.0</v>
      </c>
    </row>
    <row r="32">
      <c r="A32" s="1" t="s">
        <v>32</v>
      </c>
      <c r="B32" s="1" t="s">
        <v>89</v>
      </c>
      <c r="C32" s="1" t="s">
        <v>90</v>
      </c>
      <c r="D32" s="18" t="str">
        <f t="shared" si="1"/>
        <v>0</v>
      </c>
      <c r="E32" s="18" t="str">
        <f t="shared" si="2"/>
        <v>0</v>
      </c>
      <c r="F32" s="18" t="str">
        <f t="shared" si="3"/>
        <v>0</v>
      </c>
      <c r="G32" s="19" t="str">
        <f t="shared" si="4"/>
        <v>0</v>
      </c>
      <c r="H32" s="21">
        <v>1733408.0</v>
      </c>
    </row>
    <row r="33">
      <c r="A33" s="1" t="s">
        <v>32</v>
      </c>
      <c r="B33" s="1" t="s">
        <v>91</v>
      </c>
      <c r="C33" s="1" t="s">
        <v>90</v>
      </c>
      <c r="D33" s="18" t="str">
        <f t="shared" si="1"/>
        <v>0</v>
      </c>
      <c r="E33" s="18" t="str">
        <f t="shared" si="2"/>
        <v>0</v>
      </c>
      <c r="F33" s="18" t="str">
        <f t="shared" si="3"/>
        <v>0</v>
      </c>
      <c r="G33" s="19" t="str">
        <f t="shared" si="4"/>
        <v>0</v>
      </c>
      <c r="H33" s="21">
        <v>3502800.0</v>
      </c>
    </row>
    <row r="34">
      <c r="A34" s="1" t="s">
        <v>32</v>
      </c>
      <c r="B34" s="1" t="s">
        <v>92</v>
      </c>
      <c r="C34" s="1" t="s">
        <v>93</v>
      </c>
      <c r="D34" s="18" t="str">
        <f t="shared" si="1"/>
        <v>0</v>
      </c>
      <c r="E34" s="18" t="str">
        <f t="shared" si="2"/>
        <v>0</v>
      </c>
      <c r="F34" s="18" t="str">
        <f t="shared" si="3"/>
        <v>0</v>
      </c>
      <c r="G34" s="19" t="str">
        <f t="shared" si="4"/>
        <v>0</v>
      </c>
      <c r="H34" s="21">
        <v>898310.0</v>
      </c>
    </row>
    <row r="35">
      <c r="A35" s="1" t="s">
        <v>32</v>
      </c>
      <c r="B35" s="1" t="s">
        <v>94</v>
      </c>
      <c r="C35" s="1" t="s">
        <v>93</v>
      </c>
      <c r="D35" s="18" t="str">
        <f t="shared" si="1"/>
        <v>0</v>
      </c>
      <c r="E35" s="18" t="str">
        <f t="shared" si="2"/>
        <v>0</v>
      </c>
      <c r="F35" s="18" t="str">
        <f t="shared" si="3"/>
        <v>0</v>
      </c>
      <c r="G35" s="19" t="str">
        <f t="shared" si="4"/>
        <v>0</v>
      </c>
      <c r="H35" s="21">
        <v>1097841.0</v>
      </c>
    </row>
    <row r="36">
      <c r="A36" s="1" t="s">
        <v>32</v>
      </c>
      <c r="B36" s="1" t="s">
        <v>95</v>
      </c>
      <c r="C36" s="1" t="s">
        <v>93</v>
      </c>
      <c r="D36" s="18" t="str">
        <f t="shared" si="1"/>
        <v>0</v>
      </c>
      <c r="E36" s="18" t="str">
        <f t="shared" si="2"/>
        <v>0</v>
      </c>
      <c r="F36" s="18" t="str">
        <f t="shared" si="3"/>
        <v>0</v>
      </c>
      <c r="G36" s="19" t="str">
        <f t="shared" si="4"/>
        <v>0</v>
      </c>
      <c r="H36" s="21">
        <v>1509379.0</v>
      </c>
    </row>
    <row r="37">
      <c r="A37" s="1" t="s">
        <v>32</v>
      </c>
      <c r="B37" s="1" t="s">
        <v>96</v>
      </c>
      <c r="C37" s="1" t="s">
        <v>93</v>
      </c>
      <c r="D37" s="18" t="str">
        <f t="shared" si="1"/>
        <v>0</v>
      </c>
      <c r="E37" s="18" t="str">
        <f t="shared" si="2"/>
        <v>0</v>
      </c>
      <c r="F37" s="18" t="str">
        <f t="shared" si="3"/>
        <v>0</v>
      </c>
      <c r="G37" s="19" t="str">
        <f t="shared" si="4"/>
        <v>0</v>
      </c>
      <c r="H37" s="21">
        <v>1114902.0</v>
      </c>
    </row>
    <row r="38">
      <c r="A38" s="1" t="s">
        <v>32</v>
      </c>
      <c r="B38" s="1" t="s">
        <v>97</v>
      </c>
      <c r="C38" s="1" t="s">
        <v>98</v>
      </c>
      <c r="D38" s="18" t="str">
        <f t="shared" si="1"/>
        <v>0</v>
      </c>
      <c r="E38" s="18" t="str">
        <f t="shared" si="2"/>
        <v>0</v>
      </c>
      <c r="F38" s="18" t="str">
        <f t="shared" si="3"/>
        <v>0</v>
      </c>
      <c r="G38" s="19" t="str">
        <f t="shared" si="4"/>
        <v>0</v>
      </c>
      <c r="H38" s="21">
        <v>2088000.0</v>
      </c>
    </row>
    <row r="39">
      <c r="A39" s="1" t="s">
        <v>32</v>
      </c>
      <c r="B39" s="1" t="s">
        <v>99</v>
      </c>
      <c r="C39" s="1" t="s">
        <v>100</v>
      </c>
      <c r="D39" s="18" t="str">
        <f t="shared" si="1"/>
        <v>0</v>
      </c>
      <c r="E39" s="18" t="str">
        <f t="shared" si="2"/>
        <v>0</v>
      </c>
      <c r="F39" s="18" t="str">
        <f t="shared" si="3"/>
        <v>0</v>
      </c>
      <c r="G39" s="19" t="str">
        <f t="shared" si="4"/>
        <v>0</v>
      </c>
      <c r="H39" s="21">
        <v>5408000.0</v>
      </c>
    </row>
    <row r="40">
      <c r="A40" s="1" t="s">
        <v>32</v>
      </c>
      <c r="B40" s="1" t="s">
        <v>101</v>
      </c>
      <c r="C40" s="1" t="s">
        <v>100</v>
      </c>
      <c r="D40" s="18" t="str">
        <f t="shared" si="1"/>
        <v>0</v>
      </c>
      <c r="E40" s="18" t="str">
        <f t="shared" si="2"/>
        <v>0</v>
      </c>
      <c r="F40" s="18" t="str">
        <f t="shared" si="3"/>
        <v>0</v>
      </c>
      <c r="G40" s="19" t="str">
        <f t="shared" si="4"/>
        <v>0</v>
      </c>
      <c r="H40" s="21">
        <v>5488763.0</v>
      </c>
    </row>
    <row r="41">
      <c r="A41" s="1" t="s">
        <v>32</v>
      </c>
      <c r="B41" s="1" t="s">
        <v>102</v>
      </c>
      <c r="C41" s="1" t="s">
        <v>103</v>
      </c>
      <c r="D41" s="18" t="str">
        <f t="shared" si="1"/>
        <v>0</v>
      </c>
      <c r="E41" s="18" t="str">
        <f t="shared" si="2"/>
        <v>0</v>
      </c>
      <c r="F41" s="18" t="str">
        <f t="shared" si="3"/>
        <v>0</v>
      </c>
      <c r="G41" s="19" t="str">
        <f t="shared" si="4"/>
        <v>0</v>
      </c>
      <c r="H41" s="21">
        <v>1506400.0</v>
      </c>
    </row>
    <row r="42">
      <c r="A42" s="1" t="s">
        <v>32</v>
      </c>
      <c r="B42" s="1" t="s">
        <v>104</v>
      </c>
      <c r="C42" s="1" t="s">
        <v>105</v>
      </c>
      <c r="D42" s="18" t="str">
        <f t="shared" si="1"/>
        <v>0</v>
      </c>
      <c r="E42" s="18" t="str">
        <f t="shared" si="2"/>
        <v>0</v>
      </c>
      <c r="F42" s="18" t="str">
        <f t="shared" si="3"/>
        <v>0</v>
      </c>
      <c r="G42" s="19" t="str">
        <f t="shared" si="4"/>
        <v>0</v>
      </c>
      <c r="H42" s="21">
        <v>2586000.0</v>
      </c>
    </row>
    <row r="43">
      <c r="A43" s="1" t="s">
        <v>32</v>
      </c>
      <c r="B43" s="1" t="s">
        <v>106</v>
      </c>
      <c r="C43" s="1" t="s">
        <v>105</v>
      </c>
      <c r="D43" s="18" t="str">
        <f t="shared" si="1"/>
        <v>0</v>
      </c>
      <c r="E43" s="18" t="str">
        <f t="shared" si="2"/>
        <v>0</v>
      </c>
      <c r="F43" s="18" t="str">
        <f t="shared" si="3"/>
        <v>0</v>
      </c>
      <c r="G43" s="19" t="str">
        <f t="shared" si="4"/>
        <v>0</v>
      </c>
      <c r="H43" s="21">
        <v>1.05196E7</v>
      </c>
    </row>
    <row r="44">
      <c r="A44" s="1" t="s">
        <v>32</v>
      </c>
      <c r="B44" s="1" t="s">
        <v>107</v>
      </c>
      <c r="C44" s="1" t="s">
        <v>105</v>
      </c>
      <c r="D44" s="18" t="str">
        <f t="shared" si="1"/>
        <v>0</v>
      </c>
      <c r="E44" s="18" t="str">
        <f t="shared" si="2"/>
        <v>0</v>
      </c>
      <c r="F44" s="18" t="str">
        <f t="shared" si="3"/>
        <v>0</v>
      </c>
      <c r="G44" s="19" t="str">
        <f t="shared" si="4"/>
        <v>0</v>
      </c>
      <c r="H44" s="21">
        <v>2.53825E7</v>
      </c>
    </row>
    <row r="45">
      <c r="A45" s="1" t="s">
        <v>32</v>
      </c>
      <c r="B45" s="1" t="s">
        <v>108</v>
      </c>
      <c r="C45" s="1" t="s">
        <v>109</v>
      </c>
      <c r="D45" s="18" t="str">
        <f t="shared" si="1"/>
        <v>0</v>
      </c>
      <c r="E45" s="18" t="str">
        <f t="shared" si="2"/>
        <v>0</v>
      </c>
      <c r="F45" s="18" t="str">
        <f t="shared" si="3"/>
        <v>0</v>
      </c>
      <c r="G45" s="19" t="str">
        <f t="shared" si="4"/>
        <v>0</v>
      </c>
      <c r="H45" s="21">
        <v>841163.0</v>
      </c>
    </row>
    <row r="46">
      <c r="A46" s="1" t="s">
        <v>32</v>
      </c>
      <c r="B46" s="1" t="s">
        <v>110</v>
      </c>
      <c r="C46" s="1" t="s">
        <v>109</v>
      </c>
      <c r="D46" s="18" t="str">
        <f t="shared" si="1"/>
        <v>0</v>
      </c>
      <c r="E46" s="18" t="str">
        <f t="shared" si="2"/>
        <v>0</v>
      </c>
      <c r="F46" s="18" t="str">
        <f t="shared" si="3"/>
        <v>0</v>
      </c>
      <c r="G46" s="19" t="str">
        <f t="shared" si="4"/>
        <v>0</v>
      </c>
      <c r="H46" s="21">
        <v>655175.0</v>
      </c>
    </row>
    <row r="47">
      <c r="A47" s="1" t="s">
        <v>32</v>
      </c>
      <c r="B47" s="1" t="s">
        <v>111</v>
      </c>
      <c r="C47" s="1" t="s">
        <v>109</v>
      </c>
      <c r="D47" s="18" t="str">
        <f t="shared" si="1"/>
        <v>0</v>
      </c>
      <c r="E47" s="18" t="str">
        <f t="shared" si="2"/>
        <v>0</v>
      </c>
      <c r="F47" s="18" t="str">
        <f t="shared" si="3"/>
        <v>0</v>
      </c>
      <c r="G47" s="19" t="str">
        <f t="shared" si="4"/>
        <v>0</v>
      </c>
      <c r="H47" s="21">
        <v>3268717.0</v>
      </c>
    </row>
    <row r="48">
      <c r="A48" s="1" t="s">
        <v>32</v>
      </c>
      <c r="B48" s="1" t="s">
        <v>112</v>
      </c>
      <c r="C48" s="1" t="s">
        <v>109</v>
      </c>
      <c r="D48" s="18" t="str">
        <f t="shared" si="1"/>
        <v>0</v>
      </c>
      <c r="E48" s="18" t="str">
        <f t="shared" si="2"/>
        <v>0</v>
      </c>
      <c r="F48" s="18" t="str">
        <f t="shared" si="3"/>
        <v>0</v>
      </c>
      <c r="G48" s="19" t="str">
        <f t="shared" si="4"/>
        <v>0</v>
      </c>
      <c r="H48" s="21">
        <v>1271817.0</v>
      </c>
    </row>
    <row r="49">
      <c r="A49" s="1" t="s">
        <v>32</v>
      </c>
      <c r="B49" s="1" t="s">
        <v>113</v>
      </c>
      <c r="C49" s="1" t="s">
        <v>109</v>
      </c>
      <c r="D49" s="18" t="str">
        <f t="shared" si="1"/>
        <v>0</v>
      </c>
      <c r="E49" s="18" t="str">
        <f t="shared" si="2"/>
        <v>0</v>
      </c>
      <c r="F49" s="18" t="str">
        <f t="shared" si="3"/>
        <v>0</v>
      </c>
      <c r="G49" s="19" t="str">
        <f t="shared" si="4"/>
        <v>0</v>
      </c>
      <c r="H49" s="21">
        <v>1074873.0</v>
      </c>
    </row>
    <row r="50">
      <c r="A50" s="1" t="s">
        <v>32</v>
      </c>
      <c r="B50" s="1" t="s">
        <v>114</v>
      </c>
      <c r="C50" s="1" t="s">
        <v>109</v>
      </c>
      <c r="D50" s="18" t="str">
        <f t="shared" si="1"/>
        <v>0</v>
      </c>
      <c r="E50" s="18" t="str">
        <f t="shared" si="2"/>
        <v>0</v>
      </c>
      <c r="F50" s="18" t="str">
        <f t="shared" si="3"/>
        <v>0</v>
      </c>
      <c r="G50" s="19" t="str">
        <f t="shared" si="4"/>
        <v>0</v>
      </c>
      <c r="H50" s="21">
        <v>64150.0</v>
      </c>
    </row>
    <row r="51">
      <c r="A51" s="1" t="s">
        <v>32</v>
      </c>
      <c r="B51" s="1" t="s">
        <v>115</v>
      </c>
      <c r="C51" s="1" t="s">
        <v>109</v>
      </c>
      <c r="D51" s="18" t="str">
        <f t="shared" si="1"/>
        <v>0</v>
      </c>
      <c r="E51" s="18" t="str">
        <f t="shared" si="2"/>
        <v>0</v>
      </c>
      <c r="F51" s="18" t="str">
        <f t="shared" si="3"/>
        <v>0</v>
      </c>
      <c r="G51" s="19" t="str">
        <f t="shared" si="4"/>
        <v>0</v>
      </c>
      <c r="H51" s="21">
        <v>517991.0</v>
      </c>
    </row>
    <row r="52">
      <c r="A52" s="1" t="s">
        <v>32</v>
      </c>
      <c r="B52" s="1" t="s">
        <v>116</v>
      </c>
      <c r="C52" s="1" t="s">
        <v>109</v>
      </c>
      <c r="D52" s="18" t="str">
        <f t="shared" si="1"/>
        <v>0</v>
      </c>
      <c r="E52" s="18" t="str">
        <f t="shared" si="2"/>
        <v>0</v>
      </c>
      <c r="F52" s="18" t="str">
        <f t="shared" si="3"/>
        <v>0</v>
      </c>
      <c r="G52" s="19" t="str">
        <f t="shared" si="4"/>
        <v>0</v>
      </c>
      <c r="H52" s="21">
        <v>3095032.0</v>
      </c>
    </row>
    <row r="53">
      <c r="A53" s="1" t="s">
        <v>32</v>
      </c>
      <c r="B53" s="1" t="s">
        <v>117</v>
      </c>
      <c r="C53" s="1" t="s">
        <v>109</v>
      </c>
      <c r="D53" s="18" t="str">
        <f t="shared" si="1"/>
        <v>0</v>
      </c>
      <c r="E53" s="18" t="str">
        <f t="shared" si="2"/>
        <v>0</v>
      </c>
      <c r="F53" s="18" t="str">
        <f t="shared" si="3"/>
        <v>0</v>
      </c>
      <c r="G53" s="19" t="str">
        <f t="shared" si="4"/>
        <v>0</v>
      </c>
      <c r="H53" s="21">
        <v>739834.0</v>
      </c>
    </row>
    <row r="54">
      <c r="A54" s="1" t="s">
        <v>32</v>
      </c>
      <c r="B54" s="1" t="s">
        <v>118</v>
      </c>
      <c r="C54" s="1" t="s">
        <v>109</v>
      </c>
      <c r="D54" s="18" t="str">
        <f t="shared" si="1"/>
        <v>0</v>
      </c>
      <c r="E54" s="18" t="str">
        <f t="shared" si="2"/>
        <v>0</v>
      </c>
      <c r="F54" s="18" t="str">
        <f t="shared" si="3"/>
        <v>0</v>
      </c>
      <c r="G54" s="19" t="str">
        <f t="shared" si="4"/>
        <v>0</v>
      </c>
      <c r="H54" s="21">
        <v>480718.0</v>
      </c>
    </row>
    <row r="55">
      <c r="A55" s="1" t="s">
        <v>32</v>
      </c>
      <c r="B55" s="1" t="s">
        <v>119</v>
      </c>
      <c r="C55" s="1" t="s">
        <v>109</v>
      </c>
      <c r="D55" s="18" t="str">
        <f t="shared" si="1"/>
        <v>0</v>
      </c>
      <c r="E55" s="18" t="str">
        <f t="shared" si="2"/>
        <v>0</v>
      </c>
      <c r="F55" s="18" t="str">
        <f t="shared" si="3"/>
        <v>0</v>
      </c>
      <c r="G55" s="19" t="str">
        <f t="shared" si="4"/>
        <v>0</v>
      </c>
      <c r="H55" s="21">
        <v>99553.0</v>
      </c>
    </row>
    <row r="56">
      <c r="A56" s="1" t="s">
        <v>32</v>
      </c>
      <c r="B56" s="1" t="s">
        <v>120</v>
      </c>
      <c r="C56" s="1" t="s">
        <v>109</v>
      </c>
      <c r="D56" s="18" t="str">
        <f t="shared" si="1"/>
        <v>0</v>
      </c>
      <c r="E56" s="18" t="str">
        <f t="shared" si="2"/>
        <v>0</v>
      </c>
      <c r="F56" s="18" t="str">
        <f t="shared" si="3"/>
        <v>0</v>
      </c>
      <c r="G56" s="19" t="str">
        <f t="shared" si="4"/>
        <v>0</v>
      </c>
      <c r="H56" s="21">
        <v>1085910.0</v>
      </c>
    </row>
    <row r="57">
      <c r="A57" s="1" t="s">
        <v>32</v>
      </c>
      <c r="B57" s="1" t="s">
        <v>121</v>
      </c>
      <c r="C57" s="1" t="s">
        <v>109</v>
      </c>
      <c r="D57" s="18" t="str">
        <f t="shared" si="1"/>
        <v>0</v>
      </c>
      <c r="E57" s="18" t="str">
        <f t="shared" si="2"/>
        <v>0</v>
      </c>
      <c r="F57" s="18" t="str">
        <f t="shared" si="3"/>
        <v>0</v>
      </c>
      <c r="G57" s="19" t="str">
        <f t="shared" si="4"/>
        <v>0</v>
      </c>
      <c r="H57" s="21">
        <v>560024.0</v>
      </c>
    </row>
    <row r="58">
      <c r="A58" s="1" t="s">
        <v>32</v>
      </c>
      <c r="B58" s="1" t="s">
        <v>122</v>
      </c>
      <c r="C58" s="1" t="s">
        <v>109</v>
      </c>
      <c r="D58" s="18" t="str">
        <f t="shared" si="1"/>
        <v>0</v>
      </c>
      <c r="E58" s="18" t="str">
        <f t="shared" si="2"/>
        <v>0</v>
      </c>
      <c r="F58" s="18" t="str">
        <f t="shared" si="3"/>
        <v>0</v>
      </c>
      <c r="G58" s="19" t="str">
        <f t="shared" si="4"/>
        <v>0</v>
      </c>
      <c r="H58" s="21">
        <v>426088.0</v>
      </c>
    </row>
    <row r="59">
      <c r="A59" s="1" t="s">
        <v>32</v>
      </c>
      <c r="B59" s="1" t="s">
        <v>123</v>
      </c>
      <c r="C59" s="1" t="s">
        <v>109</v>
      </c>
      <c r="D59" s="18" t="str">
        <f t="shared" si="1"/>
        <v>0</v>
      </c>
      <c r="E59" s="18" t="str">
        <f t="shared" si="2"/>
        <v>0</v>
      </c>
      <c r="F59" s="18" t="str">
        <f t="shared" si="3"/>
        <v>0</v>
      </c>
      <c r="G59" s="19" t="str">
        <f t="shared" si="4"/>
        <v>0</v>
      </c>
      <c r="H59" s="21">
        <v>1811186.0</v>
      </c>
    </row>
    <row r="60">
      <c r="A60" s="1" t="s">
        <v>32</v>
      </c>
      <c r="B60" s="1" t="s">
        <v>124</v>
      </c>
      <c r="C60" s="1" t="s">
        <v>125</v>
      </c>
      <c r="D60" s="18" t="str">
        <f t="shared" si="1"/>
        <v>0</v>
      </c>
      <c r="E60" s="18" t="str">
        <f t="shared" si="2"/>
        <v>0</v>
      </c>
      <c r="F60" s="18" t="str">
        <f t="shared" si="3"/>
        <v>0</v>
      </c>
      <c r="G60" s="19" t="str">
        <f t="shared" si="4"/>
        <v>0</v>
      </c>
      <c r="H60" s="21">
        <v>816000.0</v>
      </c>
    </row>
    <row r="61">
      <c r="A61" s="1" t="s">
        <v>32</v>
      </c>
      <c r="B61" s="1" t="s">
        <v>126</v>
      </c>
      <c r="C61" s="1" t="s">
        <v>125</v>
      </c>
      <c r="D61" s="18" t="str">
        <f t="shared" si="1"/>
        <v>0</v>
      </c>
      <c r="E61" s="18" t="str">
        <f t="shared" si="2"/>
        <v>0</v>
      </c>
      <c r="F61" s="18" t="str">
        <f t="shared" si="3"/>
        <v>0</v>
      </c>
      <c r="G61" s="19" t="str">
        <f t="shared" si="4"/>
        <v>0</v>
      </c>
      <c r="H61" s="21">
        <v>815000.0</v>
      </c>
    </row>
    <row r="62">
      <c r="A62" s="1" t="s">
        <v>32</v>
      </c>
      <c r="B62" s="1" t="s">
        <v>127</v>
      </c>
      <c r="C62" s="1" t="s">
        <v>125</v>
      </c>
      <c r="D62" s="18" t="str">
        <f t="shared" si="1"/>
        <v>0</v>
      </c>
      <c r="E62" s="18" t="str">
        <f t="shared" si="2"/>
        <v>0</v>
      </c>
      <c r="F62" s="18" t="str">
        <f t="shared" si="3"/>
        <v>0</v>
      </c>
      <c r="G62" s="19" t="str">
        <f t="shared" si="4"/>
        <v>0</v>
      </c>
      <c r="H62" s="21">
        <v>1084800.0</v>
      </c>
    </row>
    <row r="63">
      <c r="A63" s="1" t="s">
        <v>32</v>
      </c>
      <c r="B63" s="1" t="s">
        <v>128</v>
      </c>
      <c r="C63" s="1" t="s">
        <v>129</v>
      </c>
      <c r="D63" s="18" t="str">
        <f t="shared" si="1"/>
        <v>0</v>
      </c>
      <c r="E63" s="18" t="str">
        <f t="shared" si="2"/>
        <v>0</v>
      </c>
      <c r="F63" s="18" t="str">
        <f t="shared" si="3"/>
        <v>0</v>
      </c>
      <c r="G63" s="19" t="str">
        <f t="shared" si="4"/>
        <v>0</v>
      </c>
      <c r="H63" s="21">
        <v>886695.0</v>
      </c>
    </row>
    <row r="64">
      <c r="A64" s="1" t="s">
        <v>32</v>
      </c>
      <c r="B64" s="1" t="s">
        <v>130</v>
      </c>
      <c r="C64" s="1" t="s">
        <v>129</v>
      </c>
      <c r="D64" s="18" t="str">
        <f t="shared" si="1"/>
        <v>0</v>
      </c>
      <c r="E64" s="18" t="str">
        <f t="shared" si="2"/>
        <v>0</v>
      </c>
      <c r="F64" s="18" t="str">
        <f t="shared" si="3"/>
        <v>0</v>
      </c>
      <c r="G64" s="19" t="str">
        <f t="shared" si="4"/>
        <v>0</v>
      </c>
      <c r="H64" s="21">
        <v>1780004.0</v>
      </c>
    </row>
    <row r="65">
      <c r="A65" s="1" t="s">
        <v>32</v>
      </c>
      <c r="B65" s="1" t="s">
        <v>131</v>
      </c>
      <c r="C65" s="1" t="s">
        <v>129</v>
      </c>
      <c r="D65" s="18" t="str">
        <f t="shared" si="1"/>
        <v>0</v>
      </c>
      <c r="E65" s="18" t="str">
        <f t="shared" si="2"/>
        <v>0</v>
      </c>
      <c r="F65" s="18" t="str">
        <f t="shared" si="3"/>
        <v>0</v>
      </c>
      <c r="G65" s="19" t="str">
        <f t="shared" si="4"/>
        <v>0</v>
      </c>
      <c r="H65" s="21">
        <v>97590.0</v>
      </c>
    </row>
    <row r="66">
      <c r="A66" s="1" t="s">
        <v>32</v>
      </c>
      <c r="B66" s="1" t="s">
        <v>132</v>
      </c>
      <c r="C66" s="1" t="s">
        <v>133</v>
      </c>
      <c r="D66" s="18" t="str">
        <f t="shared" si="1"/>
        <v>0</v>
      </c>
      <c r="E66" s="18" t="str">
        <f t="shared" si="2"/>
        <v>0</v>
      </c>
      <c r="F66" s="18" t="str">
        <f t="shared" si="3"/>
        <v>0</v>
      </c>
      <c r="G66" s="19" t="str">
        <f t="shared" si="4"/>
        <v>0</v>
      </c>
      <c r="H66" s="21">
        <v>1.1445E7</v>
      </c>
    </row>
    <row r="67">
      <c r="A67" s="1" t="s">
        <v>32</v>
      </c>
      <c r="B67" s="1" t="s">
        <v>134</v>
      </c>
      <c r="C67" s="1" t="s">
        <v>133</v>
      </c>
      <c r="D67" s="18" t="str">
        <f t="shared" si="1"/>
        <v>0</v>
      </c>
      <c r="E67" s="18" t="str">
        <f t="shared" si="2"/>
        <v>0</v>
      </c>
      <c r="F67" s="18" t="str">
        <f t="shared" si="3"/>
        <v>0</v>
      </c>
      <c r="G67" s="19" t="str">
        <f t="shared" si="4"/>
        <v>0</v>
      </c>
      <c r="H67" s="21">
        <v>1.862685E7</v>
      </c>
    </row>
    <row r="68">
      <c r="A68" s="1" t="s">
        <v>32</v>
      </c>
      <c r="B68" s="1" t="s">
        <v>135</v>
      </c>
      <c r="C68" s="1" t="s">
        <v>133</v>
      </c>
      <c r="D68" s="18" t="str">
        <f t="shared" si="1"/>
        <v>0</v>
      </c>
      <c r="E68" s="18" t="str">
        <f t="shared" si="2"/>
        <v>0</v>
      </c>
      <c r="F68" s="18" t="str">
        <f t="shared" si="3"/>
        <v>0</v>
      </c>
      <c r="G68" s="19" t="str">
        <f t="shared" si="4"/>
        <v>0</v>
      </c>
      <c r="H68" s="21">
        <v>5775503.0</v>
      </c>
    </row>
    <row r="69">
      <c r="A69" s="1" t="s">
        <v>32</v>
      </c>
      <c r="B69" s="1" t="s">
        <v>136</v>
      </c>
      <c r="C69" s="1" t="s">
        <v>133</v>
      </c>
      <c r="D69" s="18" t="str">
        <f t="shared" si="1"/>
        <v>0</v>
      </c>
      <c r="E69" s="18" t="str">
        <f t="shared" si="2"/>
        <v>0</v>
      </c>
      <c r="F69" s="18" t="str">
        <f t="shared" si="3"/>
        <v>0</v>
      </c>
      <c r="G69" s="19" t="str">
        <f t="shared" si="4"/>
        <v>0</v>
      </c>
      <c r="H69" s="21">
        <v>5418044.0</v>
      </c>
    </row>
    <row r="70">
      <c r="A70" s="1" t="s">
        <v>32</v>
      </c>
      <c r="B70" s="1" t="s">
        <v>137</v>
      </c>
      <c r="C70" s="1" t="s">
        <v>133</v>
      </c>
      <c r="D70" s="18" t="str">
        <f t="shared" si="1"/>
        <v>0</v>
      </c>
      <c r="E70" s="18" t="str">
        <f t="shared" si="2"/>
        <v>0</v>
      </c>
      <c r="F70" s="18" t="str">
        <f t="shared" si="3"/>
        <v>0</v>
      </c>
      <c r="G70" s="19" t="str">
        <f t="shared" si="4"/>
        <v>0</v>
      </c>
      <c r="H70" s="21"/>
    </row>
    <row r="71">
      <c r="A71" s="1" t="s">
        <v>32</v>
      </c>
      <c r="B71" s="1" t="s">
        <v>138</v>
      </c>
      <c r="C71" s="1" t="s">
        <v>133</v>
      </c>
      <c r="D71" s="18" t="str">
        <f t="shared" si="1"/>
        <v>0</v>
      </c>
      <c r="E71" s="18" t="str">
        <f t="shared" si="2"/>
        <v>0</v>
      </c>
      <c r="F71" s="18" t="str">
        <f t="shared" si="3"/>
        <v>0</v>
      </c>
      <c r="G71" s="19" t="str">
        <f t="shared" si="4"/>
        <v>0</v>
      </c>
      <c r="H71" s="21">
        <v>2.45272E7</v>
      </c>
    </row>
    <row r="72">
      <c r="A72" s="1" t="s">
        <v>32</v>
      </c>
      <c r="B72" s="1" t="s">
        <v>139</v>
      </c>
      <c r="C72" s="1" t="s">
        <v>133</v>
      </c>
      <c r="D72" s="18" t="str">
        <f t="shared" si="1"/>
        <v>0</v>
      </c>
      <c r="E72" s="18" t="str">
        <f t="shared" si="2"/>
        <v>0</v>
      </c>
      <c r="F72" s="18" t="str">
        <f t="shared" si="3"/>
        <v>0</v>
      </c>
      <c r="G72" s="19" t="str">
        <f t="shared" si="4"/>
        <v>0</v>
      </c>
      <c r="H72" s="21">
        <v>1.335E7</v>
      </c>
    </row>
    <row r="73">
      <c r="A73" s="1" t="s">
        <v>32</v>
      </c>
      <c r="B73" s="1" t="s">
        <v>140</v>
      </c>
      <c r="C73" s="1" t="s">
        <v>133</v>
      </c>
      <c r="D73" s="18" t="str">
        <f t="shared" si="1"/>
        <v>0</v>
      </c>
      <c r="E73" s="18" t="str">
        <f t="shared" si="2"/>
        <v>0</v>
      </c>
      <c r="F73" s="18" t="str">
        <f t="shared" si="3"/>
        <v>0</v>
      </c>
      <c r="G73" s="19" t="str">
        <f t="shared" si="4"/>
        <v>0</v>
      </c>
      <c r="H73" s="21">
        <v>20000.0</v>
      </c>
    </row>
    <row r="74">
      <c r="A74" s="1" t="s">
        <v>32</v>
      </c>
      <c r="B74" s="1" t="s">
        <v>141</v>
      </c>
      <c r="C74" s="1" t="s">
        <v>142</v>
      </c>
      <c r="D74" s="18" t="str">
        <f t="shared" si="1"/>
        <v>0</v>
      </c>
      <c r="E74" s="18" t="str">
        <f t="shared" si="2"/>
        <v>0</v>
      </c>
      <c r="F74" s="18" t="str">
        <f t="shared" si="3"/>
        <v>0</v>
      </c>
      <c r="G74" s="19" t="str">
        <f t="shared" si="4"/>
        <v>0</v>
      </c>
      <c r="H74" s="21">
        <v>2401800.0</v>
      </c>
    </row>
    <row r="75">
      <c r="A75" s="1" t="s">
        <v>32</v>
      </c>
      <c r="B75" s="1" t="s">
        <v>143</v>
      </c>
      <c r="C75" s="1" t="s">
        <v>142</v>
      </c>
      <c r="D75" s="18" t="str">
        <f t="shared" si="1"/>
        <v>0</v>
      </c>
      <c r="E75" s="18" t="str">
        <f t="shared" si="2"/>
        <v>0</v>
      </c>
      <c r="F75" s="18" t="str">
        <f t="shared" si="3"/>
        <v>0</v>
      </c>
      <c r="G75" s="19" t="str">
        <f t="shared" si="4"/>
        <v>0</v>
      </c>
      <c r="H75" s="21">
        <v>2517450.0</v>
      </c>
    </row>
    <row r="76">
      <c r="A76" s="1" t="s">
        <v>32</v>
      </c>
      <c r="B76" s="1" t="s">
        <v>144</v>
      </c>
      <c r="C76" s="1" t="s">
        <v>142</v>
      </c>
      <c r="D76" s="18" t="str">
        <f t="shared" si="1"/>
        <v>0</v>
      </c>
      <c r="E76" s="18" t="str">
        <f t="shared" si="2"/>
        <v>0</v>
      </c>
      <c r="F76" s="18" t="str">
        <f t="shared" si="3"/>
        <v>0</v>
      </c>
      <c r="G76" s="19" t="str">
        <f t="shared" si="4"/>
        <v>0</v>
      </c>
      <c r="H76" s="21">
        <v>2019600.0</v>
      </c>
    </row>
    <row r="77">
      <c r="A77" s="1" t="s">
        <v>32</v>
      </c>
      <c r="B77" s="1" t="s">
        <v>145</v>
      </c>
      <c r="C77" s="1" t="s">
        <v>142</v>
      </c>
      <c r="D77" s="18" t="str">
        <f t="shared" si="1"/>
        <v>0</v>
      </c>
      <c r="E77" s="18" t="str">
        <f t="shared" si="2"/>
        <v>0</v>
      </c>
      <c r="F77" s="18" t="str">
        <f t="shared" si="3"/>
        <v>0</v>
      </c>
      <c r="G77" s="19" t="str">
        <f t="shared" si="4"/>
        <v>0</v>
      </c>
      <c r="H77" s="21">
        <v>7767500.0</v>
      </c>
    </row>
    <row r="78">
      <c r="A78" s="1" t="s">
        <v>32</v>
      </c>
      <c r="B78" s="1" t="s">
        <v>146</v>
      </c>
      <c r="C78" s="1" t="s">
        <v>147</v>
      </c>
      <c r="D78" s="18" t="str">
        <f t="shared" si="1"/>
        <v>0</v>
      </c>
      <c r="E78" s="18" t="str">
        <f t="shared" si="2"/>
        <v>0</v>
      </c>
      <c r="F78" s="18" t="str">
        <f t="shared" si="3"/>
        <v>0</v>
      </c>
      <c r="G78" s="19" t="str">
        <f t="shared" si="4"/>
        <v>0</v>
      </c>
      <c r="H78" s="21">
        <v>5586199.0</v>
      </c>
    </row>
    <row r="79">
      <c r="A79" s="1" t="s">
        <v>32</v>
      </c>
      <c r="B79" s="1" t="s">
        <v>148</v>
      </c>
      <c r="C79" s="1" t="s">
        <v>149</v>
      </c>
      <c r="D79" s="18" t="str">
        <f t="shared" si="1"/>
        <v>0</v>
      </c>
      <c r="E79" s="18" t="str">
        <f t="shared" si="2"/>
        <v>0</v>
      </c>
      <c r="F79" s="18" t="str">
        <f t="shared" si="3"/>
        <v>0</v>
      </c>
      <c r="G79" s="19" t="str">
        <f t="shared" si="4"/>
        <v>0</v>
      </c>
      <c r="H79" s="21">
        <v>2678000.0</v>
      </c>
    </row>
    <row r="80">
      <c r="A80" s="1" t="s">
        <v>32</v>
      </c>
      <c r="B80" s="1" t="s">
        <v>150</v>
      </c>
      <c r="C80" s="1" t="s">
        <v>149</v>
      </c>
      <c r="D80" s="18" t="str">
        <f t="shared" si="1"/>
        <v>0</v>
      </c>
      <c r="E80" s="18" t="str">
        <f t="shared" si="2"/>
        <v>0</v>
      </c>
      <c r="F80" s="18" t="str">
        <f t="shared" si="3"/>
        <v>0</v>
      </c>
      <c r="G80" s="19" t="str">
        <f t="shared" si="4"/>
        <v>0</v>
      </c>
      <c r="H80" s="21">
        <v>1.95092E7</v>
      </c>
    </row>
    <row r="81">
      <c r="A81" s="1" t="s">
        <v>32</v>
      </c>
      <c r="B81" s="1" t="s">
        <v>151</v>
      </c>
      <c r="C81" s="1" t="s">
        <v>152</v>
      </c>
      <c r="D81" s="18" t="str">
        <f t="shared" si="1"/>
        <v>0</v>
      </c>
      <c r="E81" s="18" t="str">
        <f t="shared" si="2"/>
        <v>0</v>
      </c>
      <c r="F81" s="18" t="str">
        <f t="shared" si="3"/>
        <v>0</v>
      </c>
      <c r="G81" s="19" t="str">
        <f t="shared" si="4"/>
        <v>0</v>
      </c>
      <c r="H81" s="21">
        <v>410675.0</v>
      </c>
    </row>
    <row r="82">
      <c r="A82" s="1" t="s">
        <v>32</v>
      </c>
      <c r="B82" s="1" t="s">
        <v>153</v>
      </c>
      <c r="C82" s="1" t="s">
        <v>152</v>
      </c>
      <c r="D82" s="18" t="str">
        <f t="shared" si="1"/>
        <v>0</v>
      </c>
      <c r="E82" s="18" t="str">
        <f t="shared" si="2"/>
        <v>0</v>
      </c>
      <c r="F82" s="18" t="str">
        <f t="shared" si="3"/>
        <v>0</v>
      </c>
      <c r="G82" s="19" t="str">
        <f t="shared" si="4"/>
        <v>0</v>
      </c>
      <c r="H82" s="21">
        <v>388055.0</v>
      </c>
    </row>
    <row r="83">
      <c r="A83" s="1" t="s">
        <v>32</v>
      </c>
      <c r="B83" s="1" t="s">
        <v>154</v>
      </c>
      <c r="C83" s="1" t="s">
        <v>152</v>
      </c>
      <c r="D83" s="18" t="str">
        <f t="shared" si="1"/>
        <v>0</v>
      </c>
      <c r="E83" s="18" t="str">
        <f t="shared" si="2"/>
        <v>0</v>
      </c>
      <c r="F83" s="18" t="str">
        <f t="shared" si="3"/>
        <v>0</v>
      </c>
      <c r="G83" s="19" t="str">
        <f t="shared" si="4"/>
        <v>0</v>
      </c>
      <c r="H83" s="21">
        <v>4456394.0</v>
      </c>
    </row>
    <row r="84">
      <c r="A84" s="1" t="s">
        <v>32</v>
      </c>
      <c r="B84" s="1" t="s">
        <v>155</v>
      </c>
      <c r="C84" s="1" t="s">
        <v>152</v>
      </c>
      <c r="D84" s="18" t="str">
        <f t="shared" si="1"/>
        <v>0</v>
      </c>
      <c r="E84" s="18" t="str">
        <f t="shared" si="2"/>
        <v>0</v>
      </c>
      <c r="F84" s="18" t="str">
        <f t="shared" si="3"/>
        <v>0</v>
      </c>
      <c r="G84" s="19" t="str">
        <f t="shared" si="4"/>
        <v>0</v>
      </c>
      <c r="H84" s="21">
        <v>608702.0</v>
      </c>
    </row>
    <row r="85">
      <c r="A85" s="1" t="s">
        <v>32</v>
      </c>
      <c r="B85" s="1" t="s">
        <v>156</v>
      </c>
      <c r="C85" s="1" t="s">
        <v>152</v>
      </c>
      <c r="D85" s="18" t="str">
        <f t="shared" si="1"/>
        <v>0</v>
      </c>
      <c r="E85" s="18" t="str">
        <f t="shared" si="2"/>
        <v>0</v>
      </c>
      <c r="F85" s="18" t="str">
        <f t="shared" si="3"/>
        <v>0</v>
      </c>
      <c r="G85" s="19" t="str">
        <f t="shared" si="4"/>
        <v>0</v>
      </c>
      <c r="H85" s="21">
        <v>444426.0</v>
      </c>
    </row>
    <row r="86">
      <c r="A86" s="1" t="s">
        <v>32</v>
      </c>
      <c r="B86" s="1" t="s">
        <v>157</v>
      </c>
      <c r="C86" s="1" t="s">
        <v>158</v>
      </c>
      <c r="D86" s="18" t="str">
        <f t="shared" si="1"/>
        <v>0</v>
      </c>
      <c r="E86" s="18" t="str">
        <f t="shared" si="2"/>
        <v>0</v>
      </c>
      <c r="F86" s="18" t="str">
        <f t="shared" si="3"/>
        <v>0</v>
      </c>
      <c r="G86" s="19" t="str">
        <f t="shared" si="4"/>
        <v>0</v>
      </c>
      <c r="H86" s="21">
        <v>3342614.0</v>
      </c>
    </row>
    <row r="87">
      <c r="A87" s="1" t="s">
        <v>32</v>
      </c>
      <c r="B87" s="1" t="s">
        <v>159</v>
      </c>
      <c r="C87" s="1" t="s">
        <v>158</v>
      </c>
      <c r="D87" s="18" t="str">
        <f t="shared" si="1"/>
        <v>0</v>
      </c>
      <c r="E87" s="18" t="str">
        <f t="shared" si="2"/>
        <v>0</v>
      </c>
      <c r="F87" s="18" t="str">
        <f t="shared" si="3"/>
        <v>0</v>
      </c>
      <c r="G87" s="19" t="str">
        <f t="shared" si="4"/>
        <v>0</v>
      </c>
      <c r="H87" s="21">
        <v>1495450.0</v>
      </c>
    </row>
    <row r="88">
      <c r="A88" s="1" t="s">
        <v>32</v>
      </c>
      <c r="B88" s="1" t="s">
        <v>160</v>
      </c>
      <c r="C88" s="1" t="s">
        <v>158</v>
      </c>
      <c r="D88" s="18" t="str">
        <f t="shared" si="1"/>
        <v>0</v>
      </c>
      <c r="E88" s="18" t="str">
        <f t="shared" si="2"/>
        <v>0</v>
      </c>
      <c r="F88" s="18" t="str">
        <f t="shared" si="3"/>
        <v>0</v>
      </c>
      <c r="G88" s="19" t="str">
        <f t="shared" si="4"/>
        <v>0</v>
      </c>
      <c r="H88" s="21">
        <v>587427.0</v>
      </c>
    </row>
    <row r="89">
      <c r="A89" s="1" t="s">
        <v>32</v>
      </c>
      <c r="B89" s="1" t="s">
        <v>161</v>
      </c>
      <c r="C89" s="1" t="s">
        <v>162</v>
      </c>
      <c r="D89" s="18" t="str">
        <f t="shared" si="1"/>
        <v>0</v>
      </c>
      <c r="E89" s="18" t="str">
        <f t="shared" si="2"/>
        <v>0</v>
      </c>
      <c r="F89" s="18" t="str">
        <f t="shared" si="3"/>
        <v>0</v>
      </c>
      <c r="G89" s="19" t="str">
        <f t="shared" si="4"/>
        <v>0</v>
      </c>
      <c r="H89" s="21">
        <v>1.184645E7</v>
      </c>
    </row>
    <row r="90">
      <c r="A90" s="1" t="s">
        <v>32</v>
      </c>
      <c r="B90" s="1" t="s">
        <v>163</v>
      </c>
      <c r="C90" s="1" t="s">
        <v>164</v>
      </c>
      <c r="D90" s="18" t="str">
        <f t="shared" si="1"/>
        <v>0</v>
      </c>
      <c r="E90" s="18" t="str">
        <f t="shared" si="2"/>
        <v>0</v>
      </c>
      <c r="F90" s="18" t="str">
        <f t="shared" si="3"/>
        <v>0</v>
      </c>
      <c r="G90" s="19" t="str">
        <f t="shared" si="4"/>
        <v>0</v>
      </c>
      <c r="H90" s="21">
        <v>2234337.0</v>
      </c>
    </row>
    <row r="91">
      <c r="A91" s="1" t="s">
        <v>32</v>
      </c>
      <c r="B91" s="1" t="s">
        <v>165</v>
      </c>
      <c r="C91" s="1" t="s">
        <v>164</v>
      </c>
      <c r="D91" s="18" t="str">
        <f t="shared" si="1"/>
        <v>0</v>
      </c>
      <c r="E91" s="18" t="str">
        <f t="shared" si="2"/>
        <v>0</v>
      </c>
      <c r="F91" s="18" t="str">
        <f t="shared" si="3"/>
        <v>0</v>
      </c>
      <c r="G91" s="19" t="str">
        <f t="shared" si="4"/>
        <v>0</v>
      </c>
      <c r="H91" s="21">
        <v>544247.0</v>
      </c>
    </row>
    <row r="92">
      <c r="A92" s="1" t="s">
        <v>32</v>
      </c>
      <c r="B92" s="1" t="s">
        <v>166</v>
      </c>
      <c r="C92" s="1" t="s">
        <v>164</v>
      </c>
      <c r="D92" s="18" t="str">
        <f t="shared" si="1"/>
        <v>0</v>
      </c>
      <c r="E92" s="18" t="str">
        <f t="shared" si="2"/>
        <v>0</v>
      </c>
      <c r="F92" s="18" t="str">
        <f t="shared" si="3"/>
        <v>0</v>
      </c>
      <c r="G92" s="19" t="str">
        <f t="shared" si="4"/>
        <v>0</v>
      </c>
      <c r="H92" s="21">
        <v>1409264.0</v>
      </c>
    </row>
    <row r="93">
      <c r="A93" s="1" t="s">
        <v>32</v>
      </c>
      <c r="B93" s="1" t="s">
        <v>167</v>
      </c>
      <c r="C93" s="1" t="s">
        <v>164</v>
      </c>
      <c r="D93" s="18" t="str">
        <f t="shared" si="1"/>
        <v>0</v>
      </c>
      <c r="E93" s="18" t="str">
        <f t="shared" si="2"/>
        <v>0</v>
      </c>
      <c r="F93" s="18" t="str">
        <f t="shared" si="3"/>
        <v>0</v>
      </c>
      <c r="G93" s="19" t="str">
        <f t="shared" si="4"/>
        <v>0</v>
      </c>
      <c r="H93" s="21">
        <v>1324489.0</v>
      </c>
    </row>
    <row r="94">
      <c r="A94" s="1" t="s">
        <v>32</v>
      </c>
      <c r="B94" s="1" t="s">
        <v>168</v>
      </c>
      <c r="C94" s="1" t="s">
        <v>164</v>
      </c>
      <c r="D94" s="18" t="str">
        <f t="shared" si="1"/>
        <v>0</v>
      </c>
      <c r="E94" s="18" t="str">
        <f t="shared" si="2"/>
        <v>0</v>
      </c>
      <c r="F94" s="18" t="str">
        <f t="shared" si="3"/>
        <v>0</v>
      </c>
      <c r="G94" s="19" t="str">
        <f t="shared" si="4"/>
        <v>0</v>
      </c>
      <c r="H94" s="21">
        <v>794499.0</v>
      </c>
    </row>
    <row r="95">
      <c r="A95" s="1" t="s">
        <v>32</v>
      </c>
      <c r="B95" s="1" t="s">
        <v>169</v>
      </c>
      <c r="C95" s="1" t="s">
        <v>164</v>
      </c>
      <c r="D95" s="18" t="str">
        <f t="shared" si="1"/>
        <v>0</v>
      </c>
      <c r="E95" s="18" t="str">
        <f t="shared" si="2"/>
        <v>0</v>
      </c>
      <c r="F95" s="18" t="str">
        <f t="shared" si="3"/>
        <v>0</v>
      </c>
      <c r="G95" s="19" t="str">
        <f t="shared" si="4"/>
        <v>0</v>
      </c>
      <c r="H95" s="21">
        <v>1026265.0</v>
      </c>
    </row>
    <row r="96">
      <c r="A96" s="1" t="s">
        <v>32</v>
      </c>
      <c r="B96" s="1" t="s">
        <v>170</v>
      </c>
      <c r="C96" s="1" t="s">
        <v>164</v>
      </c>
      <c r="D96" s="18" t="str">
        <f t="shared" si="1"/>
        <v>0</v>
      </c>
      <c r="E96" s="18" t="str">
        <f t="shared" si="2"/>
        <v>0</v>
      </c>
      <c r="F96" s="18" t="str">
        <f t="shared" si="3"/>
        <v>0</v>
      </c>
      <c r="G96" s="19" t="str">
        <f t="shared" si="4"/>
        <v>0</v>
      </c>
      <c r="H96" s="21">
        <v>259278.0</v>
      </c>
    </row>
    <row r="97">
      <c r="A97" s="1" t="s">
        <v>32</v>
      </c>
      <c r="B97" s="1" t="s">
        <v>171</v>
      </c>
      <c r="C97" s="1" t="s">
        <v>164</v>
      </c>
      <c r="D97" s="18" t="str">
        <f t="shared" si="1"/>
        <v>0</v>
      </c>
      <c r="E97" s="18" t="str">
        <f t="shared" si="2"/>
        <v>0</v>
      </c>
      <c r="F97" s="18" t="str">
        <f t="shared" si="3"/>
        <v>0</v>
      </c>
      <c r="G97" s="19" t="str">
        <f t="shared" si="4"/>
        <v>0</v>
      </c>
      <c r="H97" s="21">
        <v>384682.0</v>
      </c>
    </row>
    <row r="98">
      <c r="A98" s="1" t="s">
        <v>32</v>
      </c>
      <c r="B98" s="1" t="s">
        <v>172</v>
      </c>
      <c r="C98" s="1" t="s">
        <v>164</v>
      </c>
      <c r="D98" s="18" t="str">
        <f t="shared" si="1"/>
        <v>0</v>
      </c>
      <c r="E98" s="18" t="str">
        <f t="shared" si="2"/>
        <v>0</v>
      </c>
      <c r="F98" s="18" t="str">
        <f t="shared" si="3"/>
        <v>0</v>
      </c>
      <c r="G98" s="19" t="str">
        <f t="shared" si="4"/>
        <v>0</v>
      </c>
      <c r="H98" s="21">
        <v>1023007.0</v>
      </c>
    </row>
    <row r="99">
      <c r="A99" s="1" t="s">
        <v>32</v>
      </c>
      <c r="B99" s="1" t="s">
        <v>173</v>
      </c>
      <c r="C99" s="1" t="s">
        <v>164</v>
      </c>
      <c r="D99" s="18" t="str">
        <f t="shared" si="1"/>
        <v>0</v>
      </c>
      <c r="E99" s="18" t="str">
        <f t="shared" si="2"/>
        <v>0</v>
      </c>
      <c r="F99" s="18" t="str">
        <f t="shared" si="3"/>
        <v>0</v>
      </c>
      <c r="G99" s="19" t="str">
        <f t="shared" si="4"/>
        <v>0</v>
      </c>
      <c r="H99" s="21">
        <v>2513181.0</v>
      </c>
    </row>
    <row r="100">
      <c r="A100" s="1" t="s">
        <v>32</v>
      </c>
      <c r="B100" s="1" t="s">
        <v>174</v>
      </c>
      <c r="C100" s="1" t="s">
        <v>164</v>
      </c>
      <c r="D100" s="18" t="str">
        <f t="shared" si="1"/>
        <v>0</v>
      </c>
      <c r="E100" s="18" t="str">
        <f t="shared" si="2"/>
        <v>0</v>
      </c>
      <c r="F100" s="18" t="str">
        <f t="shared" si="3"/>
        <v>0</v>
      </c>
      <c r="G100" s="19" t="str">
        <f t="shared" si="4"/>
        <v>0</v>
      </c>
      <c r="H100" s="21">
        <v>494731.0</v>
      </c>
    </row>
    <row r="101">
      <c r="A101" s="1" t="s">
        <v>32</v>
      </c>
      <c r="B101" s="1" t="s">
        <v>175</v>
      </c>
      <c r="C101" s="1" t="s">
        <v>164</v>
      </c>
      <c r="D101" s="18" t="str">
        <f t="shared" si="1"/>
        <v>0</v>
      </c>
      <c r="E101" s="18" t="str">
        <f t="shared" si="2"/>
        <v>0</v>
      </c>
      <c r="F101" s="18" t="str">
        <f t="shared" si="3"/>
        <v>0</v>
      </c>
      <c r="G101" s="19" t="str">
        <f t="shared" si="4"/>
        <v>0</v>
      </c>
      <c r="H101" s="21">
        <v>2712687.0</v>
      </c>
    </row>
    <row r="102">
      <c r="A102" s="1" t="s">
        <v>32</v>
      </c>
      <c r="B102" s="1" t="s">
        <v>176</v>
      </c>
      <c r="C102" s="1" t="s">
        <v>164</v>
      </c>
      <c r="D102" s="18" t="str">
        <f t="shared" si="1"/>
        <v>0</v>
      </c>
      <c r="E102" s="18" t="str">
        <f t="shared" si="2"/>
        <v>0</v>
      </c>
      <c r="F102" s="18" t="str">
        <f t="shared" si="3"/>
        <v>0</v>
      </c>
      <c r="G102" s="19" t="str">
        <f t="shared" si="4"/>
        <v>0</v>
      </c>
      <c r="H102" s="21">
        <v>286009.0</v>
      </c>
    </row>
    <row r="103">
      <c r="A103" s="1" t="s">
        <v>32</v>
      </c>
      <c r="B103" s="1" t="s">
        <v>177</v>
      </c>
      <c r="C103" s="1" t="s">
        <v>164</v>
      </c>
      <c r="D103" s="18" t="str">
        <f t="shared" si="1"/>
        <v>0</v>
      </c>
      <c r="E103" s="18" t="str">
        <f t="shared" si="2"/>
        <v>0</v>
      </c>
      <c r="F103" s="18" t="str">
        <f t="shared" si="3"/>
        <v>0</v>
      </c>
      <c r="G103" s="19" t="str">
        <f t="shared" si="4"/>
        <v>0</v>
      </c>
      <c r="H103" s="21">
        <v>3705247.0</v>
      </c>
    </row>
    <row r="104">
      <c r="A104" s="1" t="s">
        <v>32</v>
      </c>
      <c r="B104" s="1" t="s">
        <v>178</v>
      </c>
      <c r="C104" s="1" t="s">
        <v>164</v>
      </c>
      <c r="D104" s="18" t="str">
        <f t="shared" si="1"/>
        <v>0</v>
      </c>
      <c r="E104" s="18" t="str">
        <f t="shared" si="2"/>
        <v>0</v>
      </c>
      <c r="F104" s="18" t="str">
        <f t="shared" si="3"/>
        <v>0</v>
      </c>
      <c r="G104" s="19" t="str">
        <f t="shared" si="4"/>
        <v>0</v>
      </c>
      <c r="H104" s="21">
        <v>1624629.0</v>
      </c>
    </row>
    <row r="105">
      <c r="A105" s="1" t="s">
        <v>32</v>
      </c>
      <c r="B105" s="1" t="s">
        <v>179</v>
      </c>
      <c r="C105" s="1" t="s">
        <v>164</v>
      </c>
      <c r="D105" s="18" t="str">
        <f t="shared" si="1"/>
        <v>0</v>
      </c>
      <c r="E105" s="18" t="str">
        <f t="shared" si="2"/>
        <v>0</v>
      </c>
      <c r="F105" s="18" t="str">
        <f t="shared" si="3"/>
        <v>0</v>
      </c>
      <c r="G105" s="19" t="str">
        <f t="shared" si="4"/>
        <v>0</v>
      </c>
      <c r="H105" s="21">
        <v>456036.0</v>
      </c>
    </row>
    <row r="106">
      <c r="A106" s="1" t="s">
        <v>32</v>
      </c>
      <c r="B106" s="1" t="s">
        <v>180</v>
      </c>
      <c r="C106" s="1" t="s">
        <v>181</v>
      </c>
      <c r="D106" s="18" t="str">
        <f t="shared" si="1"/>
        <v>0</v>
      </c>
      <c r="E106" s="18" t="str">
        <f t="shared" si="2"/>
        <v>0</v>
      </c>
      <c r="F106" s="18" t="str">
        <f t="shared" si="3"/>
        <v>0</v>
      </c>
      <c r="G106" s="19" t="str">
        <f t="shared" si="4"/>
        <v>0</v>
      </c>
      <c r="H106" s="21">
        <v>567471.0</v>
      </c>
    </row>
    <row r="107">
      <c r="A107" s="1" t="s">
        <v>32</v>
      </c>
      <c r="B107" s="1" t="s">
        <v>182</v>
      </c>
      <c r="C107" s="1" t="s">
        <v>181</v>
      </c>
      <c r="D107" s="18" t="str">
        <f t="shared" si="1"/>
        <v>0</v>
      </c>
      <c r="E107" s="18" t="str">
        <f t="shared" si="2"/>
        <v>0</v>
      </c>
      <c r="F107" s="18" t="str">
        <f t="shared" si="3"/>
        <v>0</v>
      </c>
      <c r="G107" s="19" t="str">
        <f t="shared" si="4"/>
        <v>0</v>
      </c>
      <c r="H107" s="21">
        <v>2808625.0</v>
      </c>
    </row>
    <row r="108">
      <c r="A108" s="1" t="s">
        <v>32</v>
      </c>
      <c r="B108" s="1" t="s">
        <v>183</v>
      </c>
      <c r="C108" s="1" t="s">
        <v>181</v>
      </c>
      <c r="D108" s="18" t="str">
        <f t="shared" si="1"/>
        <v>0</v>
      </c>
      <c r="E108" s="18" t="str">
        <f t="shared" si="2"/>
        <v>0</v>
      </c>
      <c r="F108" s="18" t="str">
        <f t="shared" si="3"/>
        <v>0</v>
      </c>
      <c r="G108" s="19" t="str">
        <f t="shared" si="4"/>
        <v>0</v>
      </c>
      <c r="H108" s="21">
        <v>418639.0</v>
      </c>
    </row>
    <row r="109">
      <c r="A109" s="1" t="s">
        <v>32</v>
      </c>
      <c r="B109" s="1" t="s">
        <v>184</v>
      </c>
      <c r="C109" s="1" t="s">
        <v>181</v>
      </c>
      <c r="D109" s="18" t="str">
        <f t="shared" si="1"/>
        <v>0</v>
      </c>
      <c r="E109" s="18" t="str">
        <f t="shared" si="2"/>
        <v>0</v>
      </c>
      <c r="F109" s="18" t="str">
        <f t="shared" si="3"/>
        <v>0</v>
      </c>
      <c r="G109" s="19" t="str">
        <f t="shared" si="4"/>
        <v>0</v>
      </c>
      <c r="H109" s="21">
        <v>4551607.0</v>
      </c>
    </row>
    <row r="110">
      <c r="A110" s="1" t="s">
        <v>32</v>
      </c>
      <c r="B110" s="1" t="s">
        <v>185</v>
      </c>
      <c r="C110" s="1" t="s">
        <v>181</v>
      </c>
      <c r="D110" s="18" t="str">
        <f t="shared" si="1"/>
        <v>0</v>
      </c>
      <c r="E110" s="18" t="str">
        <f t="shared" si="2"/>
        <v>0</v>
      </c>
      <c r="F110" s="18" t="str">
        <f t="shared" si="3"/>
        <v>0</v>
      </c>
      <c r="G110" s="19" t="str">
        <f t="shared" si="4"/>
        <v>0</v>
      </c>
      <c r="H110" s="21">
        <v>1442261.0</v>
      </c>
    </row>
    <row r="111">
      <c r="A111" s="1" t="s">
        <v>32</v>
      </c>
      <c r="B111" s="1" t="s">
        <v>186</v>
      </c>
      <c r="C111" s="1" t="s">
        <v>181</v>
      </c>
      <c r="D111" s="18" t="str">
        <f t="shared" si="1"/>
        <v>0</v>
      </c>
      <c r="E111" s="18" t="str">
        <f t="shared" si="2"/>
        <v>0</v>
      </c>
      <c r="F111" s="18" t="str">
        <f t="shared" si="3"/>
        <v>0</v>
      </c>
      <c r="G111" s="19" t="str">
        <f t="shared" si="4"/>
        <v>0</v>
      </c>
      <c r="H111" s="21">
        <v>135982.0</v>
      </c>
    </row>
    <row r="112">
      <c r="A112" s="1" t="s">
        <v>32</v>
      </c>
      <c r="B112" s="1" t="s">
        <v>187</v>
      </c>
      <c r="C112" s="1" t="s">
        <v>181</v>
      </c>
      <c r="D112" s="18" t="str">
        <f t="shared" si="1"/>
        <v>0</v>
      </c>
      <c r="E112" s="18" t="str">
        <f t="shared" si="2"/>
        <v>0</v>
      </c>
      <c r="F112" s="18" t="str">
        <f t="shared" si="3"/>
        <v>0</v>
      </c>
      <c r="G112" s="19" t="str">
        <f t="shared" si="4"/>
        <v>0</v>
      </c>
      <c r="H112" s="21">
        <v>4091118.0</v>
      </c>
    </row>
    <row r="113">
      <c r="A113" s="1" t="s">
        <v>32</v>
      </c>
      <c r="B113" s="1" t="s">
        <v>188</v>
      </c>
      <c r="C113" s="1" t="s">
        <v>181</v>
      </c>
      <c r="D113" s="18" t="str">
        <f t="shared" si="1"/>
        <v>0</v>
      </c>
      <c r="E113" s="18" t="str">
        <f t="shared" si="2"/>
        <v>0</v>
      </c>
      <c r="F113" s="18" t="str">
        <f t="shared" si="3"/>
        <v>0</v>
      </c>
      <c r="G113" s="19" t="str">
        <f t="shared" si="4"/>
        <v>0</v>
      </c>
      <c r="H113" s="21">
        <v>2767534.0</v>
      </c>
    </row>
    <row r="114">
      <c r="A114" s="1" t="s">
        <v>32</v>
      </c>
      <c r="B114" s="1" t="s">
        <v>189</v>
      </c>
      <c r="C114" s="1" t="s">
        <v>181</v>
      </c>
      <c r="D114" s="18" t="str">
        <f t="shared" si="1"/>
        <v>0</v>
      </c>
      <c r="E114" s="18" t="str">
        <f t="shared" si="2"/>
        <v>0</v>
      </c>
      <c r="F114" s="18" t="str">
        <f t="shared" si="3"/>
        <v>0</v>
      </c>
      <c r="G114" s="19" t="str">
        <f t="shared" si="4"/>
        <v>0</v>
      </c>
      <c r="H114" s="21">
        <v>199945.0</v>
      </c>
    </row>
    <row r="115">
      <c r="A115" s="1" t="s">
        <v>32</v>
      </c>
      <c r="B115" s="1" t="s">
        <v>190</v>
      </c>
      <c r="C115" s="1" t="s">
        <v>181</v>
      </c>
      <c r="D115" s="18" t="str">
        <f t="shared" si="1"/>
        <v>0</v>
      </c>
      <c r="E115" s="18" t="str">
        <f t="shared" si="2"/>
        <v>0</v>
      </c>
      <c r="F115" s="18" t="str">
        <f t="shared" si="3"/>
        <v>0</v>
      </c>
      <c r="G115" s="19" t="str">
        <f t="shared" si="4"/>
        <v>0</v>
      </c>
      <c r="H115" s="21">
        <v>517094.0</v>
      </c>
    </row>
    <row r="116">
      <c r="A116" s="1" t="s">
        <v>32</v>
      </c>
      <c r="B116" s="1" t="s">
        <v>191</v>
      </c>
      <c r="C116" s="1" t="s">
        <v>181</v>
      </c>
      <c r="D116" s="18" t="str">
        <f t="shared" si="1"/>
        <v>0</v>
      </c>
      <c r="E116" s="18" t="str">
        <f t="shared" si="2"/>
        <v>0</v>
      </c>
      <c r="F116" s="18" t="str">
        <f t="shared" si="3"/>
        <v>0</v>
      </c>
      <c r="G116" s="19" t="str">
        <f t="shared" si="4"/>
        <v>0</v>
      </c>
      <c r="H116" s="21">
        <v>231638.0</v>
      </c>
    </row>
    <row r="117">
      <c r="A117" s="1" t="s">
        <v>32</v>
      </c>
      <c r="B117" s="1" t="s">
        <v>192</v>
      </c>
      <c r="C117" s="1" t="s">
        <v>181</v>
      </c>
      <c r="D117" s="18" t="str">
        <f t="shared" si="1"/>
        <v>0</v>
      </c>
      <c r="E117" s="18" t="str">
        <f t="shared" si="2"/>
        <v>0</v>
      </c>
      <c r="F117" s="18" t="str">
        <f t="shared" si="3"/>
        <v>0</v>
      </c>
      <c r="G117" s="19" t="str">
        <f t="shared" si="4"/>
        <v>0</v>
      </c>
      <c r="H117" s="21">
        <v>628884.0</v>
      </c>
    </row>
    <row r="118">
      <c r="A118" s="1" t="s">
        <v>32</v>
      </c>
      <c r="B118" s="1" t="s">
        <v>193</v>
      </c>
      <c r="C118" s="1" t="s">
        <v>181</v>
      </c>
      <c r="D118" s="18" t="str">
        <f t="shared" si="1"/>
        <v>0</v>
      </c>
      <c r="E118" s="18" t="str">
        <f t="shared" si="2"/>
        <v>0</v>
      </c>
      <c r="F118" s="18" t="str">
        <f t="shared" si="3"/>
        <v>0</v>
      </c>
      <c r="G118" s="19" t="str">
        <f t="shared" si="4"/>
        <v>0</v>
      </c>
      <c r="H118" s="21">
        <v>1976105.0</v>
      </c>
    </row>
    <row r="119">
      <c r="A119" s="1" t="s">
        <v>32</v>
      </c>
      <c r="B119" s="1" t="s">
        <v>194</v>
      </c>
      <c r="C119" s="1" t="s">
        <v>181</v>
      </c>
      <c r="D119" s="18" t="str">
        <f t="shared" si="1"/>
        <v>0</v>
      </c>
      <c r="E119" s="18" t="str">
        <f t="shared" si="2"/>
        <v>0</v>
      </c>
      <c r="F119" s="18" t="str">
        <f t="shared" si="3"/>
        <v>0</v>
      </c>
      <c r="G119" s="19" t="str">
        <f t="shared" si="4"/>
        <v>0</v>
      </c>
      <c r="H119" s="21">
        <v>1061099.0</v>
      </c>
    </row>
    <row r="120">
      <c r="A120" s="1" t="s">
        <v>32</v>
      </c>
      <c r="B120" s="1" t="s">
        <v>195</v>
      </c>
      <c r="C120" s="1" t="s">
        <v>181</v>
      </c>
      <c r="D120" s="18" t="str">
        <f t="shared" si="1"/>
        <v>0</v>
      </c>
      <c r="E120" s="18" t="str">
        <f t="shared" si="2"/>
        <v>0</v>
      </c>
      <c r="F120" s="18" t="str">
        <f t="shared" si="3"/>
        <v>0</v>
      </c>
      <c r="G120" s="19" t="str">
        <f t="shared" si="4"/>
        <v>0</v>
      </c>
      <c r="H120" s="21">
        <v>2050409.0</v>
      </c>
    </row>
    <row r="121">
      <c r="A121" s="1" t="s">
        <v>32</v>
      </c>
      <c r="B121" s="1" t="s">
        <v>196</v>
      </c>
      <c r="C121" s="1" t="s">
        <v>181</v>
      </c>
      <c r="D121" s="18" t="str">
        <f t="shared" si="1"/>
        <v>0</v>
      </c>
      <c r="E121" s="18" t="str">
        <f t="shared" si="2"/>
        <v>0</v>
      </c>
      <c r="F121" s="18" t="str">
        <f t="shared" si="3"/>
        <v>0</v>
      </c>
      <c r="G121" s="19" t="str">
        <f t="shared" si="4"/>
        <v>0</v>
      </c>
      <c r="H121" s="21">
        <v>249491.0</v>
      </c>
    </row>
    <row r="122">
      <c r="A122" s="1" t="s">
        <v>32</v>
      </c>
      <c r="B122" s="1" t="s">
        <v>197</v>
      </c>
      <c r="C122" s="1" t="s">
        <v>181</v>
      </c>
      <c r="D122" s="18" t="str">
        <f t="shared" si="1"/>
        <v>0</v>
      </c>
      <c r="E122" s="18" t="str">
        <f t="shared" si="2"/>
        <v>0</v>
      </c>
      <c r="F122" s="18" t="str">
        <f t="shared" si="3"/>
        <v>0</v>
      </c>
      <c r="G122" s="19" t="str">
        <f t="shared" si="4"/>
        <v>0</v>
      </c>
      <c r="H122" s="21">
        <v>1696689.0</v>
      </c>
    </row>
    <row r="123">
      <c r="A123" s="1" t="s">
        <v>32</v>
      </c>
      <c r="B123" s="1" t="s">
        <v>198</v>
      </c>
      <c r="C123" s="1" t="s">
        <v>199</v>
      </c>
      <c r="D123" s="18" t="str">
        <f t="shared" si="1"/>
        <v>0</v>
      </c>
      <c r="E123" s="18" t="str">
        <f t="shared" si="2"/>
        <v>0</v>
      </c>
      <c r="F123" s="18" t="str">
        <f t="shared" si="3"/>
        <v>0</v>
      </c>
      <c r="G123" s="19" t="str">
        <f t="shared" si="4"/>
        <v>0</v>
      </c>
      <c r="H123" s="21">
        <v>1574587.0</v>
      </c>
    </row>
    <row r="124">
      <c r="A124" s="1" t="s">
        <v>32</v>
      </c>
      <c r="B124" s="1" t="s">
        <v>200</v>
      </c>
      <c r="C124" s="1" t="s">
        <v>199</v>
      </c>
      <c r="D124" s="18" t="str">
        <f t="shared" si="1"/>
        <v>0</v>
      </c>
      <c r="E124" s="18" t="str">
        <f t="shared" si="2"/>
        <v>0</v>
      </c>
      <c r="F124" s="18" t="str">
        <f t="shared" si="3"/>
        <v>0</v>
      </c>
      <c r="G124" s="19" t="str">
        <f t="shared" si="4"/>
        <v>0</v>
      </c>
      <c r="H124" s="21">
        <v>2907539.0</v>
      </c>
    </row>
    <row r="125">
      <c r="A125" s="1" t="s">
        <v>32</v>
      </c>
      <c r="B125" s="1" t="s">
        <v>201</v>
      </c>
      <c r="C125" s="1" t="s">
        <v>199</v>
      </c>
      <c r="D125" s="18" t="str">
        <f t="shared" si="1"/>
        <v>0</v>
      </c>
      <c r="E125" s="18" t="str">
        <f t="shared" si="2"/>
        <v>0</v>
      </c>
      <c r="F125" s="18" t="str">
        <f t="shared" si="3"/>
        <v>0</v>
      </c>
      <c r="G125" s="19" t="str">
        <f t="shared" si="4"/>
        <v>0</v>
      </c>
      <c r="H125" s="21">
        <v>155004.0</v>
      </c>
    </row>
    <row r="126">
      <c r="A126" s="1" t="s">
        <v>32</v>
      </c>
      <c r="B126" s="1" t="s">
        <v>202</v>
      </c>
      <c r="C126" s="1" t="s">
        <v>199</v>
      </c>
      <c r="D126" s="18" t="str">
        <f t="shared" si="1"/>
        <v>0</v>
      </c>
      <c r="E126" s="18" t="str">
        <f t="shared" si="2"/>
        <v>0</v>
      </c>
      <c r="F126" s="18" t="str">
        <f t="shared" si="3"/>
        <v>0</v>
      </c>
      <c r="G126" s="19" t="str">
        <f t="shared" si="4"/>
        <v>0</v>
      </c>
      <c r="H126" s="21">
        <v>2742968.0</v>
      </c>
    </row>
    <row r="127">
      <c r="A127" s="1" t="s">
        <v>32</v>
      </c>
      <c r="B127" s="1" t="s">
        <v>203</v>
      </c>
      <c r="C127" s="1" t="s">
        <v>199</v>
      </c>
      <c r="D127" s="18" t="str">
        <f t="shared" si="1"/>
        <v>0</v>
      </c>
      <c r="E127" s="18" t="str">
        <f t="shared" si="2"/>
        <v>0</v>
      </c>
      <c r="F127" s="18" t="str">
        <f t="shared" si="3"/>
        <v>0</v>
      </c>
      <c r="G127" s="19" t="str">
        <f t="shared" si="4"/>
        <v>0</v>
      </c>
      <c r="H127" s="21">
        <v>1561935.0</v>
      </c>
    </row>
    <row r="128">
      <c r="A128" s="1" t="s">
        <v>32</v>
      </c>
      <c r="B128" s="1" t="s">
        <v>204</v>
      </c>
      <c r="C128" s="1" t="s">
        <v>199</v>
      </c>
      <c r="D128" s="18" t="str">
        <f t="shared" si="1"/>
        <v>0</v>
      </c>
      <c r="E128" s="18" t="str">
        <f t="shared" si="2"/>
        <v>0</v>
      </c>
      <c r="F128" s="18" t="str">
        <f t="shared" si="3"/>
        <v>0</v>
      </c>
      <c r="G128" s="19" t="str">
        <f t="shared" si="4"/>
        <v>0</v>
      </c>
      <c r="H128" s="21">
        <v>1561343.0</v>
      </c>
    </row>
    <row r="129">
      <c r="A129" s="1" t="s">
        <v>32</v>
      </c>
      <c r="B129" s="1" t="s">
        <v>205</v>
      </c>
      <c r="C129" s="1" t="s">
        <v>206</v>
      </c>
      <c r="D129" s="18" t="str">
        <f t="shared" si="1"/>
        <v>0</v>
      </c>
      <c r="E129" s="18" t="str">
        <f t="shared" si="2"/>
        <v>0</v>
      </c>
      <c r="F129" s="18" t="str">
        <f t="shared" si="3"/>
        <v>0</v>
      </c>
      <c r="G129" s="19" t="str">
        <f t="shared" si="4"/>
        <v>0</v>
      </c>
      <c r="H129" s="21"/>
    </row>
    <row r="130">
      <c r="A130" s="1" t="s">
        <v>32</v>
      </c>
      <c r="B130" s="1" t="s">
        <v>207</v>
      </c>
      <c r="C130" s="1" t="s">
        <v>208</v>
      </c>
      <c r="D130" s="18" t="str">
        <f t="shared" si="1"/>
        <v>0</v>
      </c>
      <c r="E130" s="18" t="str">
        <f t="shared" si="2"/>
        <v>0</v>
      </c>
      <c r="F130" s="18" t="str">
        <f t="shared" si="3"/>
        <v>0</v>
      </c>
      <c r="G130" s="19" t="str">
        <f t="shared" si="4"/>
        <v>0</v>
      </c>
      <c r="H130" s="21">
        <v>2726500.0</v>
      </c>
    </row>
    <row r="131">
      <c r="A131" s="1" t="s">
        <v>32</v>
      </c>
      <c r="B131" s="1" t="s">
        <v>209</v>
      </c>
      <c r="C131" s="1" t="s">
        <v>208</v>
      </c>
      <c r="D131" s="18" t="str">
        <f t="shared" si="1"/>
        <v>0</v>
      </c>
      <c r="E131" s="18" t="str">
        <f t="shared" si="2"/>
        <v>0</v>
      </c>
      <c r="F131" s="18" t="str">
        <f t="shared" si="3"/>
        <v>0</v>
      </c>
      <c r="G131" s="19" t="str">
        <f t="shared" si="4"/>
        <v>0</v>
      </c>
      <c r="H131" s="21">
        <v>7331500.0</v>
      </c>
    </row>
    <row r="132">
      <c r="A132" s="1" t="s">
        <v>32</v>
      </c>
      <c r="B132" s="1" t="s">
        <v>210</v>
      </c>
      <c r="C132" s="1" t="s">
        <v>208</v>
      </c>
      <c r="D132" s="18" t="str">
        <f t="shared" si="1"/>
        <v>0</v>
      </c>
      <c r="E132" s="18" t="str">
        <f t="shared" si="2"/>
        <v>0</v>
      </c>
      <c r="F132" s="18" t="str">
        <f t="shared" si="3"/>
        <v>0</v>
      </c>
      <c r="G132" s="19" t="str">
        <f t="shared" si="4"/>
        <v>0</v>
      </c>
      <c r="H132" s="21">
        <v>3948000.0</v>
      </c>
    </row>
    <row r="133">
      <c r="A133" s="1" t="s">
        <v>32</v>
      </c>
      <c r="B133" s="1" t="s">
        <v>211</v>
      </c>
      <c r="C133" s="1" t="s">
        <v>212</v>
      </c>
      <c r="D133" s="18" t="str">
        <f t="shared" si="1"/>
        <v>0</v>
      </c>
      <c r="E133" s="18" t="str">
        <f t="shared" si="2"/>
        <v>0</v>
      </c>
      <c r="F133" s="18" t="str">
        <f t="shared" si="3"/>
        <v>0</v>
      </c>
      <c r="G133" s="19" t="str">
        <f t="shared" si="4"/>
        <v>0</v>
      </c>
      <c r="H133" s="21">
        <v>2202806.0</v>
      </c>
    </row>
    <row r="134">
      <c r="A134" s="1" t="s">
        <v>32</v>
      </c>
      <c r="B134" s="1" t="s">
        <v>213</v>
      </c>
      <c r="C134" s="1" t="s">
        <v>212</v>
      </c>
      <c r="D134" s="18" t="str">
        <f t="shared" si="1"/>
        <v>0</v>
      </c>
      <c r="E134" s="18" t="str">
        <f t="shared" si="2"/>
        <v>0</v>
      </c>
      <c r="F134" s="18" t="str">
        <f t="shared" si="3"/>
        <v>0</v>
      </c>
      <c r="G134" s="19" t="str">
        <f t="shared" si="4"/>
        <v>0</v>
      </c>
      <c r="H134" s="21">
        <v>914299.0</v>
      </c>
    </row>
    <row r="135">
      <c r="A135" s="1" t="s">
        <v>32</v>
      </c>
      <c r="B135" s="1" t="s">
        <v>214</v>
      </c>
      <c r="C135" s="1" t="s">
        <v>215</v>
      </c>
      <c r="D135" s="18" t="str">
        <f t="shared" si="1"/>
        <v>0</v>
      </c>
      <c r="E135" s="18" t="str">
        <f t="shared" si="2"/>
        <v>0</v>
      </c>
      <c r="F135" s="18" t="str">
        <f t="shared" si="3"/>
        <v>0</v>
      </c>
      <c r="G135" s="19" t="str">
        <f t="shared" si="4"/>
        <v>0</v>
      </c>
      <c r="H135" s="21">
        <v>6150000.0</v>
      </c>
    </row>
    <row r="136">
      <c r="A136" s="1" t="s">
        <v>32</v>
      </c>
      <c r="B136" s="1" t="s">
        <v>216</v>
      </c>
      <c r="C136" s="1" t="s">
        <v>215</v>
      </c>
      <c r="D136" s="18" t="str">
        <f t="shared" si="1"/>
        <v>0</v>
      </c>
      <c r="E136" s="18" t="str">
        <f t="shared" si="2"/>
        <v>0</v>
      </c>
      <c r="F136" s="18" t="str">
        <f t="shared" si="3"/>
        <v>0</v>
      </c>
      <c r="G136" s="19" t="str">
        <f t="shared" si="4"/>
        <v>0</v>
      </c>
      <c r="H136" s="21">
        <v>4081987.0</v>
      </c>
    </row>
    <row r="137">
      <c r="A137" s="1" t="s">
        <v>32</v>
      </c>
      <c r="B137" s="1" t="s">
        <v>217</v>
      </c>
      <c r="C137" s="1" t="s">
        <v>215</v>
      </c>
      <c r="D137" s="18" t="str">
        <f t="shared" si="1"/>
        <v>0</v>
      </c>
      <c r="E137" s="18" t="str">
        <f t="shared" si="2"/>
        <v>0</v>
      </c>
      <c r="F137" s="18" t="str">
        <f t="shared" si="3"/>
        <v>0</v>
      </c>
      <c r="G137" s="19" t="str">
        <f t="shared" si="4"/>
        <v>0</v>
      </c>
      <c r="H137" s="21">
        <v>2501000.0</v>
      </c>
    </row>
    <row r="138">
      <c r="A138" s="1" t="s">
        <v>32</v>
      </c>
      <c r="B138" s="1" t="s">
        <v>218</v>
      </c>
      <c r="C138" s="1" t="s">
        <v>219</v>
      </c>
      <c r="D138" s="18" t="str">
        <f t="shared" si="1"/>
        <v>0</v>
      </c>
      <c r="E138" s="18" t="str">
        <f t="shared" si="2"/>
        <v>0</v>
      </c>
      <c r="F138" s="18" t="str">
        <f t="shared" si="3"/>
        <v>0</v>
      </c>
      <c r="G138" s="19" t="str">
        <f t="shared" si="4"/>
        <v>0</v>
      </c>
      <c r="H138" s="21">
        <v>1819323.0</v>
      </c>
    </row>
    <row r="139">
      <c r="A139" s="1" t="s">
        <v>32</v>
      </c>
      <c r="B139" s="1" t="s">
        <v>220</v>
      </c>
      <c r="C139" s="1" t="s">
        <v>221</v>
      </c>
      <c r="D139" s="18" t="str">
        <f t="shared" si="1"/>
        <v>0</v>
      </c>
      <c r="E139" s="18" t="str">
        <f t="shared" si="2"/>
        <v>0</v>
      </c>
      <c r="F139" s="18" t="str">
        <f t="shared" si="3"/>
        <v>0</v>
      </c>
      <c r="G139" s="19" t="str">
        <f t="shared" si="4"/>
        <v>0</v>
      </c>
      <c r="H139" s="21">
        <v>294428.0</v>
      </c>
    </row>
    <row r="140">
      <c r="A140" s="1" t="s">
        <v>32</v>
      </c>
      <c r="B140" s="1" t="s">
        <v>222</v>
      </c>
      <c r="C140" s="1" t="s">
        <v>221</v>
      </c>
      <c r="D140" s="18" t="str">
        <f t="shared" si="1"/>
        <v>0</v>
      </c>
      <c r="E140" s="18" t="str">
        <f t="shared" si="2"/>
        <v>0</v>
      </c>
      <c r="F140" s="18" t="str">
        <f t="shared" si="3"/>
        <v>0</v>
      </c>
      <c r="G140" s="19" t="str">
        <f t="shared" si="4"/>
        <v>0</v>
      </c>
      <c r="H140" s="21">
        <v>459929.0</v>
      </c>
    </row>
    <row r="141">
      <c r="A141" s="1" t="s">
        <v>32</v>
      </c>
      <c r="B141" s="1" t="s">
        <v>223</v>
      </c>
      <c r="C141" s="1" t="s">
        <v>221</v>
      </c>
      <c r="D141" s="18" t="str">
        <f t="shared" si="1"/>
        <v>0</v>
      </c>
      <c r="E141" s="18" t="str">
        <f t="shared" si="2"/>
        <v>0</v>
      </c>
      <c r="F141" s="18" t="str">
        <f t="shared" si="3"/>
        <v>0</v>
      </c>
      <c r="G141" s="19" t="str">
        <f t="shared" si="4"/>
        <v>0</v>
      </c>
      <c r="H141" s="21">
        <v>45687.0</v>
      </c>
    </row>
    <row r="142">
      <c r="A142" s="1" t="s">
        <v>32</v>
      </c>
      <c r="B142" s="1" t="s">
        <v>224</v>
      </c>
      <c r="C142" s="1" t="s">
        <v>221</v>
      </c>
      <c r="D142" s="18" t="str">
        <f t="shared" si="1"/>
        <v>0</v>
      </c>
      <c r="E142" s="18" t="str">
        <f t="shared" si="2"/>
        <v>0</v>
      </c>
      <c r="F142" s="18" t="str">
        <f t="shared" si="3"/>
        <v>0</v>
      </c>
      <c r="G142" s="19" t="str">
        <f t="shared" si="4"/>
        <v>0</v>
      </c>
      <c r="H142" s="21">
        <v>994956.0</v>
      </c>
    </row>
    <row r="143">
      <c r="A143" s="1" t="s">
        <v>32</v>
      </c>
      <c r="B143" s="1" t="s">
        <v>225</v>
      </c>
      <c r="C143" s="1" t="s">
        <v>226</v>
      </c>
      <c r="D143" s="18" t="str">
        <f t="shared" si="1"/>
        <v>0</v>
      </c>
      <c r="E143" s="18" t="str">
        <f t="shared" si="2"/>
        <v>0</v>
      </c>
      <c r="F143" s="18" t="str">
        <f t="shared" si="3"/>
        <v>0</v>
      </c>
      <c r="G143" s="19" t="str">
        <f t="shared" si="4"/>
        <v>0</v>
      </c>
      <c r="H143" s="21">
        <v>204414.0</v>
      </c>
    </row>
    <row r="144">
      <c r="A144" s="1" t="s">
        <v>32</v>
      </c>
      <c r="B144" s="1" t="s">
        <v>227</v>
      </c>
      <c r="C144" s="1" t="s">
        <v>226</v>
      </c>
      <c r="D144" s="18" t="str">
        <f t="shared" si="1"/>
        <v>0</v>
      </c>
      <c r="E144" s="18" t="str">
        <f t="shared" si="2"/>
        <v>0</v>
      </c>
      <c r="F144" s="18" t="str">
        <f t="shared" si="3"/>
        <v>0</v>
      </c>
      <c r="G144" s="19" t="str">
        <f t="shared" si="4"/>
        <v>0</v>
      </c>
      <c r="H144" s="21">
        <v>1089331.0</v>
      </c>
    </row>
    <row r="145">
      <c r="A145" s="1" t="s">
        <v>32</v>
      </c>
      <c r="B145" s="1" t="s">
        <v>228</v>
      </c>
      <c r="C145" s="1" t="s">
        <v>226</v>
      </c>
      <c r="D145" s="18" t="str">
        <f t="shared" si="1"/>
        <v>0</v>
      </c>
      <c r="E145" s="18" t="str">
        <f t="shared" si="2"/>
        <v>0</v>
      </c>
      <c r="F145" s="18" t="str">
        <f t="shared" si="3"/>
        <v>0</v>
      </c>
      <c r="G145" s="19" t="str">
        <f t="shared" si="4"/>
        <v>0</v>
      </c>
      <c r="H145" s="21">
        <v>395141.0</v>
      </c>
    </row>
    <row r="146">
      <c r="A146" s="1" t="s">
        <v>32</v>
      </c>
      <c r="B146" s="1" t="s">
        <v>229</v>
      </c>
      <c r="C146" s="1" t="s">
        <v>226</v>
      </c>
      <c r="D146" s="18" t="str">
        <f t="shared" si="1"/>
        <v>0</v>
      </c>
      <c r="E146" s="18" t="str">
        <f t="shared" si="2"/>
        <v>0</v>
      </c>
      <c r="F146" s="18" t="str">
        <f t="shared" si="3"/>
        <v>0</v>
      </c>
      <c r="G146" s="19" t="str">
        <f t="shared" si="4"/>
        <v>0</v>
      </c>
      <c r="H146" s="21">
        <v>195097.0</v>
      </c>
    </row>
    <row r="147">
      <c r="A147" s="1" t="s">
        <v>32</v>
      </c>
      <c r="B147" s="1" t="s">
        <v>230</v>
      </c>
      <c r="C147" s="1" t="s">
        <v>226</v>
      </c>
      <c r="D147" s="18" t="str">
        <f t="shared" si="1"/>
        <v>0</v>
      </c>
      <c r="E147" s="18" t="str">
        <f t="shared" si="2"/>
        <v>0</v>
      </c>
      <c r="F147" s="18" t="str">
        <f t="shared" si="3"/>
        <v>0</v>
      </c>
      <c r="G147" s="19" t="str">
        <f t="shared" si="4"/>
        <v>0</v>
      </c>
      <c r="H147" s="21">
        <v>830837.0</v>
      </c>
    </row>
    <row r="148">
      <c r="A148" s="1" t="s">
        <v>32</v>
      </c>
      <c r="B148" s="1" t="s">
        <v>231</v>
      </c>
      <c r="C148" s="1" t="s">
        <v>226</v>
      </c>
      <c r="D148" s="18" t="str">
        <f t="shared" si="1"/>
        <v>0</v>
      </c>
      <c r="E148" s="18" t="str">
        <f t="shared" si="2"/>
        <v>0</v>
      </c>
      <c r="F148" s="18" t="str">
        <f t="shared" si="3"/>
        <v>0</v>
      </c>
      <c r="G148" s="19" t="str">
        <f t="shared" si="4"/>
        <v>0</v>
      </c>
      <c r="H148" s="21">
        <v>409307.0</v>
      </c>
    </row>
    <row r="149">
      <c r="A149" s="1" t="s">
        <v>32</v>
      </c>
      <c r="B149" s="1" t="s">
        <v>232</v>
      </c>
      <c r="C149" s="1" t="s">
        <v>226</v>
      </c>
      <c r="D149" s="18" t="str">
        <f t="shared" si="1"/>
        <v>0</v>
      </c>
      <c r="E149" s="18" t="str">
        <f t="shared" si="2"/>
        <v>0</v>
      </c>
      <c r="F149" s="18" t="str">
        <f t="shared" si="3"/>
        <v>0</v>
      </c>
      <c r="G149" s="19" t="str">
        <f t="shared" si="4"/>
        <v>0</v>
      </c>
      <c r="H149" s="21">
        <v>164964.0</v>
      </c>
    </row>
    <row r="150">
      <c r="A150" s="1" t="s">
        <v>32</v>
      </c>
      <c r="B150" s="1" t="s">
        <v>233</v>
      </c>
      <c r="C150" s="1" t="s">
        <v>234</v>
      </c>
      <c r="D150" s="18" t="str">
        <f t="shared" si="1"/>
        <v>0</v>
      </c>
      <c r="E150" s="18" t="str">
        <f t="shared" si="2"/>
        <v>0</v>
      </c>
      <c r="F150" s="18" t="str">
        <f t="shared" si="3"/>
        <v>0</v>
      </c>
      <c r="G150" s="19" t="str">
        <f t="shared" si="4"/>
        <v>0</v>
      </c>
      <c r="H150" s="21">
        <v>6007500.0</v>
      </c>
    </row>
    <row r="151">
      <c r="A151" s="1" t="s">
        <v>32</v>
      </c>
      <c r="B151" s="1" t="s">
        <v>235</v>
      </c>
      <c r="C151" s="1" t="s">
        <v>234</v>
      </c>
      <c r="D151" s="18" t="str">
        <f t="shared" si="1"/>
        <v>0</v>
      </c>
      <c r="E151" s="18" t="str">
        <f t="shared" si="2"/>
        <v>0</v>
      </c>
      <c r="F151" s="18" t="str">
        <f t="shared" si="3"/>
        <v>0</v>
      </c>
      <c r="G151" s="19" t="str">
        <f t="shared" si="4"/>
        <v>0</v>
      </c>
      <c r="H151" s="21">
        <v>1.0943E7</v>
      </c>
    </row>
    <row r="152">
      <c r="A152" s="1" t="s">
        <v>32</v>
      </c>
      <c r="B152" s="1" t="s">
        <v>236</v>
      </c>
      <c r="C152" s="1" t="s">
        <v>234</v>
      </c>
      <c r="D152" s="18" t="str">
        <f t="shared" si="1"/>
        <v>0</v>
      </c>
      <c r="E152" s="18" t="str">
        <f t="shared" si="2"/>
        <v>0</v>
      </c>
      <c r="F152" s="18" t="str">
        <f t="shared" si="3"/>
        <v>0</v>
      </c>
      <c r="G152" s="19" t="str">
        <f t="shared" si="4"/>
        <v>0</v>
      </c>
      <c r="H152" s="21">
        <v>3.324075E7</v>
      </c>
    </row>
    <row r="153">
      <c r="A153" s="1" t="s">
        <v>32</v>
      </c>
      <c r="B153" s="1" t="s">
        <v>237</v>
      </c>
      <c r="C153" s="1" t="s">
        <v>234</v>
      </c>
      <c r="D153" s="18" t="str">
        <f t="shared" si="1"/>
        <v>0</v>
      </c>
      <c r="E153" s="18" t="str">
        <f t="shared" si="2"/>
        <v>0</v>
      </c>
      <c r="F153" s="18" t="str">
        <f t="shared" si="3"/>
        <v>0</v>
      </c>
      <c r="G153" s="19" t="str">
        <f t="shared" si="4"/>
        <v>0</v>
      </c>
      <c r="H153" s="21">
        <v>1.34827E7</v>
      </c>
    </row>
    <row r="154">
      <c r="A154" s="1" t="s">
        <v>32</v>
      </c>
      <c r="B154" s="1" t="s">
        <v>238</v>
      </c>
      <c r="C154" s="1" t="s">
        <v>234</v>
      </c>
      <c r="D154" s="18" t="str">
        <f t="shared" si="1"/>
        <v>0</v>
      </c>
      <c r="E154" s="18" t="str">
        <f t="shared" si="2"/>
        <v>0</v>
      </c>
      <c r="F154" s="18" t="str">
        <f t="shared" si="3"/>
        <v>0</v>
      </c>
      <c r="G154" s="19" t="str">
        <f t="shared" si="4"/>
        <v>0</v>
      </c>
      <c r="H154" s="21">
        <v>1.3539353E7</v>
      </c>
    </row>
    <row r="155">
      <c r="A155" s="1" t="s">
        <v>32</v>
      </c>
      <c r="B155" s="1" t="s">
        <v>239</v>
      </c>
      <c r="C155" s="1" t="s">
        <v>234</v>
      </c>
      <c r="D155" s="18" t="str">
        <f t="shared" si="1"/>
        <v>0</v>
      </c>
      <c r="E155" s="18" t="str">
        <f t="shared" si="2"/>
        <v>0</v>
      </c>
      <c r="F155" s="18" t="str">
        <f t="shared" si="3"/>
        <v>0</v>
      </c>
      <c r="G155" s="19" t="str">
        <f t="shared" si="4"/>
        <v>0</v>
      </c>
      <c r="H155" s="21">
        <v>2217600.0</v>
      </c>
    </row>
    <row r="156">
      <c r="A156" s="1" t="s">
        <v>32</v>
      </c>
      <c r="B156" s="1" t="s">
        <v>240</v>
      </c>
      <c r="C156" s="1" t="s">
        <v>234</v>
      </c>
      <c r="D156" s="18" t="str">
        <f t="shared" si="1"/>
        <v>0</v>
      </c>
      <c r="E156" s="18" t="str">
        <f t="shared" si="2"/>
        <v>0</v>
      </c>
      <c r="F156" s="18" t="str">
        <f t="shared" si="3"/>
        <v>0</v>
      </c>
      <c r="G156" s="19" t="str">
        <f t="shared" si="4"/>
        <v>0</v>
      </c>
      <c r="H156" s="21">
        <v>4869750.0</v>
      </c>
    </row>
    <row r="157">
      <c r="A157" s="1" t="s">
        <v>32</v>
      </c>
      <c r="B157" s="1" t="s">
        <v>241</v>
      </c>
      <c r="C157" s="1" t="s">
        <v>234</v>
      </c>
      <c r="D157" s="18" t="str">
        <f t="shared" si="1"/>
        <v>0</v>
      </c>
      <c r="E157" s="18" t="str">
        <f t="shared" si="2"/>
        <v>0</v>
      </c>
      <c r="F157" s="18" t="str">
        <f t="shared" si="3"/>
        <v>0</v>
      </c>
      <c r="G157" s="19" t="str">
        <f t="shared" si="4"/>
        <v>0</v>
      </c>
      <c r="H157" s="21">
        <v>6373551.0</v>
      </c>
    </row>
    <row r="158">
      <c r="A158" s="1" t="s">
        <v>32</v>
      </c>
      <c r="B158" s="1" t="s">
        <v>242</v>
      </c>
      <c r="C158" s="1" t="s">
        <v>234</v>
      </c>
      <c r="D158" s="18" t="str">
        <f t="shared" si="1"/>
        <v>0</v>
      </c>
      <c r="E158" s="18" t="str">
        <f t="shared" si="2"/>
        <v>0</v>
      </c>
      <c r="F158" s="18" t="str">
        <f t="shared" si="3"/>
        <v>0</v>
      </c>
      <c r="G158" s="19" t="str">
        <f t="shared" si="4"/>
        <v>0</v>
      </c>
      <c r="H158" s="21">
        <v>3821003.0</v>
      </c>
    </row>
    <row r="159">
      <c r="A159" s="1" t="s">
        <v>32</v>
      </c>
      <c r="B159" s="1" t="s">
        <v>243</v>
      </c>
      <c r="C159" s="1" t="s">
        <v>234</v>
      </c>
      <c r="D159" s="18" t="str">
        <f t="shared" si="1"/>
        <v>0</v>
      </c>
      <c r="E159" s="18" t="str">
        <f t="shared" si="2"/>
        <v>0</v>
      </c>
      <c r="F159" s="18" t="str">
        <f t="shared" si="3"/>
        <v>0</v>
      </c>
      <c r="G159" s="19" t="str">
        <f t="shared" si="4"/>
        <v>0</v>
      </c>
      <c r="H159" s="21">
        <v>1.424175E7</v>
      </c>
    </row>
    <row r="160">
      <c r="A160" s="1" t="s">
        <v>32</v>
      </c>
      <c r="B160" s="1" t="s">
        <v>244</v>
      </c>
      <c r="C160" s="1" t="s">
        <v>234</v>
      </c>
      <c r="D160" s="18" t="str">
        <f t="shared" si="1"/>
        <v>0</v>
      </c>
      <c r="E160" s="18" t="str">
        <f t="shared" si="2"/>
        <v>0</v>
      </c>
      <c r="F160" s="18" t="str">
        <f t="shared" si="3"/>
        <v>0</v>
      </c>
      <c r="G160" s="19" t="str">
        <f t="shared" si="4"/>
        <v>0</v>
      </c>
      <c r="H160" s="21">
        <v>1.75203E7</v>
      </c>
    </row>
    <row r="161">
      <c r="A161" s="1" t="s">
        <v>32</v>
      </c>
      <c r="B161" s="1" t="s">
        <v>245</v>
      </c>
      <c r="C161" s="1" t="s">
        <v>246</v>
      </c>
      <c r="D161" s="18" t="str">
        <f t="shared" si="1"/>
        <v>0</v>
      </c>
      <c r="E161" s="18" t="str">
        <f t="shared" si="2"/>
        <v>0</v>
      </c>
      <c r="F161" s="18" t="str">
        <f t="shared" si="3"/>
        <v>0</v>
      </c>
      <c r="G161" s="19" t="str">
        <f t="shared" si="4"/>
        <v>0</v>
      </c>
      <c r="H161" s="21">
        <v>1.0411949E7</v>
      </c>
    </row>
    <row r="162">
      <c r="A162" s="1" t="s">
        <v>32</v>
      </c>
      <c r="B162" s="1" t="s">
        <v>247</v>
      </c>
      <c r="C162" s="1" t="s">
        <v>246</v>
      </c>
      <c r="D162" s="18" t="str">
        <f t="shared" si="1"/>
        <v>0</v>
      </c>
      <c r="E162" s="18" t="str">
        <f t="shared" si="2"/>
        <v>0</v>
      </c>
      <c r="F162" s="18" t="str">
        <f t="shared" si="3"/>
        <v>0</v>
      </c>
      <c r="G162" s="19" t="str">
        <f t="shared" si="4"/>
        <v>0</v>
      </c>
      <c r="H162" s="21">
        <v>2.577E7</v>
      </c>
    </row>
    <row r="163">
      <c r="A163" s="1" t="s">
        <v>32</v>
      </c>
      <c r="B163" s="1" t="s">
        <v>248</v>
      </c>
      <c r="C163" s="1" t="s">
        <v>246</v>
      </c>
      <c r="D163" s="18" t="str">
        <f t="shared" si="1"/>
        <v>0</v>
      </c>
      <c r="E163" s="18" t="str">
        <f t="shared" si="2"/>
        <v>0</v>
      </c>
      <c r="F163" s="18" t="str">
        <f t="shared" si="3"/>
        <v>0</v>
      </c>
      <c r="G163" s="19" t="str">
        <f t="shared" si="4"/>
        <v>0</v>
      </c>
      <c r="H163" s="21">
        <v>5096005.0</v>
      </c>
    </row>
    <row r="164">
      <c r="A164" s="1" t="s">
        <v>32</v>
      </c>
      <c r="B164" s="1" t="s">
        <v>249</v>
      </c>
      <c r="C164" s="1" t="s">
        <v>246</v>
      </c>
      <c r="D164" s="18" t="str">
        <f t="shared" si="1"/>
        <v>0</v>
      </c>
      <c r="E164" s="18" t="str">
        <f t="shared" si="2"/>
        <v>0</v>
      </c>
      <c r="F164" s="18" t="str">
        <f t="shared" si="3"/>
        <v>0</v>
      </c>
      <c r="G164" s="19" t="str">
        <f t="shared" si="4"/>
        <v>0</v>
      </c>
      <c r="H164" s="21">
        <v>9302948.0</v>
      </c>
    </row>
    <row r="165">
      <c r="A165" s="1" t="s">
        <v>32</v>
      </c>
      <c r="B165" s="1" t="s">
        <v>250</v>
      </c>
      <c r="C165" s="1" t="s">
        <v>246</v>
      </c>
      <c r="D165" s="18" t="str">
        <f t="shared" si="1"/>
        <v>0</v>
      </c>
      <c r="E165" s="18" t="str">
        <f t="shared" si="2"/>
        <v>0</v>
      </c>
      <c r="F165" s="18" t="str">
        <f t="shared" si="3"/>
        <v>0</v>
      </c>
      <c r="G165" s="19" t="str">
        <f t="shared" si="4"/>
        <v>0</v>
      </c>
      <c r="H165" s="21">
        <v>5485603.0</v>
      </c>
    </row>
    <row r="166">
      <c r="A166" s="1" t="s">
        <v>32</v>
      </c>
      <c r="B166" s="1" t="s">
        <v>251</v>
      </c>
      <c r="C166" s="1" t="s">
        <v>246</v>
      </c>
      <c r="D166" s="18" t="str">
        <f t="shared" si="1"/>
        <v>0</v>
      </c>
      <c r="E166" s="18" t="str">
        <f t="shared" si="2"/>
        <v>0</v>
      </c>
      <c r="F166" s="18" t="str">
        <f t="shared" si="3"/>
        <v>0</v>
      </c>
      <c r="G166" s="19" t="str">
        <f t="shared" si="4"/>
        <v>0</v>
      </c>
      <c r="H166" s="21">
        <v>5394509.0</v>
      </c>
    </row>
    <row r="167">
      <c r="A167" s="1" t="s">
        <v>32</v>
      </c>
      <c r="B167" s="1" t="s">
        <v>252</v>
      </c>
      <c r="C167" s="1" t="s">
        <v>246</v>
      </c>
      <c r="D167" s="18" t="str">
        <f t="shared" si="1"/>
        <v>0</v>
      </c>
      <c r="E167" s="18" t="str">
        <f t="shared" si="2"/>
        <v>0</v>
      </c>
      <c r="F167" s="18" t="str">
        <f t="shared" si="3"/>
        <v>0</v>
      </c>
      <c r="G167" s="19" t="str">
        <f t="shared" si="4"/>
        <v>0</v>
      </c>
      <c r="H167" s="21">
        <v>2727633.0</v>
      </c>
    </row>
    <row r="168">
      <c r="A168" s="1" t="s">
        <v>32</v>
      </c>
      <c r="B168" s="1" t="s">
        <v>253</v>
      </c>
      <c r="C168" s="1" t="s">
        <v>246</v>
      </c>
      <c r="D168" s="18" t="str">
        <f t="shared" si="1"/>
        <v>0</v>
      </c>
      <c r="E168" s="18" t="str">
        <f t="shared" si="2"/>
        <v>0</v>
      </c>
      <c r="F168" s="18" t="str">
        <f t="shared" si="3"/>
        <v>0</v>
      </c>
      <c r="G168" s="19" t="str">
        <f t="shared" si="4"/>
        <v>0</v>
      </c>
      <c r="H168" s="21">
        <v>7422018.0</v>
      </c>
    </row>
    <row r="169">
      <c r="A169" s="1" t="s">
        <v>32</v>
      </c>
      <c r="B169" s="1" t="s">
        <v>254</v>
      </c>
      <c r="C169" s="1" t="s">
        <v>255</v>
      </c>
      <c r="D169" s="18" t="str">
        <f t="shared" si="1"/>
        <v>0</v>
      </c>
      <c r="E169" s="18" t="str">
        <f t="shared" si="2"/>
        <v>0</v>
      </c>
      <c r="F169" s="18" t="str">
        <f t="shared" si="3"/>
        <v>0</v>
      </c>
      <c r="G169" s="19" t="str">
        <f t="shared" si="4"/>
        <v>0</v>
      </c>
      <c r="H169" s="21">
        <v>1464400.0</v>
      </c>
    </row>
    <row r="170">
      <c r="A170" s="1" t="s">
        <v>32</v>
      </c>
      <c r="B170" s="1" t="s">
        <v>256</v>
      </c>
      <c r="C170" s="1" t="s">
        <v>257</v>
      </c>
      <c r="D170" s="18" t="str">
        <f t="shared" si="1"/>
        <v>0</v>
      </c>
      <c r="E170" s="18" t="str">
        <f t="shared" si="2"/>
        <v>0</v>
      </c>
      <c r="F170" s="18" t="str">
        <f t="shared" si="3"/>
        <v>0</v>
      </c>
      <c r="G170" s="19" t="str">
        <f t="shared" si="4"/>
        <v>0</v>
      </c>
      <c r="H170" s="21">
        <v>1.6241E7</v>
      </c>
    </row>
    <row r="171">
      <c r="A171" s="1" t="s">
        <v>32</v>
      </c>
      <c r="B171" s="1" t="s">
        <v>258</v>
      </c>
      <c r="C171" s="1" t="s">
        <v>257</v>
      </c>
      <c r="D171" s="18" t="str">
        <f t="shared" si="1"/>
        <v>0</v>
      </c>
      <c r="E171" s="18" t="str">
        <f t="shared" si="2"/>
        <v>0</v>
      </c>
      <c r="F171" s="18" t="str">
        <f t="shared" si="3"/>
        <v>0</v>
      </c>
      <c r="G171" s="19" t="str">
        <f t="shared" si="4"/>
        <v>0</v>
      </c>
      <c r="H171" s="21">
        <v>4590000.0</v>
      </c>
    </row>
    <row r="172">
      <c r="A172" s="1" t="s">
        <v>32</v>
      </c>
      <c r="B172" s="1" t="s">
        <v>259</v>
      </c>
      <c r="C172" s="1" t="s">
        <v>257</v>
      </c>
      <c r="D172" s="18" t="str">
        <f t="shared" si="1"/>
        <v>0</v>
      </c>
      <c r="E172" s="18" t="str">
        <f t="shared" si="2"/>
        <v>0</v>
      </c>
      <c r="F172" s="18" t="str">
        <f t="shared" si="3"/>
        <v>0</v>
      </c>
      <c r="G172" s="19" t="str">
        <f t="shared" si="4"/>
        <v>0</v>
      </c>
      <c r="H172" s="21">
        <v>1.4341125E7</v>
      </c>
    </row>
    <row r="173">
      <c r="A173" s="1" t="s">
        <v>32</v>
      </c>
      <c r="B173" s="1" t="s">
        <v>260</v>
      </c>
      <c r="C173" s="1" t="s">
        <v>261</v>
      </c>
      <c r="D173" s="18" t="str">
        <f t="shared" si="1"/>
        <v>0</v>
      </c>
      <c r="E173" s="18" t="str">
        <f t="shared" si="2"/>
        <v>0</v>
      </c>
      <c r="F173" s="18" t="str">
        <f t="shared" si="3"/>
        <v>0</v>
      </c>
      <c r="G173" s="19" t="str">
        <f t="shared" si="4"/>
        <v>0</v>
      </c>
      <c r="H173" s="21">
        <v>8376000.0</v>
      </c>
    </row>
    <row r="174">
      <c r="A174" s="1" t="s">
        <v>32</v>
      </c>
      <c r="B174" s="1" t="s">
        <v>262</v>
      </c>
      <c r="C174" s="1" t="s">
        <v>261</v>
      </c>
      <c r="D174" s="18" t="str">
        <f t="shared" si="1"/>
        <v>0</v>
      </c>
      <c r="E174" s="18" t="str">
        <f t="shared" si="2"/>
        <v>0</v>
      </c>
      <c r="F174" s="18" t="str">
        <f t="shared" si="3"/>
        <v>0</v>
      </c>
      <c r="G174" s="19" t="str">
        <f t="shared" si="4"/>
        <v>0</v>
      </c>
      <c r="H174" s="21">
        <v>1.48785E7</v>
      </c>
    </row>
    <row r="175">
      <c r="A175" s="1" t="s">
        <v>32</v>
      </c>
      <c r="B175" s="1" t="s">
        <v>263</v>
      </c>
      <c r="C175" s="1" t="s">
        <v>261</v>
      </c>
      <c r="D175" s="18" t="str">
        <f t="shared" si="1"/>
        <v>0</v>
      </c>
      <c r="E175" s="18" t="str">
        <f t="shared" si="2"/>
        <v>0</v>
      </c>
      <c r="F175" s="18" t="str">
        <f t="shared" si="3"/>
        <v>0</v>
      </c>
      <c r="G175" s="19" t="str">
        <f t="shared" si="4"/>
        <v>0</v>
      </c>
      <c r="H175" s="21">
        <v>5814400.0</v>
      </c>
    </row>
    <row r="176">
      <c r="A176" s="1" t="s">
        <v>32</v>
      </c>
      <c r="B176" s="1" t="s">
        <v>264</v>
      </c>
      <c r="C176" s="1" t="s">
        <v>261</v>
      </c>
      <c r="D176" s="18" t="str">
        <f t="shared" si="1"/>
        <v>0</v>
      </c>
      <c r="E176" s="18" t="str">
        <f t="shared" si="2"/>
        <v>0</v>
      </c>
      <c r="F176" s="18" t="str">
        <f t="shared" si="3"/>
        <v>0</v>
      </c>
      <c r="G176" s="19" t="str">
        <f t="shared" si="4"/>
        <v>0</v>
      </c>
      <c r="H176" s="21">
        <v>2.3048E7</v>
      </c>
    </row>
    <row r="177">
      <c r="A177" s="1" t="s">
        <v>32</v>
      </c>
      <c r="B177" s="1" t="s">
        <v>265</v>
      </c>
      <c r="C177" s="1" t="s">
        <v>261</v>
      </c>
      <c r="D177" s="18" t="str">
        <f t="shared" si="1"/>
        <v>0</v>
      </c>
      <c r="E177" s="18" t="str">
        <f t="shared" si="2"/>
        <v>0</v>
      </c>
      <c r="F177" s="18" t="str">
        <f t="shared" si="3"/>
        <v>0</v>
      </c>
      <c r="G177" s="19" t="str">
        <f t="shared" si="4"/>
        <v>0</v>
      </c>
      <c r="H177" s="21">
        <v>2584880.0</v>
      </c>
    </row>
    <row r="178">
      <c r="A178" s="1" t="s">
        <v>32</v>
      </c>
      <c r="B178" s="1" t="s">
        <v>266</v>
      </c>
      <c r="C178" s="1" t="s">
        <v>267</v>
      </c>
      <c r="D178" s="18" t="str">
        <f t="shared" si="1"/>
        <v>0</v>
      </c>
      <c r="E178" s="18" t="str">
        <f t="shared" si="2"/>
        <v>0</v>
      </c>
      <c r="F178" s="18" t="str">
        <f t="shared" si="3"/>
        <v>0</v>
      </c>
      <c r="G178" s="19" t="str">
        <f t="shared" si="4"/>
        <v>0</v>
      </c>
      <c r="H178" s="21">
        <v>1355400.0</v>
      </c>
    </row>
    <row r="179">
      <c r="A179" s="1" t="s">
        <v>32</v>
      </c>
      <c r="B179" s="1" t="s">
        <v>268</v>
      </c>
      <c r="C179" s="1" t="s">
        <v>269</v>
      </c>
      <c r="D179" s="18" t="str">
        <f t="shared" si="1"/>
        <v>0</v>
      </c>
      <c r="E179" s="18" t="str">
        <f t="shared" si="2"/>
        <v>0</v>
      </c>
      <c r="F179" s="18" t="str">
        <f t="shared" si="3"/>
        <v>0</v>
      </c>
      <c r="G179" s="19" t="str">
        <f t="shared" si="4"/>
        <v>0</v>
      </c>
      <c r="H179" s="21">
        <v>5289000.0</v>
      </c>
    </row>
    <row r="180">
      <c r="A180" s="1" t="s">
        <v>32</v>
      </c>
      <c r="B180" s="1" t="s">
        <v>270</v>
      </c>
      <c r="C180" s="1" t="s">
        <v>269</v>
      </c>
      <c r="D180" s="18" t="str">
        <f t="shared" si="1"/>
        <v>0</v>
      </c>
      <c r="E180" s="18" t="str">
        <f t="shared" si="2"/>
        <v>0</v>
      </c>
      <c r="F180" s="18" t="str">
        <f t="shared" si="3"/>
        <v>0</v>
      </c>
      <c r="G180" s="19" t="str">
        <f t="shared" si="4"/>
        <v>0</v>
      </c>
      <c r="H180" s="21">
        <v>5735467.0</v>
      </c>
    </row>
    <row r="181">
      <c r="A181" s="1" t="s">
        <v>32</v>
      </c>
      <c r="B181" s="1" t="s">
        <v>271</v>
      </c>
      <c r="C181" s="1" t="s">
        <v>269</v>
      </c>
      <c r="D181" s="18" t="str">
        <f t="shared" si="1"/>
        <v>0</v>
      </c>
      <c r="E181" s="18" t="str">
        <f t="shared" si="2"/>
        <v>0</v>
      </c>
      <c r="F181" s="18" t="str">
        <f t="shared" si="3"/>
        <v>0</v>
      </c>
      <c r="G181" s="19" t="str">
        <f t="shared" si="4"/>
        <v>0</v>
      </c>
      <c r="H181" s="21">
        <v>6200000.0</v>
      </c>
    </row>
    <row r="182">
      <c r="A182" s="1" t="s">
        <v>32</v>
      </c>
      <c r="B182" s="1" t="s">
        <v>272</v>
      </c>
      <c r="C182" s="1" t="s">
        <v>269</v>
      </c>
      <c r="D182" s="18" t="str">
        <f t="shared" si="1"/>
        <v>0</v>
      </c>
      <c r="E182" s="18" t="str">
        <f t="shared" si="2"/>
        <v>0</v>
      </c>
      <c r="F182" s="18" t="str">
        <f t="shared" si="3"/>
        <v>0</v>
      </c>
      <c r="G182" s="19" t="str">
        <f t="shared" si="4"/>
        <v>0</v>
      </c>
      <c r="H182" s="21">
        <v>7801250.0</v>
      </c>
    </row>
    <row r="183">
      <c r="A183" s="1" t="s">
        <v>32</v>
      </c>
      <c r="B183" s="1" t="s">
        <v>273</v>
      </c>
      <c r="C183" s="1" t="s">
        <v>269</v>
      </c>
      <c r="D183" s="18" t="str">
        <f t="shared" si="1"/>
        <v>0</v>
      </c>
      <c r="E183" s="18" t="str">
        <f t="shared" si="2"/>
        <v>0</v>
      </c>
      <c r="F183" s="18" t="str">
        <f t="shared" si="3"/>
        <v>0</v>
      </c>
      <c r="G183" s="19" t="str">
        <f t="shared" si="4"/>
        <v>0</v>
      </c>
      <c r="H183" s="21">
        <v>3495000.0</v>
      </c>
    </row>
    <row r="184">
      <c r="A184" s="1" t="s">
        <v>32</v>
      </c>
      <c r="B184" s="1" t="s">
        <v>274</v>
      </c>
      <c r="C184" s="1" t="s">
        <v>269</v>
      </c>
      <c r="D184" s="18" t="str">
        <f t="shared" si="1"/>
        <v>0</v>
      </c>
      <c r="E184" s="18" t="str">
        <f t="shared" si="2"/>
        <v>0</v>
      </c>
      <c r="F184" s="18" t="str">
        <f t="shared" si="3"/>
        <v>0</v>
      </c>
      <c r="G184" s="19" t="str">
        <f t="shared" si="4"/>
        <v>0</v>
      </c>
      <c r="H184" s="21">
        <v>9300000.0</v>
      </c>
    </row>
    <row r="185">
      <c r="A185" s="1" t="s">
        <v>32</v>
      </c>
      <c r="B185" s="1" t="s">
        <v>275</v>
      </c>
      <c r="C185" s="1" t="s">
        <v>269</v>
      </c>
      <c r="D185" s="18" t="str">
        <f t="shared" si="1"/>
        <v>0</v>
      </c>
      <c r="E185" s="18" t="str">
        <f t="shared" si="2"/>
        <v>0</v>
      </c>
      <c r="F185" s="18" t="str">
        <f t="shared" si="3"/>
        <v>0</v>
      </c>
      <c r="G185" s="19" t="str">
        <f t="shared" si="4"/>
        <v>0</v>
      </c>
      <c r="H185" s="21">
        <v>1514914.0</v>
      </c>
    </row>
    <row r="186">
      <c r="A186" s="1" t="s">
        <v>32</v>
      </c>
      <c r="B186" s="1" t="s">
        <v>276</v>
      </c>
      <c r="C186" s="1" t="s">
        <v>269</v>
      </c>
      <c r="D186" s="18" t="str">
        <f t="shared" si="1"/>
        <v>0</v>
      </c>
      <c r="E186" s="18" t="str">
        <f t="shared" si="2"/>
        <v>0</v>
      </c>
      <c r="F186" s="18" t="str">
        <f t="shared" si="3"/>
        <v>0</v>
      </c>
      <c r="G186" s="19" t="str">
        <f t="shared" si="4"/>
        <v>0</v>
      </c>
      <c r="H186" s="21">
        <v>3435216.0</v>
      </c>
    </row>
    <row r="187">
      <c r="A187" s="1" t="s">
        <v>32</v>
      </c>
      <c r="B187" s="1" t="s">
        <v>277</v>
      </c>
      <c r="C187" s="1" t="s">
        <v>269</v>
      </c>
      <c r="D187" s="18" t="str">
        <f t="shared" si="1"/>
        <v>0</v>
      </c>
      <c r="E187" s="18" t="str">
        <f t="shared" si="2"/>
        <v>0</v>
      </c>
      <c r="F187" s="18" t="str">
        <f t="shared" si="3"/>
        <v>0</v>
      </c>
      <c r="G187" s="19" t="str">
        <f t="shared" si="4"/>
        <v>0</v>
      </c>
      <c r="H187" s="21">
        <v>4586231.0</v>
      </c>
    </row>
    <row r="188">
      <c r="A188" s="1" t="s">
        <v>32</v>
      </c>
      <c r="B188" s="1" t="s">
        <v>278</v>
      </c>
      <c r="C188" s="1" t="s">
        <v>269</v>
      </c>
      <c r="D188" s="18" t="str">
        <f t="shared" si="1"/>
        <v>0</v>
      </c>
      <c r="E188" s="18" t="str">
        <f t="shared" si="2"/>
        <v>0</v>
      </c>
      <c r="F188" s="18" t="str">
        <f t="shared" si="3"/>
        <v>0</v>
      </c>
      <c r="G188" s="19" t="str">
        <f t="shared" si="4"/>
        <v>0</v>
      </c>
      <c r="H188" s="21">
        <v>199750.0</v>
      </c>
    </row>
    <row r="189">
      <c r="A189" s="1" t="s">
        <v>32</v>
      </c>
      <c r="B189" s="1" t="s">
        <v>279</v>
      </c>
      <c r="C189" s="1" t="s">
        <v>269</v>
      </c>
      <c r="D189" s="18" t="str">
        <f t="shared" si="1"/>
        <v>0</v>
      </c>
      <c r="E189" s="18" t="str">
        <f t="shared" si="2"/>
        <v>0</v>
      </c>
      <c r="F189" s="18" t="str">
        <f t="shared" si="3"/>
        <v>0</v>
      </c>
      <c r="G189" s="19" t="str">
        <f t="shared" si="4"/>
        <v>0</v>
      </c>
      <c r="H189" s="21">
        <v>2196272.0</v>
      </c>
    </row>
    <row r="190">
      <c r="A190" s="1" t="s">
        <v>32</v>
      </c>
      <c r="B190" s="1" t="s">
        <v>280</v>
      </c>
      <c r="C190" s="1" t="s">
        <v>269</v>
      </c>
      <c r="D190" s="18" t="str">
        <f t="shared" si="1"/>
        <v>0</v>
      </c>
      <c r="E190" s="18" t="str">
        <f t="shared" si="2"/>
        <v>0</v>
      </c>
      <c r="F190" s="18" t="str">
        <f t="shared" si="3"/>
        <v>0</v>
      </c>
      <c r="G190" s="19" t="str">
        <f t="shared" si="4"/>
        <v>0</v>
      </c>
      <c r="H190" s="21">
        <v>535804.0</v>
      </c>
    </row>
    <row r="191">
      <c r="A191" s="1" t="s">
        <v>32</v>
      </c>
      <c r="B191" s="1" t="s">
        <v>281</v>
      </c>
      <c r="C191" s="1" t="s">
        <v>269</v>
      </c>
      <c r="D191" s="18" t="str">
        <f t="shared" si="1"/>
        <v>0</v>
      </c>
      <c r="E191" s="18" t="str">
        <f t="shared" si="2"/>
        <v>0</v>
      </c>
      <c r="F191" s="18" t="str">
        <f t="shared" si="3"/>
        <v>0</v>
      </c>
      <c r="G191" s="19" t="str">
        <f t="shared" si="4"/>
        <v>0</v>
      </c>
      <c r="H191" s="21">
        <v>1028443.0</v>
      </c>
    </row>
    <row r="192">
      <c r="A192" s="1" t="s">
        <v>32</v>
      </c>
      <c r="B192" s="1" t="s">
        <v>282</v>
      </c>
      <c r="C192" s="1" t="s">
        <v>269</v>
      </c>
      <c r="D192" s="18" t="str">
        <f t="shared" si="1"/>
        <v>0</v>
      </c>
      <c r="E192" s="18" t="str">
        <f t="shared" si="2"/>
        <v>0</v>
      </c>
      <c r="F192" s="18" t="str">
        <f t="shared" si="3"/>
        <v>0</v>
      </c>
      <c r="G192" s="19" t="str">
        <f t="shared" si="4"/>
        <v>0</v>
      </c>
      <c r="H192" s="21">
        <v>9511.0</v>
      </c>
    </row>
    <row r="193">
      <c r="A193" s="1" t="s">
        <v>32</v>
      </c>
      <c r="B193" s="1" t="s">
        <v>283</v>
      </c>
      <c r="C193" s="1" t="s">
        <v>269</v>
      </c>
      <c r="D193" s="18" t="str">
        <f t="shared" si="1"/>
        <v>0</v>
      </c>
      <c r="E193" s="18" t="str">
        <f t="shared" si="2"/>
        <v>0</v>
      </c>
      <c r="F193" s="18" t="str">
        <f t="shared" si="3"/>
        <v>0</v>
      </c>
      <c r="G193" s="19" t="str">
        <f t="shared" si="4"/>
        <v>0</v>
      </c>
      <c r="H193" s="21">
        <v>1949825.0</v>
      </c>
    </row>
    <row r="194">
      <c r="A194" s="1" t="s">
        <v>32</v>
      </c>
      <c r="B194" s="1" t="s">
        <v>284</v>
      </c>
      <c r="C194" s="1" t="s">
        <v>269</v>
      </c>
      <c r="D194" s="18" t="str">
        <f t="shared" si="1"/>
        <v>0</v>
      </c>
      <c r="E194" s="18" t="str">
        <f t="shared" si="2"/>
        <v>0</v>
      </c>
      <c r="F194" s="18" t="str">
        <f t="shared" si="3"/>
        <v>0</v>
      </c>
      <c r="G194" s="19" t="str">
        <f t="shared" si="4"/>
        <v>0</v>
      </c>
      <c r="H194" s="21">
        <v>1995619.0</v>
      </c>
    </row>
    <row r="195">
      <c r="A195" s="1" t="s">
        <v>32</v>
      </c>
      <c r="B195" s="1" t="s">
        <v>285</v>
      </c>
      <c r="C195" s="1" t="s">
        <v>269</v>
      </c>
      <c r="D195" s="18" t="str">
        <f t="shared" si="1"/>
        <v>0</v>
      </c>
      <c r="E195" s="18" t="str">
        <f t="shared" si="2"/>
        <v>0</v>
      </c>
      <c r="F195" s="18" t="str">
        <f t="shared" si="3"/>
        <v>0</v>
      </c>
      <c r="G195" s="19" t="str">
        <f t="shared" si="4"/>
        <v>0</v>
      </c>
      <c r="H195" s="21">
        <v>1242566.0</v>
      </c>
    </row>
    <row r="196">
      <c r="A196" s="1" t="s">
        <v>32</v>
      </c>
      <c r="B196" s="1" t="s">
        <v>286</v>
      </c>
      <c r="C196" s="1" t="s">
        <v>287</v>
      </c>
      <c r="D196" s="18" t="str">
        <f t="shared" si="1"/>
        <v>0</v>
      </c>
      <c r="E196" s="18" t="str">
        <f t="shared" si="2"/>
        <v>0</v>
      </c>
      <c r="F196" s="18" t="str">
        <f t="shared" si="3"/>
        <v>0</v>
      </c>
      <c r="G196" s="19" t="str">
        <f t="shared" si="4"/>
        <v>0</v>
      </c>
      <c r="H196" s="21">
        <v>1.397335E7</v>
      </c>
    </row>
    <row r="197">
      <c r="A197" s="1" t="s">
        <v>32</v>
      </c>
      <c r="B197" s="1" t="s">
        <v>288</v>
      </c>
      <c r="C197" s="1" t="s">
        <v>287</v>
      </c>
      <c r="D197" s="18" t="str">
        <f t="shared" si="1"/>
        <v>BHP Billiton</v>
      </c>
      <c r="E197" s="18" t="str">
        <f t="shared" si="2"/>
        <v>BHP Billiton</v>
      </c>
      <c r="F197" s="18" t="str">
        <f t="shared" si="3"/>
        <v>BHP BILLITON PLC</v>
      </c>
      <c r="G197" s="19">
        <f t="shared" si="4"/>
        <v>21431250</v>
      </c>
      <c r="H197" s="21">
        <v>2.143125E7</v>
      </c>
    </row>
    <row r="198">
      <c r="A198" s="1" t="s">
        <v>32</v>
      </c>
      <c r="B198" s="1" t="s">
        <v>289</v>
      </c>
      <c r="C198" s="1" t="s">
        <v>287</v>
      </c>
      <c r="D198" s="18" t="str">
        <f t="shared" si="1"/>
        <v>0</v>
      </c>
      <c r="E198" s="18" t="str">
        <f t="shared" si="2"/>
        <v>Rio Tinto</v>
      </c>
      <c r="F198" s="18" t="str">
        <f t="shared" si="3"/>
        <v>RIO TINTO 10P</v>
      </c>
      <c r="G198" s="19">
        <f t="shared" si="4"/>
        <v>27283500</v>
      </c>
      <c r="H198" s="21">
        <v>2.72835E7</v>
      </c>
    </row>
    <row r="199">
      <c r="A199" s="1" t="s">
        <v>32</v>
      </c>
      <c r="B199" s="1" t="s">
        <v>290</v>
      </c>
      <c r="C199" s="1" t="s">
        <v>291</v>
      </c>
      <c r="D199" s="18" t="str">
        <f t="shared" si="1"/>
        <v>0</v>
      </c>
      <c r="E199" s="18" t="str">
        <f t="shared" si="2"/>
        <v>0</v>
      </c>
      <c r="F199" s="18" t="str">
        <f t="shared" si="3"/>
        <v>0</v>
      </c>
      <c r="G199" s="19" t="str">
        <f t="shared" si="4"/>
        <v>0</v>
      </c>
      <c r="H199" s="21">
        <v>3.371775E7</v>
      </c>
    </row>
    <row r="200">
      <c r="A200" s="1" t="s">
        <v>32</v>
      </c>
      <c r="B200" s="1" t="s">
        <v>292</v>
      </c>
      <c r="C200" s="1" t="s">
        <v>293</v>
      </c>
      <c r="D200" s="18" t="str">
        <f t="shared" si="1"/>
        <v>0</v>
      </c>
      <c r="E200" s="18" t="str">
        <f t="shared" si="2"/>
        <v>0</v>
      </c>
      <c r="F200" s="18" t="str">
        <f t="shared" si="3"/>
        <v>0</v>
      </c>
      <c r="G200" s="19" t="str">
        <f t="shared" si="4"/>
        <v>0</v>
      </c>
      <c r="H200" s="21">
        <v>3129000.0</v>
      </c>
    </row>
    <row r="201">
      <c r="A201" s="1" t="s">
        <v>32</v>
      </c>
      <c r="B201" s="1" t="s">
        <v>294</v>
      </c>
      <c r="C201" s="1" t="s">
        <v>293</v>
      </c>
      <c r="D201" s="18" t="str">
        <f t="shared" si="1"/>
        <v>0</v>
      </c>
      <c r="E201" s="18" t="str">
        <f t="shared" si="2"/>
        <v>0</v>
      </c>
      <c r="F201" s="18" t="str">
        <f t="shared" si="3"/>
        <v>0</v>
      </c>
      <c r="G201" s="19" t="str">
        <f t="shared" si="4"/>
        <v>0</v>
      </c>
      <c r="H201" s="21">
        <v>2495115.0</v>
      </c>
    </row>
    <row r="202">
      <c r="A202" s="1" t="s">
        <v>32</v>
      </c>
      <c r="B202" s="1" t="s">
        <v>295</v>
      </c>
      <c r="C202" s="1" t="s">
        <v>293</v>
      </c>
      <c r="D202" s="18" t="str">
        <f t="shared" si="1"/>
        <v>0</v>
      </c>
      <c r="E202" s="18" t="str">
        <f t="shared" si="2"/>
        <v>0</v>
      </c>
      <c r="F202" s="18" t="str">
        <f t="shared" si="3"/>
        <v>0</v>
      </c>
      <c r="G202" s="19" t="str">
        <f t="shared" si="4"/>
        <v>0</v>
      </c>
      <c r="H202" s="21">
        <v>2917500.0</v>
      </c>
    </row>
    <row r="203">
      <c r="A203" s="1" t="s">
        <v>32</v>
      </c>
      <c r="B203" s="1" t="s">
        <v>296</v>
      </c>
      <c r="C203" s="1" t="s">
        <v>293</v>
      </c>
      <c r="D203" s="18" t="str">
        <f t="shared" si="1"/>
        <v>0</v>
      </c>
      <c r="E203" s="18" t="str">
        <f t="shared" si="2"/>
        <v>0</v>
      </c>
      <c r="F203" s="18" t="str">
        <f t="shared" si="3"/>
        <v>0</v>
      </c>
      <c r="G203" s="19" t="str">
        <f t="shared" si="4"/>
        <v>0</v>
      </c>
      <c r="H203" s="21">
        <v>4844000.0</v>
      </c>
    </row>
    <row r="204">
      <c r="A204" s="1" t="s">
        <v>32</v>
      </c>
      <c r="B204" s="1" t="s">
        <v>297</v>
      </c>
      <c r="C204" s="1" t="s">
        <v>293</v>
      </c>
      <c r="D204" s="18" t="str">
        <f t="shared" si="1"/>
        <v>0</v>
      </c>
      <c r="E204" s="18" t="str">
        <f t="shared" si="2"/>
        <v>0</v>
      </c>
      <c r="F204" s="18" t="str">
        <f t="shared" si="3"/>
        <v>0</v>
      </c>
      <c r="G204" s="19" t="str">
        <f t="shared" si="4"/>
        <v>0</v>
      </c>
      <c r="H204" s="21">
        <v>4486473.0</v>
      </c>
    </row>
    <row r="205">
      <c r="A205" s="1" t="s">
        <v>32</v>
      </c>
      <c r="B205" s="1" t="s">
        <v>298</v>
      </c>
      <c r="C205" s="1" t="s">
        <v>293</v>
      </c>
      <c r="D205" s="18" t="str">
        <f t="shared" si="1"/>
        <v>0</v>
      </c>
      <c r="E205" s="18" t="str">
        <f t="shared" si="2"/>
        <v>0</v>
      </c>
      <c r="F205" s="18" t="str">
        <f t="shared" si="3"/>
        <v>0</v>
      </c>
      <c r="G205" s="19" t="str">
        <f t="shared" si="4"/>
        <v>0</v>
      </c>
      <c r="H205" s="21">
        <v>1767736.0</v>
      </c>
    </row>
    <row r="206">
      <c r="A206" s="1" t="s">
        <v>32</v>
      </c>
      <c r="B206" s="1" t="s">
        <v>299</v>
      </c>
      <c r="C206" s="1" t="s">
        <v>293</v>
      </c>
      <c r="D206" s="18" t="str">
        <f t="shared" si="1"/>
        <v>0</v>
      </c>
      <c r="E206" s="18" t="str">
        <f t="shared" si="2"/>
        <v>0</v>
      </c>
      <c r="F206" s="18" t="str">
        <f t="shared" si="3"/>
        <v>0</v>
      </c>
      <c r="G206" s="19" t="str">
        <f t="shared" si="4"/>
        <v>0</v>
      </c>
      <c r="H206" s="21">
        <v>1218665.0</v>
      </c>
    </row>
    <row r="207">
      <c r="A207" s="1" t="s">
        <v>32</v>
      </c>
      <c r="B207" s="1" t="s">
        <v>300</v>
      </c>
      <c r="C207" s="1" t="s">
        <v>293</v>
      </c>
      <c r="D207" s="18" t="str">
        <f t="shared" si="1"/>
        <v>0</v>
      </c>
      <c r="E207" s="18" t="str">
        <f t="shared" si="2"/>
        <v>0</v>
      </c>
      <c r="F207" s="18" t="str">
        <f t="shared" si="3"/>
        <v>0</v>
      </c>
      <c r="G207" s="19" t="str">
        <f t="shared" si="4"/>
        <v>0</v>
      </c>
      <c r="H207" s="21">
        <v>2830169.0</v>
      </c>
    </row>
    <row r="208">
      <c r="A208" s="1" t="s">
        <v>32</v>
      </c>
      <c r="B208" s="1" t="s">
        <v>301</v>
      </c>
      <c r="C208" s="1" t="s">
        <v>293</v>
      </c>
      <c r="D208" s="18" t="str">
        <f t="shared" si="1"/>
        <v>0</v>
      </c>
      <c r="E208" s="18" t="str">
        <f t="shared" si="2"/>
        <v>0</v>
      </c>
      <c r="F208" s="18" t="str">
        <f t="shared" si="3"/>
        <v>0</v>
      </c>
      <c r="G208" s="19" t="str">
        <f t="shared" si="4"/>
        <v>0</v>
      </c>
      <c r="H208" s="21">
        <v>3936788.0</v>
      </c>
    </row>
    <row r="209">
      <c r="A209" s="1" t="s">
        <v>32</v>
      </c>
      <c r="B209" s="1" t="s">
        <v>302</v>
      </c>
      <c r="C209" s="1" t="s">
        <v>293</v>
      </c>
      <c r="D209" s="18" t="str">
        <f t="shared" si="1"/>
        <v>0</v>
      </c>
      <c r="E209" s="18" t="str">
        <f t="shared" si="2"/>
        <v>0</v>
      </c>
      <c r="F209" s="18" t="str">
        <f t="shared" si="3"/>
        <v>0</v>
      </c>
      <c r="G209" s="19" t="str">
        <f t="shared" si="4"/>
        <v>0</v>
      </c>
      <c r="H209" s="21">
        <v>2272714.0</v>
      </c>
    </row>
    <row r="210">
      <c r="A210" s="1" t="s">
        <v>32</v>
      </c>
      <c r="B210" s="1" t="s">
        <v>303</v>
      </c>
      <c r="C210" s="1" t="s">
        <v>304</v>
      </c>
      <c r="D210" s="18" t="str">
        <f t="shared" si="1"/>
        <v>0</v>
      </c>
      <c r="E210" s="18" t="str">
        <f t="shared" si="2"/>
        <v>0</v>
      </c>
      <c r="F210" s="18" t="str">
        <f t="shared" si="3"/>
        <v>0</v>
      </c>
      <c r="G210" s="19" t="str">
        <f t="shared" si="4"/>
        <v>0</v>
      </c>
      <c r="H210" s="21">
        <v>3230000.0</v>
      </c>
    </row>
    <row r="211">
      <c r="A211" s="1" t="s">
        <v>32</v>
      </c>
      <c r="B211" s="1" t="s">
        <v>305</v>
      </c>
      <c r="C211" s="1" t="s">
        <v>304</v>
      </c>
      <c r="D211" s="18" t="str">
        <f t="shared" si="1"/>
        <v>0</v>
      </c>
      <c r="E211" s="18" t="str">
        <f t="shared" si="2"/>
        <v>0</v>
      </c>
      <c r="F211" s="18" t="str">
        <f t="shared" si="3"/>
        <v>0</v>
      </c>
      <c r="G211" s="19" t="str">
        <f t="shared" si="4"/>
        <v>0</v>
      </c>
      <c r="H211" s="21">
        <v>1.17E7</v>
      </c>
    </row>
    <row r="212">
      <c r="A212" s="1" t="s">
        <v>32</v>
      </c>
      <c r="B212" s="1" t="s">
        <v>306</v>
      </c>
      <c r="C212" s="1" t="s">
        <v>307</v>
      </c>
      <c r="D212" s="18" t="str">
        <f t="shared" si="1"/>
        <v>BG Group</v>
      </c>
      <c r="E212" s="18" t="str">
        <f t="shared" si="2"/>
        <v>0</v>
      </c>
      <c r="F212" s="18" t="str">
        <f t="shared" si="3"/>
        <v>BG GROUP ORD 10P</v>
      </c>
      <c r="G212" s="19">
        <f t="shared" si="4"/>
        <v>26208500</v>
      </c>
      <c r="H212" s="21">
        <v>2.62085E7</v>
      </c>
    </row>
    <row r="213">
      <c r="A213" s="1" t="s">
        <v>32</v>
      </c>
      <c r="B213" s="1" t="s">
        <v>308</v>
      </c>
      <c r="C213" s="1" t="s">
        <v>307</v>
      </c>
      <c r="D213" s="18" t="str">
        <f t="shared" si="1"/>
        <v>BP</v>
      </c>
      <c r="E213" s="18" t="str">
        <f t="shared" si="2"/>
        <v>0</v>
      </c>
      <c r="F213" s="18" t="str">
        <f t="shared" si="3"/>
        <v>BP PLC USD$0.25</v>
      </c>
      <c r="G213" s="19">
        <f t="shared" si="4"/>
        <v>49420600</v>
      </c>
      <c r="H213" s="21">
        <v>4.94206E7</v>
      </c>
    </row>
    <row r="214">
      <c r="A214" s="1" t="s">
        <v>32</v>
      </c>
      <c r="B214" s="1" t="s">
        <v>309</v>
      </c>
      <c r="C214" s="1" t="s">
        <v>307</v>
      </c>
      <c r="D214" s="18" t="str">
        <f t="shared" si="1"/>
        <v>0</v>
      </c>
      <c r="E214" s="18" t="str">
        <f t="shared" si="2"/>
        <v>0</v>
      </c>
      <c r="F214" s="18" t="str">
        <f t="shared" si="3"/>
        <v>0</v>
      </c>
      <c r="G214" s="19" t="str">
        <f t="shared" si="4"/>
        <v>0</v>
      </c>
      <c r="H214" s="21">
        <v>1182013.0</v>
      </c>
    </row>
    <row r="215">
      <c r="A215" s="1" t="s">
        <v>32</v>
      </c>
      <c r="B215" s="1" t="s">
        <v>310</v>
      </c>
      <c r="C215" s="1" t="s">
        <v>307</v>
      </c>
      <c r="D215" s="18" t="str">
        <f t="shared" si="1"/>
        <v>Shell</v>
      </c>
      <c r="E215" s="18" t="str">
        <f t="shared" si="2"/>
        <v>0</v>
      </c>
      <c r="F215" s="18" t="str">
        <f t="shared" si="3"/>
        <v>ROYAL DUTCH SHELL A' SHARES</v>
      </c>
      <c r="G215" s="19">
        <f t="shared" si="4"/>
        <v>26804305</v>
      </c>
      <c r="H215" s="21">
        <v>2.6804305E7</v>
      </c>
    </row>
    <row r="216">
      <c r="A216" s="1" t="s">
        <v>32</v>
      </c>
      <c r="B216" s="1" t="s">
        <v>311</v>
      </c>
      <c r="C216" s="1" t="s">
        <v>307</v>
      </c>
      <c r="D216" s="18" t="str">
        <f t="shared" si="1"/>
        <v>Shell</v>
      </c>
      <c r="E216" s="18" t="str">
        <f t="shared" si="2"/>
        <v>0</v>
      </c>
      <c r="F216" s="18" t="str">
        <f t="shared" si="3"/>
        <v>ROYAL DUTCH SHELL 'B' SHARES</v>
      </c>
      <c r="G216" s="19">
        <f t="shared" si="4"/>
        <v>52993875</v>
      </c>
      <c r="H216" s="21">
        <v>5.2993875E7</v>
      </c>
    </row>
    <row r="217">
      <c r="A217" s="1" t="s">
        <v>32</v>
      </c>
      <c r="B217" s="1" t="s">
        <v>312</v>
      </c>
      <c r="C217" s="1" t="s">
        <v>307</v>
      </c>
      <c r="D217" s="18" t="str">
        <f t="shared" si="1"/>
        <v>Tullow Oil</v>
      </c>
      <c r="E217" s="18" t="str">
        <f t="shared" si="2"/>
        <v>0</v>
      </c>
      <c r="F217" s="18" t="str">
        <f t="shared" si="3"/>
        <v>TULLOW OIL PLC</v>
      </c>
      <c r="G217" s="19">
        <f t="shared" si="4"/>
        <v>1611250</v>
      </c>
      <c r="H217" s="21">
        <v>1611250.0</v>
      </c>
    </row>
    <row r="218">
      <c r="A218" s="1" t="s">
        <v>32</v>
      </c>
      <c r="B218" s="1" t="s">
        <v>313</v>
      </c>
      <c r="C218" s="1" t="s">
        <v>314</v>
      </c>
      <c r="D218" s="18" t="str">
        <f t="shared" si="1"/>
        <v>0</v>
      </c>
      <c r="E218" s="18" t="str">
        <f t="shared" si="2"/>
        <v>0</v>
      </c>
      <c r="F218" s="18" t="str">
        <f t="shared" si="3"/>
        <v>0</v>
      </c>
      <c r="G218" s="19" t="str">
        <f t="shared" si="4"/>
        <v>0</v>
      </c>
      <c r="H218" s="21">
        <v>1543597.0</v>
      </c>
    </row>
    <row r="219">
      <c r="A219" s="1" t="s">
        <v>32</v>
      </c>
      <c r="B219" s="1" t="s">
        <v>315</v>
      </c>
      <c r="C219" s="1" t="s">
        <v>314</v>
      </c>
      <c r="D219" s="18" t="str">
        <f t="shared" si="1"/>
        <v>Anadarko Petroleum </v>
      </c>
      <c r="E219" s="18" t="str">
        <f t="shared" si="2"/>
        <v>0</v>
      </c>
      <c r="F219" s="18" t="str">
        <f t="shared" si="3"/>
        <v>ANADARKO PETROLEUM CORP</v>
      </c>
      <c r="G219" s="19">
        <f t="shared" si="4"/>
        <v>2864967</v>
      </c>
      <c r="H219" s="21">
        <v>2864967.0</v>
      </c>
    </row>
    <row r="220">
      <c r="A220" s="1" t="s">
        <v>32</v>
      </c>
      <c r="B220" s="1" t="s">
        <v>316</v>
      </c>
      <c r="C220" s="1" t="s">
        <v>314</v>
      </c>
      <c r="D220" s="18" t="str">
        <f t="shared" si="1"/>
        <v>0</v>
      </c>
      <c r="E220" s="18" t="str">
        <f t="shared" si="2"/>
        <v>0</v>
      </c>
      <c r="F220" s="18" t="str">
        <f t="shared" si="3"/>
        <v>0</v>
      </c>
      <c r="G220" s="19" t="str">
        <f t="shared" si="4"/>
        <v>0</v>
      </c>
      <c r="H220" s="21">
        <v>1734968.0</v>
      </c>
    </row>
    <row r="221">
      <c r="A221" s="1" t="s">
        <v>32</v>
      </c>
      <c r="B221" s="1" t="s">
        <v>317</v>
      </c>
      <c r="C221" s="1" t="s">
        <v>314</v>
      </c>
      <c r="D221" s="18" t="str">
        <f t="shared" si="1"/>
        <v>Concho Resources </v>
      </c>
      <c r="E221" s="18" t="str">
        <f t="shared" si="2"/>
        <v>0</v>
      </c>
      <c r="F221" s="18" t="str">
        <f t="shared" si="3"/>
        <v>CONCHO RESOURCES INC</v>
      </c>
      <c r="G221" s="19">
        <f t="shared" si="4"/>
        <v>383303</v>
      </c>
      <c r="H221" s="21">
        <v>383303.0</v>
      </c>
    </row>
    <row r="222">
      <c r="A222" s="1" t="s">
        <v>32</v>
      </c>
      <c r="B222" s="1" t="s">
        <v>318</v>
      </c>
      <c r="C222" s="1" t="s">
        <v>314</v>
      </c>
      <c r="D222" s="18" t="str">
        <f t="shared" si="1"/>
        <v>Chevron</v>
      </c>
      <c r="E222" s="18" t="str">
        <f t="shared" si="2"/>
        <v>0</v>
      </c>
      <c r="F222" s="18" t="str">
        <f t="shared" si="3"/>
        <v>CHEVRONTEXACO CORP COM</v>
      </c>
      <c r="G222" s="19">
        <f t="shared" si="4"/>
        <v>1745932</v>
      </c>
      <c r="H222" s="21">
        <v>1745932.0</v>
      </c>
    </row>
    <row r="223">
      <c r="A223" s="1" t="s">
        <v>32</v>
      </c>
      <c r="B223" s="1" t="s">
        <v>319</v>
      </c>
      <c r="C223" s="1" t="s">
        <v>314</v>
      </c>
      <c r="D223" s="18" t="str">
        <f t="shared" si="1"/>
        <v>0</v>
      </c>
      <c r="E223" s="18" t="str">
        <f t="shared" si="2"/>
        <v>0</v>
      </c>
      <c r="F223" s="18" t="str">
        <f t="shared" si="3"/>
        <v>0</v>
      </c>
      <c r="G223" s="19" t="str">
        <f t="shared" si="4"/>
        <v>0</v>
      </c>
      <c r="H223" s="21">
        <v>3977038.0</v>
      </c>
    </row>
    <row r="224">
      <c r="A224" s="1" t="s">
        <v>32</v>
      </c>
      <c r="B224" s="1" t="s">
        <v>320</v>
      </c>
      <c r="C224" s="1" t="s">
        <v>314</v>
      </c>
      <c r="D224" s="18" t="str">
        <f t="shared" si="1"/>
        <v>Consol Energy </v>
      </c>
      <c r="E224" s="18" t="str">
        <f t="shared" si="2"/>
        <v>Consol Energy</v>
      </c>
      <c r="F224" s="18" t="str">
        <f t="shared" si="3"/>
        <v>CONSOL ENERGY INC</v>
      </c>
      <c r="G224" s="19">
        <f t="shared" si="4"/>
        <v>662521</v>
      </c>
      <c r="H224" s="21">
        <v>662521.0</v>
      </c>
    </row>
    <row r="225">
      <c r="A225" s="1" t="s">
        <v>32</v>
      </c>
      <c r="B225" s="1" t="s">
        <v>321</v>
      </c>
      <c r="C225" s="1" t="s">
        <v>314</v>
      </c>
      <c r="D225" s="18" t="str">
        <f t="shared" si="1"/>
        <v>0</v>
      </c>
      <c r="E225" s="18" t="str">
        <f t="shared" si="2"/>
        <v>0</v>
      </c>
      <c r="F225" s="18" t="str">
        <f t="shared" si="3"/>
        <v>0</v>
      </c>
      <c r="G225" s="19" t="str">
        <f t="shared" si="4"/>
        <v>0</v>
      </c>
      <c r="H225" s="21">
        <v>1234286.0</v>
      </c>
    </row>
    <row r="226">
      <c r="A226" s="1" t="s">
        <v>32</v>
      </c>
      <c r="B226" s="1" t="s">
        <v>322</v>
      </c>
      <c r="C226" s="1" t="s">
        <v>314</v>
      </c>
      <c r="D226" s="18" t="str">
        <f t="shared" si="1"/>
        <v>Energen </v>
      </c>
      <c r="E226" s="18" t="str">
        <f t="shared" si="2"/>
        <v>0</v>
      </c>
      <c r="F226" s="18" t="str">
        <f t="shared" si="3"/>
        <v>ENERGEN CORP</v>
      </c>
      <c r="G226" s="19">
        <f t="shared" si="4"/>
        <v>686728</v>
      </c>
      <c r="H226" s="21">
        <v>686728.0</v>
      </c>
    </row>
    <row r="227">
      <c r="A227" s="1" t="s">
        <v>32</v>
      </c>
      <c r="B227" s="1" t="s">
        <v>323</v>
      </c>
      <c r="C227" s="1" t="s">
        <v>314</v>
      </c>
      <c r="D227" s="18" t="str">
        <f t="shared" si="1"/>
        <v>Exxon</v>
      </c>
      <c r="E227" s="18" t="str">
        <f t="shared" si="2"/>
        <v>0</v>
      </c>
      <c r="F227" s="18" t="str">
        <f t="shared" si="3"/>
        <v>EXXON MOBIL CORP</v>
      </c>
      <c r="G227" s="19">
        <f t="shared" si="4"/>
        <v>3448734</v>
      </c>
      <c r="H227" s="21">
        <v>3448734.0</v>
      </c>
    </row>
    <row r="228">
      <c r="A228" s="1" t="s">
        <v>32</v>
      </c>
      <c r="B228" s="1" t="s">
        <v>324</v>
      </c>
      <c r="C228" s="1" t="s">
        <v>314</v>
      </c>
      <c r="D228" s="18" t="str">
        <f t="shared" si="1"/>
        <v>0</v>
      </c>
      <c r="E228" s="18" t="str">
        <f t="shared" si="2"/>
        <v>0</v>
      </c>
      <c r="F228" s="18" t="str">
        <f t="shared" si="3"/>
        <v>0</v>
      </c>
      <c r="G228" s="19" t="str">
        <f t="shared" si="4"/>
        <v>0</v>
      </c>
      <c r="H228" s="21">
        <v>1139411.0</v>
      </c>
    </row>
    <row r="229">
      <c r="A229" s="1" t="s">
        <v>32</v>
      </c>
      <c r="B229" s="1" t="s">
        <v>325</v>
      </c>
      <c r="C229" s="1" t="s">
        <v>314</v>
      </c>
      <c r="D229" s="18" t="str">
        <f t="shared" si="1"/>
        <v>0</v>
      </c>
      <c r="E229" s="18" t="str">
        <f t="shared" si="2"/>
        <v>0</v>
      </c>
      <c r="F229" s="18" t="str">
        <f t="shared" si="3"/>
        <v>0</v>
      </c>
      <c r="G229" s="19" t="str">
        <f t="shared" si="4"/>
        <v>0</v>
      </c>
      <c r="H229" s="21">
        <v>695417.0</v>
      </c>
    </row>
    <row r="230">
      <c r="A230" s="1" t="s">
        <v>32</v>
      </c>
      <c r="B230" s="1" t="s">
        <v>326</v>
      </c>
      <c r="C230" s="1" t="s">
        <v>314</v>
      </c>
      <c r="D230" s="18" t="str">
        <f t="shared" si="1"/>
        <v>0</v>
      </c>
      <c r="E230" s="18" t="str">
        <f t="shared" si="2"/>
        <v>0</v>
      </c>
      <c r="F230" s="18" t="str">
        <f t="shared" si="3"/>
        <v>0</v>
      </c>
      <c r="G230" s="19" t="str">
        <f t="shared" si="4"/>
        <v>0</v>
      </c>
      <c r="H230" s="21">
        <v>575612.0</v>
      </c>
    </row>
    <row r="231">
      <c r="A231" s="1" t="s">
        <v>32</v>
      </c>
      <c r="B231" s="1" t="s">
        <v>327</v>
      </c>
      <c r="C231" s="1" t="s">
        <v>314</v>
      </c>
      <c r="D231" s="18" t="str">
        <f t="shared" si="1"/>
        <v>0</v>
      </c>
      <c r="E231" s="18" t="str">
        <f t="shared" si="2"/>
        <v>0</v>
      </c>
      <c r="F231" s="18" t="str">
        <f t="shared" si="3"/>
        <v>0</v>
      </c>
      <c r="G231" s="19" t="str">
        <f t="shared" si="4"/>
        <v>0</v>
      </c>
      <c r="H231" s="21">
        <v>386166.0</v>
      </c>
    </row>
    <row r="232">
      <c r="A232" s="1" t="s">
        <v>32</v>
      </c>
      <c r="B232" s="1" t="s">
        <v>328</v>
      </c>
      <c r="C232" s="1" t="s">
        <v>314</v>
      </c>
      <c r="D232" s="18" t="str">
        <f t="shared" si="1"/>
        <v>0</v>
      </c>
      <c r="E232" s="18" t="str">
        <f t="shared" si="2"/>
        <v>0</v>
      </c>
      <c r="F232" s="18" t="str">
        <f t="shared" si="3"/>
        <v>0</v>
      </c>
      <c r="G232" s="19" t="str">
        <f t="shared" si="4"/>
        <v>0</v>
      </c>
      <c r="H232" s="21">
        <v>1220016.0</v>
      </c>
    </row>
    <row r="233">
      <c r="A233" s="1" t="s">
        <v>32</v>
      </c>
      <c r="B233" s="1" t="s">
        <v>329</v>
      </c>
      <c r="C233" s="1" t="s">
        <v>314</v>
      </c>
      <c r="D233" s="18" t="str">
        <f t="shared" si="1"/>
        <v>0</v>
      </c>
      <c r="E233" s="18" t="str">
        <f t="shared" si="2"/>
        <v>0</v>
      </c>
      <c r="F233" s="18" t="str">
        <f t="shared" si="3"/>
        <v>0</v>
      </c>
      <c r="G233" s="19" t="str">
        <f t="shared" si="4"/>
        <v>0</v>
      </c>
      <c r="H233" s="21">
        <v>766067.0</v>
      </c>
    </row>
    <row r="234">
      <c r="A234" s="1" t="s">
        <v>32</v>
      </c>
      <c r="B234" s="1" t="s">
        <v>330</v>
      </c>
      <c r="C234" s="1" t="s">
        <v>331</v>
      </c>
      <c r="D234" s="18" t="str">
        <f t="shared" si="1"/>
        <v>0</v>
      </c>
      <c r="E234" s="18" t="str">
        <f t="shared" si="2"/>
        <v>0</v>
      </c>
      <c r="F234" s="18" t="str">
        <f t="shared" si="3"/>
        <v>0</v>
      </c>
      <c r="G234" s="19" t="str">
        <f t="shared" si="4"/>
        <v>0</v>
      </c>
      <c r="H234" s="23">
        <v>4687750.0</v>
      </c>
    </row>
    <row r="235">
      <c r="A235" s="1" t="s">
        <v>32</v>
      </c>
      <c r="B235" s="1" t="s">
        <v>332</v>
      </c>
      <c r="C235" s="1" t="s">
        <v>331</v>
      </c>
      <c r="D235" s="18" t="str">
        <f t="shared" si="1"/>
        <v>0</v>
      </c>
      <c r="E235" s="18" t="str">
        <f t="shared" si="2"/>
        <v>0</v>
      </c>
      <c r="F235" s="18" t="str">
        <f t="shared" si="3"/>
        <v>0</v>
      </c>
      <c r="G235" s="19" t="str">
        <f t="shared" si="4"/>
        <v>0</v>
      </c>
      <c r="H235" s="21">
        <v>1208872.0</v>
      </c>
    </row>
    <row r="236">
      <c r="A236" s="1" t="s">
        <v>32</v>
      </c>
      <c r="B236" s="1" t="s">
        <v>333</v>
      </c>
      <c r="C236" s="1" t="s">
        <v>331</v>
      </c>
      <c r="D236" s="18" t="str">
        <f t="shared" si="1"/>
        <v>0</v>
      </c>
      <c r="E236" s="18" t="str">
        <f t="shared" si="2"/>
        <v>0</v>
      </c>
      <c r="F236" s="18" t="str">
        <f t="shared" si="3"/>
        <v>0</v>
      </c>
      <c r="G236" s="19" t="str">
        <f t="shared" si="4"/>
        <v>0</v>
      </c>
      <c r="H236" s="21">
        <v>3545363.0</v>
      </c>
    </row>
    <row r="237">
      <c r="A237" s="1" t="s">
        <v>32</v>
      </c>
      <c r="B237" s="1" t="s">
        <v>334</v>
      </c>
      <c r="C237" s="1" t="s">
        <v>331</v>
      </c>
      <c r="D237" s="18" t="str">
        <f t="shared" si="1"/>
        <v>0</v>
      </c>
      <c r="E237" s="18" t="str">
        <f t="shared" si="2"/>
        <v>0</v>
      </c>
      <c r="F237" s="18" t="str">
        <f t="shared" si="3"/>
        <v>0</v>
      </c>
      <c r="G237" s="19" t="str">
        <f t="shared" si="4"/>
        <v>0</v>
      </c>
      <c r="H237" s="21">
        <v>1093097.0</v>
      </c>
    </row>
    <row r="238">
      <c r="A238" s="1" t="s">
        <v>32</v>
      </c>
      <c r="B238" s="1" t="s">
        <v>335</v>
      </c>
      <c r="C238" s="1" t="s">
        <v>331</v>
      </c>
      <c r="D238" s="18" t="str">
        <f t="shared" si="1"/>
        <v>0</v>
      </c>
      <c r="E238" s="18" t="str">
        <f t="shared" si="2"/>
        <v>0</v>
      </c>
      <c r="F238" s="18" t="str">
        <f t="shared" si="3"/>
        <v>0</v>
      </c>
      <c r="G238" s="19" t="str">
        <f t="shared" si="4"/>
        <v>0</v>
      </c>
      <c r="H238" s="21">
        <v>402594.0</v>
      </c>
    </row>
    <row r="239">
      <c r="A239" s="1" t="s">
        <v>32</v>
      </c>
      <c r="B239" s="1" t="s">
        <v>336</v>
      </c>
      <c r="C239" s="1" t="s">
        <v>331</v>
      </c>
      <c r="D239" s="18" t="str">
        <f t="shared" si="1"/>
        <v>Pioneer Natural Resources </v>
      </c>
      <c r="E239" s="18" t="str">
        <f t="shared" si="2"/>
        <v>0</v>
      </c>
      <c r="F239" s="18" t="str">
        <f t="shared" si="3"/>
        <v>PIONEER NATURAL RESOURCES CO</v>
      </c>
      <c r="G239" s="19">
        <f t="shared" si="4"/>
        <v>2048756</v>
      </c>
      <c r="H239" s="21">
        <v>2048756.0</v>
      </c>
    </row>
    <row r="240">
      <c r="A240" s="1" t="s">
        <v>32</v>
      </c>
      <c r="B240" s="1" t="s">
        <v>337</v>
      </c>
      <c r="C240" s="1" t="s">
        <v>338</v>
      </c>
      <c r="D240" s="18" t="str">
        <f t="shared" si="1"/>
        <v>0</v>
      </c>
      <c r="E240" s="18" t="str">
        <f t="shared" si="2"/>
        <v>0</v>
      </c>
      <c r="F240" s="18" t="str">
        <f t="shared" si="3"/>
        <v>0</v>
      </c>
      <c r="G240" s="19" t="str">
        <f t="shared" si="4"/>
        <v>0</v>
      </c>
      <c r="H240" s="21">
        <v>1.605E7</v>
      </c>
    </row>
    <row r="241">
      <c r="A241" s="1" t="s">
        <v>32</v>
      </c>
      <c r="B241" s="1" t="s">
        <v>339</v>
      </c>
      <c r="C241" s="1" t="s">
        <v>340</v>
      </c>
      <c r="D241" s="18" t="str">
        <f t="shared" si="1"/>
        <v>0</v>
      </c>
      <c r="E241" s="18" t="str">
        <f t="shared" si="2"/>
        <v>0</v>
      </c>
      <c r="F241" s="18" t="str">
        <f t="shared" si="3"/>
        <v>0</v>
      </c>
      <c r="G241" s="19" t="str">
        <f t="shared" si="4"/>
        <v>0</v>
      </c>
      <c r="H241" s="21">
        <v>816622.0</v>
      </c>
    </row>
    <row r="242">
      <c r="A242" s="1" t="s">
        <v>32</v>
      </c>
      <c r="B242" s="1" t="s">
        <v>341</v>
      </c>
      <c r="C242" s="1" t="s">
        <v>340</v>
      </c>
      <c r="D242" s="18" t="str">
        <f t="shared" si="1"/>
        <v>0</v>
      </c>
      <c r="E242" s="18" t="str">
        <f t="shared" si="2"/>
        <v>0</v>
      </c>
      <c r="F242" s="18" t="str">
        <f t="shared" si="3"/>
        <v>0</v>
      </c>
      <c r="G242" s="19" t="str">
        <f t="shared" si="4"/>
        <v>0</v>
      </c>
      <c r="H242" s="21">
        <v>922861.0</v>
      </c>
    </row>
    <row r="243">
      <c r="A243" s="1" t="s">
        <v>32</v>
      </c>
      <c r="B243" s="1" t="s">
        <v>342</v>
      </c>
      <c r="C243" s="1" t="s">
        <v>340</v>
      </c>
      <c r="D243" s="18" t="str">
        <f t="shared" si="1"/>
        <v>0</v>
      </c>
      <c r="E243" s="18" t="str">
        <f t="shared" si="2"/>
        <v>0</v>
      </c>
      <c r="F243" s="18" t="str">
        <f t="shared" si="3"/>
        <v>0</v>
      </c>
      <c r="G243" s="19" t="str">
        <f t="shared" si="4"/>
        <v>0</v>
      </c>
      <c r="H243" s="21">
        <v>15199.0</v>
      </c>
    </row>
    <row r="244">
      <c r="A244" s="1" t="s">
        <v>32</v>
      </c>
      <c r="B244" s="1" t="s">
        <v>343</v>
      </c>
      <c r="C244" s="1" t="s">
        <v>340</v>
      </c>
      <c r="D244" s="18" t="str">
        <f t="shared" si="1"/>
        <v>0</v>
      </c>
      <c r="E244" s="18" t="str">
        <f t="shared" si="2"/>
        <v>0</v>
      </c>
      <c r="F244" s="18" t="str">
        <f t="shared" si="3"/>
        <v>0</v>
      </c>
      <c r="G244" s="19" t="str">
        <f t="shared" si="4"/>
        <v>0</v>
      </c>
      <c r="H244" s="21">
        <v>764987.0</v>
      </c>
    </row>
    <row r="245">
      <c r="A245" s="1" t="s">
        <v>32</v>
      </c>
      <c r="B245" s="1" t="s">
        <v>344</v>
      </c>
      <c r="C245" s="1" t="s">
        <v>345</v>
      </c>
      <c r="D245" s="18" t="str">
        <f t="shared" si="1"/>
        <v>0</v>
      </c>
      <c r="E245" s="18" t="str">
        <f t="shared" si="2"/>
        <v>0</v>
      </c>
      <c r="F245" s="18" t="str">
        <f t="shared" si="3"/>
        <v>0</v>
      </c>
      <c r="G245" s="19" t="str">
        <f t="shared" si="4"/>
        <v>0</v>
      </c>
      <c r="H245" s="21">
        <v>3.4421625E7</v>
      </c>
    </row>
    <row r="246">
      <c r="A246" s="1" t="s">
        <v>32</v>
      </c>
      <c r="B246" s="1" t="s">
        <v>346</v>
      </c>
      <c r="C246" s="1" t="s">
        <v>345</v>
      </c>
      <c r="D246" s="18" t="str">
        <f t="shared" si="1"/>
        <v>0</v>
      </c>
      <c r="E246" s="18" t="str">
        <f t="shared" si="2"/>
        <v>0</v>
      </c>
      <c r="F246" s="18" t="str">
        <f t="shared" si="3"/>
        <v>0</v>
      </c>
      <c r="G246" s="19" t="str">
        <f t="shared" si="4"/>
        <v>0</v>
      </c>
      <c r="H246" s="21">
        <v>4.458015E7</v>
      </c>
    </row>
    <row r="247">
      <c r="A247" s="1" t="s">
        <v>32</v>
      </c>
      <c r="B247" s="1" t="s">
        <v>347</v>
      </c>
      <c r="C247" s="1" t="s">
        <v>345</v>
      </c>
      <c r="D247" s="18" t="str">
        <f t="shared" si="1"/>
        <v>0</v>
      </c>
      <c r="E247" s="18" t="str">
        <f t="shared" si="2"/>
        <v>0</v>
      </c>
      <c r="F247" s="18" t="str">
        <f t="shared" si="3"/>
        <v>0</v>
      </c>
      <c r="G247" s="19" t="str">
        <f t="shared" si="4"/>
        <v>0</v>
      </c>
      <c r="H247" s="21">
        <v>1.4685E7</v>
      </c>
    </row>
    <row r="248">
      <c r="A248" s="1" t="s">
        <v>32</v>
      </c>
      <c r="B248" s="1" t="s">
        <v>348</v>
      </c>
      <c r="C248" s="1" t="s">
        <v>349</v>
      </c>
      <c r="D248" s="18" t="str">
        <f t="shared" si="1"/>
        <v>0</v>
      </c>
      <c r="E248" s="18" t="str">
        <f t="shared" si="2"/>
        <v>0</v>
      </c>
      <c r="F248" s="18" t="str">
        <f t="shared" si="3"/>
        <v>0</v>
      </c>
      <c r="G248" s="19" t="str">
        <f t="shared" si="4"/>
        <v>0</v>
      </c>
      <c r="H248" s="21">
        <v>812907.0</v>
      </c>
    </row>
    <row r="249">
      <c r="A249" s="1" t="s">
        <v>32</v>
      </c>
      <c r="B249" s="1" t="s">
        <v>350</v>
      </c>
      <c r="C249" s="1" t="s">
        <v>349</v>
      </c>
      <c r="D249" s="18" t="str">
        <f t="shared" si="1"/>
        <v>0</v>
      </c>
      <c r="E249" s="18" t="str">
        <f t="shared" si="2"/>
        <v>0</v>
      </c>
      <c r="F249" s="18" t="str">
        <f t="shared" si="3"/>
        <v>0</v>
      </c>
      <c r="G249" s="19" t="str">
        <f t="shared" si="4"/>
        <v>0</v>
      </c>
      <c r="H249" s="21">
        <v>84336.0</v>
      </c>
    </row>
    <row r="250">
      <c r="A250" s="1" t="s">
        <v>32</v>
      </c>
      <c r="B250" s="1" t="s">
        <v>351</v>
      </c>
      <c r="C250" s="1" t="s">
        <v>349</v>
      </c>
      <c r="D250" s="18" t="str">
        <f t="shared" si="1"/>
        <v>0</v>
      </c>
      <c r="E250" s="18" t="str">
        <f t="shared" si="2"/>
        <v>0</v>
      </c>
      <c r="F250" s="18" t="str">
        <f t="shared" si="3"/>
        <v>0</v>
      </c>
      <c r="G250" s="19" t="str">
        <f t="shared" si="4"/>
        <v>0</v>
      </c>
      <c r="H250" s="21">
        <v>2577378.0</v>
      </c>
    </row>
    <row r="251">
      <c r="A251" s="1" t="s">
        <v>32</v>
      </c>
      <c r="B251" s="1" t="s">
        <v>352</v>
      </c>
      <c r="C251" s="1" t="s">
        <v>349</v>
      </c>
      <c r="D251" s="18" t="str">
        <f t="shared" si="1"/>
        <v>0</v>
      </c>
      <c r="E251" s="18" t="str">
        <f t="shared" si="2"/>
        <v>0</v>
      </c>
      <c r="F251" s="18" t="str">
        <f t="shared" si="3"/>
        <v>0</v>
      </c>
      <c r="G251" s="19" t="str">
        <f t="shared" si="4"/>
        <v>0</v>
      </c>
      <c r="H251" s="21">
        <v>115921.0</v>
      </c>
    </row>
    <row r="252">
      <c r="A252" s="1" t="s">
        <v>32</v>
      </c>
      <c r="B252" s="1" t="s">
        <v>353</v>
      </c>
      <c r="C252" s="1" t="s">
        <v>349</v>
      </c>
      <c r="D252" s="18" t="str">
        <f t="shared" si="1"/>
        <v>0</v>
      </c>
      <c r="E252" s="18" t="str">
        <f t="shared" si="2"/>
        <v>0</v>
      </c>
      <c r="F252" s="18" t="str">
        <f t="shared" si="3"/>
        <v>0</v>
      </c>
      <c r="G252" s="19" t="str">
        <f t="shared" si="4"/>
        <v>0</v>
      </c>
      <c r="H252" s="21">
        <v>2693637.0</v>
      </c>
    </row>
    <row r="253">
      <c r="A253" s="1" t="s">
        <v>32</v>
      </c>
      <c r="B253" s="1" t="s">
        <v>354</v>
      </c>
      <c r="C253" s="1" t="s">
        <v>349</v>
      </c>
      <c r="D253" s="18" t="str">
        <f t="shared" si="1"/>
        <v>0</v>
      </c>
      <c r="E253" s="18" t="str">
        <f t="shared" si="2"/>
        <v>0</v>
      </c>
      <c r="F253" s="18" t="str">
        <f t="shared" si="3"/>
        <v>0</v>
      </c>
      <c r="G253" s="19" t="str">
        <f t="shared" si="4"/>
        <v>0</v>
      </c>
      <c r="H253" s="21">
        <v>92282.0</v>
      </c>
    </row>
    <row r="254">
      <c r="A254" s="1" t="s">
        <v>32</v>
      </c>
      <c r="B254" s="1" t="s">
        <v>355</v>
      </c>
      <c r="C254" s="1" t="s">
        <v>349</v>
      </c>
      <c r="D254" s="18" t="str">
        <f t="shared" si="1"/>
        <v>0</v>
      </c>
      <c r="E254" s="18" t="str">
        <f t="shared" si="2"/>
        <v>0</v>
      </c>
      <c r="F254" s="18" t="str">
        <f t="shared" si="3"/>
        <v>0</v>
      </c>
      <c r="G254" s="19" t="str">
        <f t="shared" si="4"/>
        <v>0</v>
      </c>
      <c r="H254" s="21">
        <v>1439416.0</v>
      </c>
    </row>
    <row r="255">
      <c r="A255" s="1" t="s">
        <v>32</v>
      </c>
      <c r="B255" s="1" t="s">
        <v>356</v>
      </c>
      <c r="C255" s="1" t="s">
        <v>349</v>
      </c>
      <c r="D255" s="18" t="str">
        <f t="shared" si="1"/>
        <v>0</v>
      </c>
      <c r="E255" s="18" t="str">
        <f t="shared" si="2"/>
        <v>0</v>
      </c>
      <c r="F255" s="18" t="str">
        <f t="shared" si="3"/>
        <v>0</v>
      </c>
      <c r="G255" s="19" t="str">
        <f t="shared" si="4"/>
        <v>0</v>
      </c>
      <c r="H255" s="21">
        <v>210030.0</v>
      </c>
    </row>
    <row r="256">
      <c r="A256" s="1" t="s">
        <v>32</v>
      </c>
      <c r="B256" s="1" t="s">
        <v>357</v>
      </c>
      <c r="C256" s="1" t="s">
        <v>349</v>
      </c>
      <c r="D256" s="18" t="str">
        <f t="shared" si="1"/>
        <v>0</v>
      </c>
      <c r="E256" s="18" t="str">
        <f t="shared" si="2"/>
        <v>0</v>
      </c>
      <c r="F256" s="18" t="str">
        <f t="shared" si="3"/>
        <v>0</v>
      </c>
      <c r="G256" s="19" t="str">
        <f t="shared" si="4"/>
        <v>0</v>
      </c>
      <c r="H256" s="21">
        <v>256423.0</v>
      </c>
    </row>
    <row r="257">
      <c r="A257" s="1" t="s">
        <v>32</v>
      </c>
      <c r="B257" s="1" t="s">
        <v>358</v>
      </c>
      <c r="C257" s="1" t="s">
        <v>349</v>
      </c>
      <c r="D257" s="18" t="str">
        <f t="shared" si="1"/>
        <v>0</v>
      </c>
      <c r="E257" s="18" t="str">
        <f t="shared" si="2"/>
        <v>0</v>
      </c>
      <c r="F257" s="18" t="str">
        <f t="shared" si="3"/>
        <v>0</v>
      </c>
      <c r="G257" s="19" t="str">
        <f t="shared" si="4"/>
        <v>0</v>
      </c>
      <c r="H257" s="21">
        <v>222292.0</v>
      </c>
    </row>
    <row r="258">
      <c r="A258" s="1" t="s">
        <v>32</v>
      </c>
      <c r="B258" s="1" t="s">
        <v>359</v>
      </c>
      <c r="C258" s="1" t="s">
        <v>349</v>
      </c>
      <c r="D258" s="18" t="str">
        <f t="shared" si="1"/>
        <v>0</v>
      </c>
      <c r="E258" s="18" t="str">
        <f t="shared" si="2"/>
        <v>0</v>
      </c>
      <c r="F258" s="18" t="str">
        <f t="shared" si="3"/>
        <v>0</v>
      </c>
      <c r="G258" s="19" t="str">
        <f t="shared" si="4"/>
        <v>0</v>
      </c>
      <c r="H258" s="21">
        <v>4376563.0</v>
      </c>
    </row>
    <row r="259">
      <c r="A259" s="1" t="s">
        <v>32</v>
      </c>
      <c r="B259" s="1" t="s">
        <v>360</v>
      </c>
      <c r="C259" s="1" t="s">
        <v>349</v>
      </c>
      <c r="D259" s="18" t="str">
        <f t="shared" si="1"/>
        <v>0</v>
      </c>
      <c r="E259" s="18" t="str">
        <f t="shared" si="2"/>
        <v>0</v>
      </c>
      <c r="F259" s="18" t="str">
        <f t="shared" si="3"/>
        <v>0</v>
      </c>
      <c r="G259" s="19" t="str">
        <f t="shared" si="4"/>
        <v>0</v>
      </c>
      <c r="H259" s="21">
        <v>1222734.0</v>
      </c>
    </row>
    <row r="260">
      <c r="A260" s="1" t="s">
        <v>32</v>
      </c>
      <c r="B260" s="1" t="s">
        <v>361</v>
      </c>
      <c r="C260" s="1" t="s">
        <v>349</v>
      </c>
      <c r="D260" s="18" t="str">
        <f t="shared" si="1"/>
        <v>0</v>
      </c>
      <c r="E260" s="18" t="str">
        <f t="shared" si="2"/>
        <v>0</v>
      </c>
      <c r="F260" s="18" t="str">
        <f t="shared" si="3"/>
        <v>0</v>
      </c>
      <c r="G260" s="19" t="str">
        <f t="shared" si="4"/>
        <v>0</v>
      </c>
      <c r="H260" s="21">
        <v>3840097.0</v>
      </c>
    </row>
    <row r="261">
      <c r="A261" s="1" t="s">
        <v>32</v>
      </c>
      <c r="B261" s="1" t="s">
        <v>362</v>
      </c>
      <c r="C261" s="1" t="s">
        <v>349</v>
      </c>
      <c r="D261" s="18" t="str">
        <f t="shared" si="1"/>
        <v>0</v>
      </c>
      <c r="E261" s="18" t="str">
        <f t="shared" si="2"/>
        <v>0</v>
      </c>
      <c r="F261" s="18" t="str">
        <f t="shared" si="3"/>
        <v>0</v>
      </c>
      <c r="G261" s="19" t="str">
        <f t="shared" si="4"/>
        <v>0</v>
      </c>
      <c r="H261" s="21">
        <v>15806.0</v>
      </c>
    </row>
    <row r="262">
      <c r="A262" s="1" t="s">
        <v>32</v>
      </c>
      <c r="B262" s="1" t="s">
        <v>363</v>
      </c>
      <c r="C262" s="1" t="s">
        <v>349</v>
      </c>
      <c r="D262" s="18" t="str">
        <f t="shared" si="1"/>
        <v>0</v>
      </c>
      <c r="E262" s="18" t="str">
        <f t="shared" si="2"/>
        <v>0</v>
      </c>
      <c r="F262" s="18" t="str">
        <f t="shared" si="3"/>
        <v>0</v>
      </c>
      <c r="G262" s="19" t="str">
        <f t="shared" si="4"/>
        <v>0</v>
      </c>
      <c r="H262" s="21">
        <v>65636.0</v>
      </c>
    </row>
    <row r="263">
      <c r="A263" s="1" t="s">
        <v>32</v>
      </c>
      <c r="B263" s="1" t="s">
        <v>364</v>
      </c>
      <c r="C263" s="1" t="s">
        <v>349</v>
      </c>
      <c r="D263" s="18" t="str">
        <f t="shared" si="1"/>
        <v>0</v>
      </c>
      <c r="E263" s="18" t="str">
        <f t="shared" si="2"/>
        <v>0</v>
      </c>
      <c r="F263" s="18" t="str">
        <f t="shared" si="3"/>
        <v>0</v>
      </c>
      <c r="G263" s="19" t="str">
        <f t="shared" si="4"/>
        <v>0</v>
      </c>
      <c r="H263" s="21">
        <v>1760301.0</v>
      </c>
    </row>
    <row r="264">
      <c r="A264" s="1" t="s">
        <v>32</v>
      </c>
      <c r="B264" s="1" t="s">
        <v>365</v>
      </c>
      <c r="C264" s="1" t="s">
        <v>349</v>
      </c>
      <c r="D264" s="18" t="str">
        <f t="shared" si="1"/>
        <v>0</v>
      </c>
      <c r="E264" s="18" t="str">
        <f t="shared" si="2"/>
        <v>0</v>
      </c>
      <c r="F264" s="18" t="str">
        <f t="shared" si="3"/>
        <v>0</v>
      </c>
      <c r="G264" s="19" t="str">
        <f t="shared" si="4"/>
        <v>0</v>
      </c>
      <c r="H264" s="21">
        <v>166080.0</v>
      </c>
    </row>
    <row r="265">
      <c r="A265" s="1" t="s">
        <v>32</v>
      </c>
      <c r="B265" s="1" t="s">
        <v>366</v>
      </c>
      <c r="C265" s="1" t="s">
        <v>349</v>
      </c>
      <c r="D265" s="18" t="str">
        <f t="shared" si="1"/>
        <v>0</v>
      </c>
      <c r="E265" s="18" t="str">
        <f t="shared" si="2"/>
        <v>0</v>
      </c>
      <c r="F265" s="18" t="str">
        <f t="shared" si="3"/>
        <v>0</v>
      </c>
      <c r="G265" s="19" t="str">
        <f t="shared" si="4"/>
        <v>0</v>
      </c>
      <c r="H265" s="21">
        <v>78055.0</v>
      </c>
    </row>
    <row r="266">
      <c r="A266" s="1" t="s">
        <v>32</v>
      </c>
      <c r="B266" s="1" t="s">
        <v>367</v>
      </c>
      <c r="C266" s="1" t="s">
        <v>349</v>
      </c>
      <c r="D266" s="18" t="str">
        <f t="shared" si="1"/>
        <v>0</v>
      </c>
      <c r="E266" s="18" t="str">
        <f t="shared" si="2"/>
        <v>0</v>
      </c>
      <c r="F266" s="18" t="str">
        <f t="shared" si="3"/>
        <v>0</v>
      </c>
      <c r="G266" s="19" t="str">
        <f t="shared" si="4"/>
        <v>0</v>
      </c>
      <c r="H266" s="21">
        <v>514638.0</v>
      </c>
    </row>
    <row r="267">
      <c r="A267" s="1" t="s">
        <v>32</v>
      </c>
      <c r="B267" s="1" t="s">
        <v>368</v>
      </c>
      <c r="C267" s="1" t="s">
        <v>349</v>
      </c>
      <c r="D267" s="18" t="str">
        <f t="shared" si="1"/>
        <v>0</v>
      </c>
      <c r="E267" s="18" t="str">
        <f t="shared" si="2"/>
        <v>0</v>
      </c>
      <c r="F267" s="18" t="str">
        <f t="shared" si="3"/>
        <v>0</v>
      </c>
      <c r="G267" s="19" t="str">
        <f t="shared" si="4"/>
        <v>0</v>
      </c>
      <c r="H267" s="21">
        <v>3618610.0</v>
      </c>
    </row>
    <row r="268">
      <c r="A268" s="1" t="s">
        <v>32</v>
      </c>
      <c r="B268" s="1" t="s">
        <v>369</v>
      </c>
      <c r="C268" s="1" t="s">
        <v>349</v>
      </c>
      <c r="D268" s="18" t="str">
        <f t="shared" si="1"/>
        <v>0</v>
      </c>
      <c r="E268" s="18" t="str">
        <f t="shared" si="2"/>
        <v>0</v>
      </c>
      <c r="F268" s="18" t="str">
        <f t="shared" si="3"/>
        <v>0</v>
      </c>
      <c r="G268" s="19" t="str">
        <f t="shared" si="4"/>
        <v>0</v>
      </c>
      <c r="H268" s="21">
        <v>115762.0</v>
      </c>
    </row>
    <row r="269">
      <c r="A269" s="1" t="s">
        <v>32</v>
      </c>
      <c r="B269" s="1" t="s">
        <v>370</v>
      </c>
      <c r="C269" s="1" t="s">
        <v>349</v>
      </c>
      <c r="D269" s="18" t="str">
        <f t="shared" si="1"/>
        <v>0</v>
      </c>
      <c r="E269" s="18" t="str">
        <f t="shared" si="2"/>
        <v>0</v>
      </c>
      <c r="F269" s="18" t="str">
        <f t="shared" si="3"/>
        <v>0</v>
      </c>
      <c r="G269" s="19" t="str">
        <f t="shared" si="4"/>
        <v>0</v>
      </c>
      <c r="H269" s="21">
        <v>112662.0</v>
      </c>
    </row>
    <row r="270">
      <c r="A270" s="1" t="s">
        <v>32</v>
      </c>
      <c r="B270" s="1" t="s">
        <v>371</v>
      </c>
      <c r="C270" s="1" t="s">
        <v>349</v>
      </c>
      <c r="D270" s="18" t="str">
        <f t="shared" si="1"/>
        <v>0</v>
      </c>
      <c r="E270" s="18" t="str">
        <f t="shared" si="2"/>
        <v>0</v>
      </c>
      <c r="F270" s="18" t="str">
        <f t="shared" si="3"/>
        <v>0</v>
      </c>
      <c r="G270" s="19" t="str">
        <f t="shared" si="4"/>
        <v>0</v>
      </c>
      <c r="H270" s="21">
        <v>2076413.0</v>
      </c>
    </row>
    <row r="271">
      <c r="A271" s="1" t="s">
        <v>32</v>
      </c>
      <c r="B271" s="1" t="s">
        <v>372</v>
      </c>
      <c r="C271" s="1" t="s">
        <v>349</v>
      </c>
      <c r="D271" s="18" t="str">
        <f t="shared" si="1"/>
        <v>0</v>
      </c>
      <c r="E271" s="18" t="str">
        <f t="shared" si="2"/>
        <v>0</v>
      </c>
      <c r="F271" s="18" t="str">
        <f t="shared" si="3"/>
        <v>0</v>
      </c>
      <c r="G271" s="19" t="str">
        <f t="shared" si="4"/>
        <v>0</v>
      </c>
      <c r="H271" s="21">
        <v>2627921.0</v>
      </c>
    </row>
    <row r="272">
      <c r="A272" s="1" t="s">
        <v>32</v>
      </c>
      <c r="B272" s="1" t="s">
        <v>373</v>
      </c>
      <c r="C272" s="1" t="s">
        <v>349</v>
      </c>
      <c r="D272" s="18" t="str">
        <f t="shared" si="1"/>
        <v>0</v>
      </c>
      <c r="E272" s="18" t="str">
        <f t="shared" si="2"/>
        <v>0</v>
      </c>
      <c r="F272" s="18" t="str">
        <f t="shared" si="3"/>
        <v>0</v>
      </c>
      <c r="G272" s="19" t="str">
        <f t="shared" si="4"/>
        <v>0</v>
      </c>
      <c r="H272" s="21">
        <v>4171774.0</v>
      </c>
    </row>
    <row r="273">
      <c r="A273" s="1" t="s">
        <v>32</v>
      </c>
      <c r="B273" s="1" t="s">
        <v>374</v>
      </c>
      <c r="C273" s="1" t="s">
        <v>349</v>
      </c>
      <c r="D273" s="18" t="str">
        <f t="shared" si="1"/>
        <v>0</v>
      </c>
      <c r="E273" s="18" t="str">
        <f t="shared" si="2"/>
        <v>0</v>
      </c>
      <c r="F273" s="18" t="str">
        <f t="shared" si="3"/>
        <v>0</v>
      </c>
      <c r="G273" s="19" t="str">
        <f t="shared" si="4"/>
        <v>0</v>
      </c>
      <c r="H273" s="21">
        <v>4564969.0</v>
      </c>
    </row>
    <row r="274">
      <c r="A274" s="1" t="s">
        <v>32</v>
      </c>
      <c r="B274" s="1" t="s">
        <v>375</v>
      </c>
      <c r="C274" s="1" t="s">
        <v>349</v>
      </c>
      <c r="D274" s="18" t="str">
        <f t="shared" si="1"/>
        <v>0</v>
      </c>
      <c r="E274" s="18" t="str">
        <f t="shared" si="2"/>
        <v>0</v>
      </c>
      <c r="F274" s="18" t="str">
        <f t="shared" si="3"/>
        <v>0</v>
      </c>
      <c r="G274" s="19" t="str">
        <f t="shared" si="4"/>
        <v>0</v>
      </c>
      <c r="H274" s="21">
        <v>102851.0</v>
      </c>
    </row>
    <row r="275">
      <c r="A275" s="1" t="s">
        <v>32</v>
      </c>
      <c r="B275" s="1" t="s">
        <v>376</v>
      </c>
      <c r="C275" s="1" t="s">
        <v>349</v>
      </c>
      <c r="D275" s="18" t="str">
        <f t="shared" si="1"/>
        <v>0</v>
      </c>
      <c r="E275" s="18" t="str">
        <f t="shared" si="2"/>
        <v>0</v>
      </c>
      <c r="F275" s="18" t="str">
        <f t="shared" si="3"/>
        <v>0</v>
      </c>
      <c r="G275" s="19" t="str">
        <f t="shared" si="4"/>
        <v>0</v>
      </c>
      <c r="H275" s="21">
        <v>260470.0</v>
      </c>
    </row>
    <row r="276">
      <c r="A276" s="1" t="s">
        <v>32</v>
      </c>
      <c r="B276" s="1" t="s">
        <v>377</v>
      </c>
      <c r="C276" s="1" t="s">
        <v>349</v>
      </c>
      <c r="D276" s="18" t="str">
        <f t="shared" si="1"/>
        <v>0</v>
      </c>
      <c r="E276" s="18" t="str">
        <f t="shared" si="2"/>
        <v>0</v>
      </c>
      <c r="F276" s="18" t="str">
        <f t="shared" si="3"/>
        <v>0</v>
      </c>
      <c r="G276" s="19" t="str">
        <f t="shared" si="4"/>
        <v>0</v>
      </c>
      <c r="H276" s="21">
        <v>108768.0</v>
      </c>
    </row>
    <row r="277">
      <c r="A277" s="1" t="s">
        <v>32</v>
      </c>
      <c r="B277" s="1" t="s">
        <v>378</v>
      </c>
      <c r="C277" s="1" t="s">
        <v>349</v>
      </c>
      <c r="D277" s="18" t="str">
        <f t="shared" si="1"/>
        <v>0</v>
      </c>
      <c r="E277" s="18" t="str">
        <f t="shared" si="2"/>
        <v>0</v>
      </c>
      <c r="F277" s="18" t="str">
        <f t="shared" si="3"/>
        <v>0</v>
      </c>
      <c r="G277" s="19" t="str">
        <f t="shared" si="4"/>
        <v>0</v>
      </c>
      <c r="H277" s="21">
        <v>709685.0</v>
      </c>
    </row>
    <row r="278">
      <c r="A278" s="1" t="s">
        <v>32</v>
      </c>
      <c r="B278" s="1" t="s">
        <v>379</v>
      </c>
      <c r="C278" s="1" t="s">
        <v>349</v>
      </c>
      <c r="D278" s="18" t="str">
        <f t="shared" si="1"/>
        <v>0</v>
      </c>
      <c r="E278" s="18" t="str">
        <f t="shared" si="2"/>
        <v>0</v>
      </c>
      <c r="F278" s="18" t="str">
        <f t="shared" si="3"/>
        <v>0</v>
      </c>
      <c r="G278" s="19" t="str">
        <f t="shared" si="4"/>
        <v>0</v>
      </c>
      <c r="H278" s="21">
        <v>214373.0</v>
      </c>
    </row>
    <row r="279">
      <c r="A279" s="1" t="s">
        <v>32</v>
      </c>
      <c r="B279" s="1" t="s">
        <v>380</v>
      </c>
      <c r="C279" s="1" t="s">
        <v>349</v>
      </c>
      <c r="D279" s="18" t="str">
        <f t="shared" si="1"/>
        <v>0</v>
      </c>
      <c r="E279" s="18" t="str">
        <f t="shared" si="2"/>
        <v>0</v>
      </c>
      <c r="F279" s="18" t="str">
        <f t="shared" si="3"/>
        <v>0</v>
      </c>
      <c r="G279" s="19" t="str">
        <f t="shared" si="4"/>
        <v>0</v>
      </c>
      <c r="H279" s="21">
        <v>121399.0</v>
      </c>
    </row>
    <row r="280">
      <c r="A280" s="1" t="s">
        <v>32</v>
      </c>
      <c r="B280" s="1" t="s">
        <v>381</v>
      </c>
      <c r="C280" s="1" t="s">
        <v>349</v>
      </c>
      <c r="D280" s="18" t="str">
        <f t="shared" si="1"/>
        <v>0</v>
      </c>
      <c r="E280" s="18" t="str">
        <f t="shared" si="2"/>
        <v>0</v>
      </c>
      <c r="F280" s="18" t="str">
        <f t="shared" si="3"/>
        <v>0</v>
      </c>
      <c r="G280" s="19" t="str">
        <f t="shared" si="4"/>
        <v>0</v>
      </c>
      <c r="H280" s="21">
        <v>2723488.0</v>
      </c>
    </row>
    <row r="281">
      <c r="A281" s="1" t="s">
        <v>32</v>
      </c>
      <c r="B281" s="1" t="s">
        <v>382</v>
      </c>
      <c r="C281" s="1" t="s">
        <v>349</v>
      </c>
      <c r="D281" s="18" t="str">
        <f t="shared" si="1"/>
        <v>0</v>
      </c>
      <c r="E281" s="18" t="str">
        <f t="shared" si="2"/>
        <v>0</v>
      </c>
      <c r="F281" s="18" t="str">
        <f t="shared" si="3"/>
        <v>0</v>
      </c>
      <c r="G281" s="19" t="str">
        <f t="shared" si="4"/>
        <v>0</v>
      </c>
      <c r="H281" s="21">
        <v>127091.0</v>
      </c>
    </row>
    <row r="282">
      <c r="A282" s="1" t="s">
        <v>32</v>
      </c>
      <c r="B282" s="1" t="s">
        <v>383</v>
      </c>
      <c r="C282" s="1" t="s">
        <v>349</v>
      </c>
      <c r="D282" s="18" t="str">
        <f t="shared" si="1"/>
        <v>0</v>
      </c>
      <c r="E282" s="18" t="str">
        <f t="shared" si="2"/>
        <v>0</v>
      </c>
      <c r="F282" s="18" t="str">
        <f t="shared" si="3"/>
        <v>0</v>
      </c>
      <c r="G282" s="19" t="str">
        <f t="shared" si="4"/>
        <v>0</v>
      </c>
      <c r="H282" s="21">
        <v>85011.0</v>
      </c>
    </row>
    <row r="283">
      <c r="A283" s="1" t="s">
        <v>32</v>
      </c>
      <c r="B283" s="1" t="s">
        <v>384</v>
      </c>
      <c r="C283" s="1" t="s">
        <v>349</v>
      </c>
      <c r="D283" s="18" t="str">
        <f t="shared" si="1"/>
        <v>0</v>
      </c>
      <c r="E283" s="18" t="str">
        <f t="shared" si="2"/>
        <v>0</v>
      </c>
      <c r="F283" s="18" t="str">
        <f t="shared" si="3"/>
        <v>0</v>
      </c>
      <c r="G283" s="19" t="str">
        <f t="shared" si="4"/>
        <v>0</v>
      </c>
      <c r="H283" s="21">
        <v>167309.0</v>
      </c>
    </row>
    <row r="284">
      <c r="A284" s="1" t="s">
        <v>32</v>
      </c>
      <c r="B284" s="1" t="s">
        <v>385</v>
      </c>
      <c r="C284" s="1" t="s">
        <v>349</v>
      </c>
      <c r="D284" s="18" t="str">
        <f t="shared" si="1"/>
        <v>0</v>
      </c>
      <c r="E284" s="18" t="str">
        <f t="shared" si="2"/>
        <v>0</v>
      </c>
      <c r="F284" s="18" t="str">
        <f t="shared" si="3"/>
        <v>0</v>
      </c>
      <c r="G284" s="19" t="str">
        <f t="shared" si="4"/>
        <v>0</v>
      </c>
      <c r="H284" s="21">
        <v>149727.0</v>
      </c>
    </row>
    <row r="285">
      <c r="A285" s="1" t="s">
        <v>32</v>
      </c>
      <c r="B285" s="1" t="s">
        <v>386</v>
      </c>
      <c r="C285" s="1" t="s">
        <v>349</v>
      </c>
      <c r="D285" s="18" t="str">
        <f t="shared" si="1"/>
        <v>0</v>
      </c>
      <c r="E285" s="18" t="str">
        <f t="shared" si="2"/>
        <v>0</v>
      </c>
      <c r="F285" s="18" t="str">
        <f t="shared" si="3"/>
        <v>0</v>
      </c>
      <c r="G285" s="19" t="str">
        <f t="shared" si="4"/>
        <v>0</v>
      </c>
      <c r="H285" s="21">
        <v>153403.0</v>
      </c>
    </row>
    <row r="286">
      <c r="A286" s="1" t="s">
        <v>32</v>
      </c>
      <c r="B286" s="1" t="s">
        <v>387</v>
      </c>
      <c r="C286" s="1" t="s">
        <v>349</v>
      </c>
      <c r="D286" s="18" t="str">
        <f t="shared" si="1"/>
        <v>0</v>
      </c>
      <c r="E286" s="18" t="str">
        <f t="shared" si="2"/>
        <v>0</v>
      </c>
      <c r="F286" s="18" t="str">
        <f t="shared" si="3"/>
        <v>0</v>
      </c>
      <c r="G286" s="19" t="str">
        <f t="shared" si="4"/>
        <v>0</v>
      </c>
      <c r="H286" s="21">
        <v>186424.0</v>
      </c>
    </row>
    <row r="287">
      <c r="A287" s="1" t="s">
        <v>32</v>
      </c>
      <c r="B287" s="1" t="s">
        <v>388</v>
      </c>
      <c r="C287" s="1" t="s">
        <v>349</v>
      </c>
      <c r="D287" s="18" t="str">
        <f t="shared" si="1"/>
        <v>0</v>
      </c>
      <c r="E287" s="18" t="str">
        <f t="shared" si="2"/>
        <v>0</v>
      </c>
      <c r="F287" s="18" t="str">
        <f t="shared" si="3"/>
        <v>0</v>
      </c>
      <c r="G287" s="19" t="str">
        <f t="shared" si="4"/>
        <v>0</v>
      </c>
      <c r="H287" s="21">
        <v>1526918.0</v>
      </c>
    </row>
    <row r="288">
      <c r="A288" s="1" t="s">
        <v>32</v>
      </c>
      <c r="B288" s="1" t="s">
        <v>389</v>
      </c>
      <c r="C288" s="1" t="s">
        <v>349</v>
      </c>
      <c r="D288" s="18" t="str">
        <f t="shared" si="1"/>
        <v>0</v>
      </c>
      <c r="E288" s="18" t="str">
        <f t="shared" si="2"/>
        <v>0</v>
      </c>
      <c r="F288" s="18" t="str">
        <f t="shared" si="3"/>
        <v>0</v>
      </c>
      <c r="G288" s="19" t="str">
        <f t="shared" si="4"/>
        <v>0</v>
      </c>
      <c r="H288" s="21">
        <v>35139.0</v>
      </c>
    </row>
    <row r="289">
      <c r="A289" s="1" t="s">
        <v>32</v>
      </c>
      <c r="B289" s="1" t="s">
        <v>390</v>
      </c>
      <c r="C289" s="1" t="s">
        <v>349</v>
      </c>
      <c r="D289" s="18" t="str">
        <f t="shared" si="1"/>
        <v>0</v>
      </c>
      <c r="E289" s="18" t="str">
        <f t="shared" si="2"/>
        <v>0</v>
      </c>
      <c r="F289" s="18" t="str">
        <f t="shared" si="3"/>
        <v>0</v>
      </c>
      <c r="G289" s="19" t="str">
        <f t="shared" si="4"/>
        <v>0</v>
      </c>
      <c r="H289" s="21">
        <v>1023364.0</v>
      </c>
    </row>
    <row r="290">
      <c r="A290" s="1" t="s">
        <v>32</v>
      </c>
      <c r="B290" s="1" t="s">
        <v>391</v>
      </c>
      <c r="C290" s="1" t="s">
        <v>392</v>
      </c>
      <c r="D290" s="18" t="str">
        <f t="shared" si="1"/>
        <v>0</v>
      </c>
      <c r="E290" s="18" t="str">
        <f t="shared" si="2"/>
        <v>0</v>
      </c>
      <c r="F290" s="18" t="str">
        <f t="shared" si="3"/>
        <v>0</v>
      </c>
      <c r="G290" s="19" t="str">
        <f t="shared" si="4"/>
        <v>0</v>
      </c>
      <c r="H290" s="21">
        <v>4900000.0</v>
      </c>
    </row>
    <row r="291">
      <c r="A291" s="1" t="s">
        <v>32</v>
      </c>
      <c r="B291" s="1" t="s">
        <v>393</v>
      </c>
      <c r="C291" s="1" t="s">
        <v>392</v>
      </c>
      <c r="D291" s="18" t="str">
        <f t="shared" si="1"/>
        <v>0</v>
      </c>
      <c r="E291" s="18" t="str">
        <f t="shared" si="2"/>
        <v>0</v>
      </c>
      <c r="F291" s="18" t="str">
        <f t="shared" si="3"/>
        <v>0</v>
      </c>
      <c r="G291" s="19" t="str">
        <f t="shared" si="4"/>
        <v>0</v>
      </c>
      <c r="H291" s="21">
        <v>9000000.0</v>
      </c>
    </row>
    <row r="292">
      <c r="A292" s="1" t="s">
        <v>32</v>
      </c>
      <c r="B292" s="1" t="s">
        <v>394</v>
      </c>
      <c r="C292" s="1" t="s">
        <v>392</v>
      </c>
      <c r="D292" s="18" t="str">
        <f t="shared" si="1"/>
        <v>0</v>
      </c>
      <c r="E292" s="18" t="str">
        <f t="shared" si="2"/>
        <v>0</v>
      </c>
      <c r="F292" s="18" t="str">
        <f t="shared" si="3"/>
        <v>0</v>
      </c>
      <c r="G292" s="19" t="str">
        <f t="shared" si="4"/>
        <v>0</v>
      </c>
      <c r="H292" s="21">
        <v>7800000.0</v>
      </c>
    </row>
    <row r="293">
      <c r="A293" s="1" t="s">
        <v>32</v>
      </c>
      <c r="B293" s="1" t="s">
        <v>395</v>
      </c>
      <c r="C293" s="1" t="s">
        <v>392</v>
      </c>
      <c r="D293" s="18" t="str">
        <f t="shared" si="1"/>
        <v>0</v>
      </c>
      <c r="E293" s="18" t="str">
        <f t="shared" si="2"/>
        <v>0</v>
      </c>
      <c r="F293" s="18" t="str">
        <f t="shared" si="3"/>
        <v>0</v>
      </c>
      <c r="G293" s="19" t="str">
        <f t="shared" si="4"/>
        <v>0</v>
      </c>
      <c r="H293" s="21">
        <v>8000000.0</v>
      </c>
    </row>
    <row r="294">
      <c r="A294" s="1" t="s">
        <v>32</v>
      </c>
      <c r="B294" s="1" t="s">
        <v>396</v>
      </c>
      <c r="C294" s="1" t="s">
        <v>392</v>
      </c>
      <c r="D294" s="18" t="str">
        <f t="shared" si="1"/>
        <v>0</v>
      </c>
      <c r="E294" s="18" t="str">
        <f t="shared" si="2"/>
        <v>0</v>
      </c>
      <c r="F294" s="18" t="str">
        <f t="shared" si="3"/>
        <v>0</v>
      </c>
      <c r="G294" s="19" t="str">
        <f t="shared" si="4"/>
        <v>0</v>
      </c>
      <c r="H294" s="21">
        <v>6200000.0</v>
      </c>
    </row>
    <row r="295">
      <c r="A295" s="1" t="s">
        <v>32</v>
      </c>
      <c r="B295" s="1" t="s">
        <v>397</v>
      </c>
      <c r="C295" s="1" t="s">
        <v>392</v>
      </c>
      <c r="D295" s="18" t="str">
        <f t="shared" si="1"/>
        <v>0</v>
      </c>
      <c r="E295" s="18" t="str">
        <f t="shared" si="2"/>
        <v>0</v>
      </c>
      <c r="F295" s="18" t="str">
        <f t="shared" si="3"/>
        <v>0</v>
      </c>
      <c r="G295" s="19" t="str">
        <f t="shared" si="4"/>
        <v>0</v>
      </c>
      <c r="H295" s="21">
        <v>6900000.0</v>
      </c>
    </row>
    <row r="296">
      <c r="A296" s="1" t="s">
        <v>32</v>
      </c>
      <c r="B296" s="1" t="s">
        <v>398</v>
      </c>
      <c r="C296" s="1" t="s">
        <v>392</v>
      </c>
      <c r="D296" s="18" t="str">
        <f t="shared" si="1"/>
        <v>0</v>
      </c>
      <c r="E296" s="18" t="str">
        <f t="shared" si="2"/>
        <v>0</v>
      </c>
      <c r="F296" s="18" t="str">
        <f t="shared" si="3"/>
        <v>0</v>
      </c>
      <c r="G296" s="19" t="str">
        <f t="shared" si="4"/>
        <v>0</v>
      </c>
      <c r="H296" s="21">
        <v>1.29E7</v>
      </c>
    </row>
    <row r="297">
      <c r="A297" s="1" t="s">
        <v>32</v>
      </c>
      <c r="B297" s="1" t="s">
        <v>399</v>
      </c>
      <c r="C297" s="1" t="s">
        <v>392</v>
      </c>
      <c r="D297" s="18" t="str">
        <f t="shared" si="1"/>
        <v>0</v>
      </c>
      <c r="E297" s="18" t="str">
        <f t="shared" si="2"/>
        <v>0</v>
      </c>
      <c r="F297" s="18" t="str">
        <f t="shared" si="3"/>
        <v>0</v>
      </c>
      <c r="G297" s="19" t="str">
        <f t="shared" si="4"/>
        <v>0</v>
      </c>
      <c r="H297" s="21">
        <v>5715000.0</v>
      </c>
    </row>
    <row r="298">
      <c r="A298" s="1" t="s">
        <v>32</v>
      </c>
      <c r="B298" s="1" t="s">
        <v>400</v>
      </c>
      <c r="C298" s="1" t="s">
        <v>392</v>
      </c>
      <c r="D298" s="18" t="str">
        <f t="shared" si="1"/>
        <v>0</v>
      </c>
      <c r="E298" s="18" t="str">
        <f t="shared" si="2"/>
        <v>0</v>
      </c>
      <c r="F298" s="18" t="str">
        <f t="shared" si="3"/>
        <v>0</v>
      </c>
      <c r="G298" s="19" t="str">
        <f t="shared" si="4"/>
        <v>0</v>
      </c>
      <c r="H298" s="21">
        <v>7160000.0</v>
      </c>
    </row>
    <row r="299">
      <c r="A299" s="1" t="s">
        <v>32</v>
      </c>
      <c r="B299" s="1" t="s">
        <v>401</v>
      </c>
      <c r="C299" s="1" t="s">
        <v>392</v>
      </c>
      <c r="D299" s="18" t="str">
        <f t="shared" si="1"/>
        <v>0</v>
      </c>
      <c r="E299" s="18" t="str">
        <f t="shared" si="2"/>
        <v>0</v>
      </c>
      <c r="F299" s="18" t="str">
        <f t="shared" si="3"/>
        <v>0</v>
      </c>
      <c r="G299" s="19" t="str">
        <f t="shared" si="4"/>
        <v>0</v>
      </c>
      <c r="H299" s="21">
        <v>1.48E7</v>
      </c>
    </row>
    <row r="300">
      <c r="A300" s="1" t="s">
        <v>32</v>
      </c>
      <c r="B300" s="1" t="s">
        <v>402</v>
      </c>
      <c r="C300" s="1" t="s">
        <v>392</v>
      </c>
      <c r="D300" s="18" t="str">
        <f t="shared" si="1"/>
        <v>0</v>
      </c>
      <c r="E300" s="18" t="str">
        <f t="shared" si="2"/>
        <v>0</v>
      </c>
      <c r="F300" s="18" t="str">
        <f t="shared" si="3"/>
        <v>0</v>
      </c>
      <c r="G300" s="19" t="str">
        <f t="shared" si="4"/>
        <v>0</v>
      </c>
      <c r="H300" s="21">
        <v>1.121E7</v>
      </c>
    </row>
    <row r="301">
      <c r="A301" s="1" t="s">
        <v>32</v>
      </c>
      <c r="B301" s="1" t="s">
        <v>403</v>
      </c>
      <c r="C301" s="1" t="s">
        <v>392</v>
      </c>
      <c r="D301" s="18" t="str">
        <f t="shared" si="1"/>
        <v>0</v>
      </c>
      <c r="E301" s="18" t="str">
        <f t="shared" si="2"/>
        <v>0</v>
      </c>
      <c r="F301" s="18" t="str">
        <f t="shared" si="3"/>
        <v>0</v>
      </c>
      <c r="G301" s="19" t="str">
        <f t="shared" si="4"/>
        <v>0</v>
      </c>
      <c r="H301" s="21">
        <v>9300000.0</v>
      </c>
    </row>
    <row r="302">
      <c r="A302" s="1" t="s">
        <v>32</v>
      </c>
      <c r="B302" s="1" t="s">
        <v>404</v>
      </c>
      <c r="C302" s="1" t="s">
        <v>392</v>
      </c>
      <c r="D302" s="18" t="str">
        <f t="shared" si="1"/>
        <v>0</v>
      </c>
      <c r="E302" s="18" t="str">
        <f t="shared" si="2"/>
        <v>0</v>
      </c>
      <c r="F302" s="18" t="str">
        <f t="shared" si="3"/>
        <v>0</v>
      </c>
      <c r="G302" s="19" t="str">
        <f t="shared" si="4"/>
        <v>0</v>
      </c>
      <c r="H302" s="21">
        <v>3757070.0</v>
      </c>
    </row>
    <row r="303">
      <c r="A303" s="1" t="s">
        <v>32</v>
      </c>
      <c r="B303" s="1" t="s">
        <v>405</v>
      </c>
      <c r="C303" s="1" t="s">
        <v>392</v>
      </c>
      <c r="D303" s="18" t="str">
        <f t="shared" si="1"/>
        <v>0</v>
      </c>
      <c r="E303" s="18" t="str">
        <f t="shared" si="2"/>
        <v>0</v>
      </c>
      <c r="F303" s="18" t="str">
        <f t="shared" si="3"/>
        <v>0</v>
      </c>
      <c r="G303" s="19" t="str">
        <f t="shared" si="4"/>
        <v>0</v>
      </c>
      <c r="H303" s="21">
        <v>1.0387153E7</v>
      </c>
    </row>
    <row r="304">
      <c r="A304" s="1" t="s">
        <v>32</v>
      </c>
      <c r="B304" s="1" t="s">
        <v>406</v>
      </c>
      <c r="C304" s="1" t="s">
        <v>392</v>
      </c>
      <c r="D304" s="18" t="str">
        <f t="shared" si="1"/>
        <v>0</v>
      </c>
      <c r="E304" s="18" t="str">
        <f t="shared" si="2"/>
        <v>0</v>
      </c>
      <c r="F304" s="18" t="str">
        <f t="shared" si="3"/>
        <v>0</v>
      </c>
      <c r="G304" s="19" t="str">
        <f t="shared" si="4"/>
        <v>0</v>
      </c>
      <c r="H304" s="21">
        <v>3465796.0</v>
      </c>
    </row>
    <row r="305">
      <c r="A305" s="1" t="s">
        <v>32</v>
      </c>
      <c r="B305" s="1" t="s">
        <v>407</v>
      </c>
      <c r="C305" s="1" t="s">
        <v>392</v>
      </c>
      <c r="D305" s="18" t="str">
        <f t="shared" si="1"/>
        <v>0</v>
      </c>
      <c r="E305" s="18" t="str">
        <f t="shared" si="2"/>
        <v>0</v>
      </c>
      <c r="F305" s="18" t="str">
        <f t="shared" si="3"/>
        <v>0</v>
      </c>
      <c r="G305" s="19" t="str">
        <f t="shared" si="4"/>
        <v>0</v>
      </c>
      <c r="H305" s="21">
        <v>1.5668721E7</v>
      </c>
    </row>
    <row r="306">
      <c r="A306" s="1" t="s">
        <v>32</v>
      </c>
      <c r="B306" s="1" t="s">
        <v>408</v>
      </c>
      <c r="C306" s="1" t="s">
        <v>392</v>
      </c>
      <c r="D306" s="18" t="str">
        <f t="shared" si="1"/>
        <v>0</v>
      </c>
      <c r="E306" s="18" t="str">
        <f t="shared" si="2"/>
        <v>0</v>
      </c>
      <c r="F306" s="18" t="str">
        <f t="shared" si="3"/>
        <v>0</v>
      </c>
      <c r="G306" s="19" t="str">
        <f t="shared" si="4"/>
        <v>0</v>
      </c>
      <c r="H306" s="21">
        <v>7476907.0</v>
      </c>
    </row>
    <row r="307">
      <c r="A307" s="1" t="s">
        <v>32</v>
      </c>
      <c r="B307" s="1" t="s">
        <v>409</v>
      </c>
      <c r="C307" s="1" t="s">
        <v>392</v>
      </c>
      <c r="D307" s="18" t="str">
        <f t="shared" si="1"/>
        <v>0</v>
      </c>
      <c r="E307" s="18" t="str">
        <f t="shared" si="2"/>
        <v>0</v>
      </c>
      <c r="F307" s="18" t="str">
        <f t="shared" si="3"/>
        <v>0</v>
      </c>
      <c r="G307" s="19" t="str">
        <f t="shared" si="4"/>
        <v>0</v>
      </c>
      <c r="H307" s="21">
        <v>2986368.0</v>
      </c>
    </row>
    <row r="308">
      <c r="A308" s="1" t="s">
        <v>32</v>
      </c>
      <c r="B308" s="1" t="s">
        <v>410</v>
      </c>
      <c r="C308" s="1" t="s">
        <v>392</v>
      </c>
      <c r="D308" s="18" t="str">
        <f t="shared" si="1"/>
        <v>0</v>
      </c>
      <c r="E308" s="18" t="str">
        <f t="shared" si="2"/>
        <v>0</v>
      </c>
      <c r="F308" s="18" t="str">
        <f t="shared" si="3"/>
        <v>0</v>
      </c>
      <c r="G308" s="19" t="str">
        <f t="shared" si="4"/>
        <v>0</v>
      </c>
      <c r="H308" s="21">
        <v>1.5849505E7</v>
      </c>
    </row>
    <row r="309">
      <c r="A309" s="1" t="s">
        <v>32</v>
      </c>
      <c r="B309" s="1" t="s">
        <v>411</v>
      </c>
      <c r="C309" s="1" t="s">
        <v>412</v>
      </c>
      <c r="D309" s="18" t="str">
        <f t="shared" si="1"/>
        <v>0</v>
      </c>
      <c r="E309" s="18" t="str">
        <f t="shared" si="2"/>
        <v>0</v>
      </c>
      <c r="F309" s="18" t="str">
        <f t="shared" si="3"/>
        <v>0</v>
      </c>
      <c r="G309" s="19" t="str">
        <f t="shared" si="4"/>
        <v>0</v>
      </c>
      <c r="H309" s="21">
        <v>1.0218294E7</v>
      </c>
    </row>
    <row r="310">
      <c r="A310" s="1" t="s">
        <v>32</v>
      </c>
      <c r="B310" s="1" t="s">
        <v>413</v>
      </c>
      <c r="C310" s="1" t="s">
        <v>412</v>
      </c>
      <c r="D310" s="18" t="str">
        <f t="shared" si="1"/>
        <v>0</v>
      </c>
      <c r="E310" s="18" t="str">
        <f t="shared" si="2"/>
        <v>0</v>
      </c>
      <c r="F310" s="18" t="str">
        <f t="shared" si="3"/>
        <v>0</v>
      </c>
      <c r="G310" s="19" t="str">
        <f t="shared" si="4"/>
        <v>0</v>
      </c>
      <c r="H310" s="21">
        <v>3744000.0</v>
      </c>
    </row>
    <row r="311">
      <c r="A311" s="1" t="s">
        <v>32</v>
      </c>
      <c r="B311" s="1" t="s">
        <v>414</v>
      </c>
      <c r="C311" s="1" t="s">
        <v>412</v>
      </c>
      <c r="D311" s="18" t="str">
        <f t="shared" si="1"/>
        <v>0</v>
      </c>
      <c r="E311" s="18" t="str">
        <f t="shared" si="2"/>
        <v>0</v>
      </c>
      <c r="F311" s="18" t="str">
        <f t="shared" si="3"/>
        <v>0</v>
      </c>
      <c r="G311" s="19" t="str">
        <f t="shared" si="4"/>
        <v>0</v>
      </c>
      <c r="H311" s="21">
        <v>4043124.0</v>
      </c>
    </row>
    <row r="312">
      <c r="A312" s="1" t="s">
        <v>32</v>
      </c>
      <c r="B312" s="1" t="s">
        <v>415</v>
      </c>
      <c r="C312" s="1" t="s">
        <v>416</v>
      </c>
      <c r="D312" s="18" t="str">
        <f t="shared" si="1"/>
        <v>0</v>
      </c>
      <c r="E312" s="18" t="str">
        <f t="shared" si="2"/>
        <v>0</v>
      </c>
      <c r="F312" s="18" t="str">
        <f t="shared" si="3"/>
        <v>0</v>
      </c>
      <c r="G312" s="19" t="str">
        <f t="shared" si="4"/>
        <v>0</v>
      </c>
      <c r="H312" s="21">
        <v>2797053.0</v>
      </c>
    </row>
    <row r="313">
      <c r="A313" s="1" t="s">
        <v>32</v>
      </c>
      <c r="B313" s="1" t="s">
        <v>417</v>
      </c>
      <c r="C313" s="1" t="s">
        <v>416</v>
      </c>
      <c r="D313" s="18" t="str">
        <f t="shared" si="1"/>
        <v>0</v>
      </c>
      <c r="E313" s="18" t="str">
        <f t="shared" si="2"/>
        <v>0</v>
      </c>
      <c r="F313" s="18" t="str">
        <f t="shared" si="3"/>
        <v>0</v>
      </c>
      <c r="G313" s="19" t="str">
        <f t="shared" si="4"/>
        <v>0</v>
      </c>
      <c r="H313" s="21">
        <v>2379906.0</v>
      </c>
    </row>
    <row r="314">
      <c r="A314" s="1" t="s">
        <v>32</v>
      </c>
      <c r="B314" s="1" t="s">
        <v>418</v>
      </c>
      <c r="C314" s="1" t="s">
        <v>416</v>
      </c>
      <c r="D314" s="18" t="str">
        <f t="shared" si="1"/>
        <v>0</v>
      </c>
      <c r="E314" s="18" t="str">
        <f t="shared" si="2"/>
        <v>0</v>
      </c>
      <c r="F314" s="18" t="str">
        <f t="shared" si="3"/>
        <v>0</v>
      </c>
      <c r="G314" s="19" t="str">
        <f t="shared" si="4"/>
        <v>0</v>
      </c>
      <c r="H314" s="21">
        <v>962785.0</v>
      </c>
    </row>
    <row r="315">
      <c r="A315" s="1" t="s">
        <v>32</v>
      </c>
      <c r="B315" s="1" t="s">
        <v>419</v>
      </c>
      <c r="C315" s="1" t="s">
        <v>416</v>
      </c>
      <c r="D315" s="18" t="str">
        <f t="shared" si="1"/>
        <v>0</v>
      </c>
      <c r="E315" s="18" t="str">
        <f t="shared" si="2"/>
        <v>0</v>
      </c>
      <c r="F315" s="18" t="str">
        <f t="shared" si="3"/>
        <v>0</v>
      </c>
      <c r="G315" s="19" t="str">
        <f t="shared" si="4"/>
        <v>0</v>
      </c>
      <c r="H315" s="21">
        <v>1613298.0</v>
      </c>
    </row>
    <row r="316">
      <c r="A316" s="1" t="s">
        <v>32</v>
      </c>
      <c r="B316" s="1" t="s">
        <v>420</v>
      </c>
      <c r="C316" s="1" t="s">
        <v>416</v>
      </c>
      <c r="D316" s="18" t="str">
        <f t="shared" si="1"/>
        <v>0</v>
      </c>
      <c r="E316" s="18" t="str">
        <f t="shared" si="2"/>
        <v>0</v>
      </c>
      <c r="F316" s="18" t="str">
        <f t="shared" si="3"/>
        <v>0</v>
      </c>
      <c r="G316" s="19" t="str">
        <f t="shared" si="4"/>
        <v>0</v>
      </c>
      <c r="H316" s="21">
        <v>917324.0</v>
      </c>
    </row>
    <row r="317">
      <c r="A317" s="1" t="s">
        <v>32</v>
      </c>
      <c r="B317" s="1" t="s">
        <v>421</v>
      </c>
      <c r="C317" s="1" t="s">
        <v>422</v>
      </c>
      <c r="D317" s="18" t="str">
        <f t="shared" si="1"/>
        <v>0</v>
      </c>
      <c r="E317" s="18" t="str">
        <f t="shared" si="2"/>
        <v>0</v>
      </c>
      <c r="F317" s="18" t="str">
        <f t="shared" si="3"/>
        <v>0</v>
      </c>
      <c r="G317" s="19" t="str">
        <f t="shared" si="4"/>
        <v>0</v>
      </c>
      <c r="H317" s="21">
        <v>6318000.0</v>
      </c>
    </row>
    <row r="318">
      <c r="A318" s="1" t="s">
        <v>32</v>
      </c>
      <c r="B318" s="1" t="s">
        <v>423</v>
      </c>
      <c r="C318" s="1" t="s">
        <v>422</v>
      </c>
      <c r="D318" s="18" t="str">
        <f t="shared" si="1"/>
        <v>0</v>
      </c>
      <c r="E318" s="18" t="str">
        <f t="shared" si="2"/>
        <v>0</v>
      </c>
      <c r="F318" s="18" t="str">
        <f t="shared" si="3"/>
        <v>0</v>
      </c>
      <c r="G318" s="19" t="str">
        <f t="shared" si="4"/>
        <v>0</v>
      </c>
      <c r="H318" s="21">
        <v>492900.0</v>
      </c>
    </row>
    <row r="319">
      <c r="A319" s="1" t="s">
        <v>32</v>
      </c>
      <c r="B319" s="1" t="s">
        <v>424</v>
      </c>
      <c r="C319" s="1" t="s">
        <v>422</v>
      </c>
      <c r="D319" s="18" t="str">
        <f t="shared" si="1"/>
        <v>0</v>
      </c>
      <c r="E319" s="18" t="str">
        <f t="shared" si="2"/>
        <v>0</v>
      </c>
      <c r="F319" s="18" t="str">
        <f t="shared" si="3"/>
        <v>0</v>
      </c>
      <c r="G319" s="19" t="str">
        <f t="shared" si="4"/>
        <v>0</v>
      </c>
      <c r="H319" s="21">
        <v>3447000.0</v>
      </c>
    </row>
    <row r="320">
      <c r="A320" s="1" t="s">
        <v>32</v>
      </c>
      <c r="B320" s="1" t="s">
        <v>425</v>
      </c>
      <c r="C320" s="1" t="s">
        <v>422</v>
      </c>
      <c r="D320" s="18" t="str">
        <f t="shared" si="1"/>
        <v>0</v>
      </c>
      <c r="E320" s="18" t="str">
        <f t="shared" si="2"/>
        <v>0</v>
      </c>
      <c r="F320" s="18" t="str">
        <f t="shared" si="3"/>
        <v>0</v>
      </c>
      <c r="G320" s="19" t="str">
        <f t="shared" si="4"/>
        <v>0</v>
      </c>
      <c r="H320" s="21">
        <v>7273000.0</v>
      </c>
    </row>
    <row r="321">
      <c r="A321" s="1" t="s">
        <v>32</v>
      </c>
      <c r="B321" s="1" t="s">
        <v>426</v>
      </c>
      <c r="C321" s="1" t="s">
        <v>422</v>
      </c>
      <c r="D321" s="18" t="str">
        <f t="shared" si="1"/>
        <v>0</v>
      </c>
      <c r="E321" s="18" t="str">
        <f t="shared" si="2"/>
        <v>0</v>
      </c>
      <c r="F321" s="18" t="str">
        <f t="shared" si="3"/>
        <v>0</v>
      </c>
      <c r="G321" s="19" t="str">
        <f t="shared" si="4"/>
        <v>0</v>
      </c>
      <c r="H321" s="21">
        <v>3449450.0</v>
      </c>
    </row>
    <row r="322">
      <c r="A322" s="1" t="s">
        <v>32</v>
      </c>
      <c r="B322" s="1" t="s">
        <v>427</v>
      </c>
      <c r="C322" s="1" t="s">
        <v>422</v>
      </c>
      <c r="D322" s="18" t="str">
        <f t="shared" si="1"/>
        <v>0</v>
      </c>
      <c r="E322" s="18" t="str">
        <f t="shared" si="2"/>
        <v>0</v>
      </c>
      <c r="F322" s="18" t="str">
        <f t="shared" si="3"/>
        <v>0</v>
      </c>
      <c r="G322" s="19" t="str">
        <f t="shared" si="4"/>
        <v>0</v>
      </c>
      <c r="H322" s="21">
        <v>2008950.0</v>
      </c>
    </row>
    <row r="323">
      <c r="A323" s="1" t="s">
        <v>32</v>
      </c>
      <c r="B323" s="1" t="s">
        <v>428</v>
      </c>
      <c r="C323" s="1" t="s">
        <v>422</v>
      </c>
      <c r="D323" s="18" t="str">
        <f t="shared" si="1"/>
        <v>0</v>
      </c>
      <c r="E323" s="18" t="str">
        <f t="shared" si="2"/>
        <v>0</v>
      </c>
      <c r="F323" s="18" t="str">
        <f t="shared" si="3"/>
        <v>0</v>
      </c>
      <c r="G323" s="19" t="str">
        <f t="shared" si="4"/>
        <v>0</v>
      </c>
      <c r="H323" s="21">
        <v>2544000.0</v>
      </c>
    </row>
    <row r="324">
      <c r="A324" s="1" t="s">
        <v>32</v>
      </c>
      <c r="B324" s="1" t="s">
        <v>429</v>
      </c>
      <c r="C324" s="1" t="s">
        <v>430</v>
      </c>
      <c r="D324" s="18" t="str">
        <f t="shared" si="1"/>
        <v>0</v>
      </c>
      <c r="E324" s="18" t="str">
        <f t="shared" si="2"/>
        <v>0</v>
      </c>
      <c r="F324" s="18" t="str">
        <f t="shared" si="3"/>
        <v>0</v>
      </c>
      <c r="G324" s="19" t="str">
        <f t="shared" si="4"/>
        <v>0</v>
      </c>
      <c r="H324" s="21">
        <v>1669000.0</v>
      </c>
    </row>
    <row r="325">
      <c r="A325" s="1" t="s">
        <v>32</v>
      </c>
      <c r="B325" s="1" t="s">
        <v>431</v>
      </c>
      <c r="C325" s="1" t="s">
        <v>430</v>
      </c>
      <c r="D325" s="18" t="str">
        <f t="shared" si="1"/>
        <v>0</v>
      </c>
      <c r="E325" s="18" t="str">
        <f t="shared" si="2"/>
        <v>0</v>
      </c>
      <c r="F325" s="18" t="str">
        <f t="shared" si="3"/>
        <v>0</v>
      </c>
      <c r="G325" s="19" t="str">
        <f t="shared" si="4"/>
        <v>0</v>
      </c>
      <c r="H325" s="21">
        <v>5376740.0</v>
      </c>
    </row>
    <row r="326">
      <c r="A326" s="1" t="s">
        <v>32</v>
      </c>
      <c r="B326" s="1" t="s">
        <v>432</v>
      </c>
      <c r="C326" s="1" t="s">
        <v>430</v>
      </c>
      <c r="D326" s="18" t="str">
        <f t="shared" si="1"/>
        <v>0</v>
      </c>
      <c r="E326" s="18" t="str">
        <f t="shared" si="2"/>
        <v>0</v>
      </c>
      <c r="F326" s="18" t="str">
        <f t="shared" si="3"/>
        <v>0</v>
      </c>
      <c r="G326" s="19" t="str">
        <f t="shared" si="4"/>
        <v>0</v>
      </c>
      <c r="H326" s="21">
        <v>3439100.0</v>
      </c>
    </row>
    <row r="327">
      <c r="A327" s="1" t="s">
        <v>32</v>
      </c>
      <c r="B327" s="1" t="s">
        <v>433</v>
      </c>
      <c r="C327" s="1" t="s">
        <v>434</v>
      </c>
      <c r="D327" s="18" t="str">
        <f t="shared" si="1"/>
        <v>0</v>
      </c>
      <c r="E327" s="18" t="str">
        <f t="shared" si="2"/>
        <v>0</v>
      </c>
      <c r="F327" s="18" t="str">
        <f t="shared" si="3"/>
        <v>0</v>
      </c>
      <c r="G327" s="19" t="str">
        <f t="shared" si="4"/>
        <v>0</v>
      </c>
      <c r="H327" s="21">
        <v>2444000.0</v>
      </c>
    </row>
    <row r="328">
      <c r="A328" s="1" t="s">
        <v>32</v>
      </c>
      <c r="B328" s="1" t="s">
        <v>435</v>
      </c>
      <c r="C328" s="1" t="s">
        <v>434</v>
      </c>
      <c r="D328" s="18" t="str">
        <f t="shared" si="1"/>
        <v>0</v>
      </c>
      <c r="E328" s="18" t="str">
        <f t="shared" si="2"/>
        <v>0</v>
      </c>
      <c r="F328" s="18" t="str">
        <f t="shared" si="3"/>
        <v>0</v>
      </c>
      <c r="G328" s="19" t="str">
        <f t="shared" si="4"/>
        <v>0</v>
      </c>
      <c r="H328" s="21">
        <v>8930400.0</v>
      </c>
    </row>
    <row r="329">
      <c r="A329" s="1" t="s">
        <v>32</v>
      </c>
      <c r="B329" s="1" t="s">
        <v>436</v>
      </c>
      <c r="C329" s="1" t="s">
        <v>437</v>
      </c>
      <c r="D329" s="18" t="str">
        <f t="shared" si="1"/>
        <v>0</v>
      </c>
      <c r="E329" s="18" t="str">
        <f t="shared" si="2"/>
        <v>0</v>
      </c>
      <c r="F329" s="18" t="str">
        <f t="shared" si="3"/>
        <v>0</v>
      </c>
      <c r="G329" s="19" t="str">
        <f t="shared" si="4"/>
        <v>0</v>
      </c>
      <c r="H329" s="21">
        <v>3693220.0</v>
      </c>
    </row>
    <row r="330">
      <c r="A330" s="1" t="s">
        <v>32</v>
      </c>
      <c r="B330" s="1" t="s">
        <v>438</v>
      </c>
      <c r="C330" s="1" t="s">
        <v>437</v>
      </c>
      <c r="D330" s="18" t="str">
        <f t="shared" si="1"/>
        <v>0</v>
      </c>
      <c r="E330" s="18" t="str">
        <f t="shared" si="2"/>
        <v>0</v>
      </c>
      <c r="F330" s="18" t="str">
        <f t="shared" si="3"/>
        <v>0</v>
      </c>
      <c r="G330" s="19" t="str">
        <f t="shared" si="4"/>
        <v>0</v>
      </c>
      <c r="H330" s="21">
        <v>2700338.0</v>
      </c>
    </row>
    <row r="331">
      <c r="A331" s="1" t="s">
        <v>32</v>
      </c>
      <c r="B331" s="1" t="s">
        <v>439</v>
      </c>
      <c r="C331" s="1" t="s">
        <v>437</v>
      </c>
      <c r="D331" s="18" t="str">
        <f t="shared" si="1"/>
        <v>0</v>
      </c>
      <c r="E331" s="18" t="str">
        <f t="shared" si="2"/>
        <v>0</v>
      </c>
      <c r="F331" s="18" t="str">
        <f t="shared" si="3"/>
        <v>0</v>
      </c>
      <c r="G331" s="19" t="str">
        <f t="shared" si="4"/>
        <v>0</v>
      </c>
      <c r="H331" s="21">
        <v>927166.0</v>
      </c>
    </row>
    <row r="332">
      <c r="A332" s="1" t="s">
        <v>32</v>
      </c>
      <c r="B332" s="1" t="s">
        <v>440</v>
      </c>
      <c r="C332" s="1" t="s">
        <v>437</v>
      </c>
      <c r="D332" s="18" t="str">
        <f t="shared" si="1"/>
        <v>0</v>
      </c>
      <c r="E332" s="18" t="str">
        <f t="shared" si="2"/>
        <v>0</v>
      </c>
      <c r="F332" s="18" t="str">
        <f t="shared" si="3"/>
        <v>0</v>
      </c>
      <c r="G332" s="19" t="str">
        <f t="shared" si="4"/>
        <v>0</v>
      </c>
      <c r="H332" s="21">
        <v>1205597.0</v>
      </c>
    </row>
    <row r="333">
      <c r="A333" s="1" t="s">
        <v>32</v>
      </c>
      <c r="B333" s="1" t="s">
        <v>441</v>
      </c>
      <c r="C333" s="1" t="s">
        <v>437</v>
      </c>
      <c r="D333" s="18" t="str">
        <f t="shared" si="1"/>
        <v>0</v>
      </c>
      <c r="E333" s="18" t="str">
        <f t="shared" si="2"/>
        <v>0</v>
      </c>
      <c r="F333" s="18" t="str">
        <f t="shared" si="3"/>
        <v>0</v>
      </c>
      <c r="G333" s="19" t="str">
        <f t="shared" si="4"/>
        <v>0</v>
      </c>
      <c r="H333" s="21">
        <v>1018785.0</v>
      </c>
    </row>
    <row r="334">
      <c r="A334" s="1" t="s">
        <v>32</v>
      </c>
      <c r="B334" s="1" t="s">
        <v>442</v>
      </c>
      <c r="C334" s="1" t="s">
        <v>437</v>
      </c>
      <c r="D334" s="18" t="str">
        <f t="shared" si="1"/>
        <v>0</v>
      </c>
      <c r="E334" s="18" t="str">
        <f t="shared" si="2"/>
        <v>0</v>
      </c>
      <c r="F334" s="18" t="str">
        <f t="shared" si="3"/>
        <v>0</v>
      </c>
      <c r="G334" s="19" t="str">
        <f t="shared" si="4"/>
        <v>0</v>
      </c>
      <c r="H334" s="21">
        <v>5469389.0</v>
      </c>
    </row>
    <row r="335">
      <c r="A335" s="1" t="s">
        <v>32</v>
      </c>
      <c r="B335" s="1" t="s">
        <v>443</v>
      </c>
      <c r="C335" s="1" t="s">
        <v>437</v>
      </c>
      <c r="D335" s="18" t="str">
        <f t="shared" si="1"/>
        <v>0</v>
      </c>
      <c r="E335" s="18" t="str">
        <f t="shared" si="2"/>
        <v>0</v>
      </c>
      <c r="F335" s="18" t="str">
        <f t="shared" si="3"/>
        <v>0</v>
      </c>
      <c r="G335" s="19" t="str">
        <f t="shared" si="4"/>
        <v>0</v>
      </c>
      <c r="H335" s="21">
        <v>918805.0</v>
      </c>
    </row>
    <row r="336">
      <c r="A336" s="1" t="s">
        <v>32</v>
      </c>
      <c r="B336" s="1" t="s">
        <v>444</v>
      </c>
      <c r="C336" s="1" t="s">
        <v>437</v>
      </c>
      <c r="D336" s="18" t="str">
        <f t="shared" si="1"/>
        <v>0</v>
      </c>
      <c r="E336" s="18" t="str">
        <f t="shared" si="2"/>
        <v>0</v>
      </c>
      <c r="F336" s="18" t="str">
        <f t="shared" si="3"/>
        <v>0</v>
      </c>
      <c r="G336" s="19" t="str">
        <f t="shared" si="4"/>
        <v>0</v>
      </c>
      <c r="H336" s="21">
        <v>2365851.0</v>
      </c>
    </row>
    <row r="337">
      <c r="A337" s="1" t="s">
        <v>32</v>
      </c>
      <c r="B337" s="1" t="s">
        <v>445</v>
      </c>
      <c r="C337" s="1" t="s">
        <v>437</v>
      </c>
      <c r="D337" s="18" t="str">
        <f t="shared" si="1"/>
        <v>0</v>
      </c>
      <c r="E337" s="18" t="str">
        <f t="shared" si="2"/>
        <v>0</v>
      </c>
      <c r="F337" s="18" t="str">
        <f t="shared" si="3"/>
        <v>0</v>
      </c>
      <c r="G337" s="19" t="str">
        <f t="shared" si="4"/>
        <v>0</v>
      </c>
      <c r="H337" s="21">
        <v>1565386.0</v>
      </c>
    </row>
    <row r="338">
      <c r="A338" s="1" t="s">
        <v>32</v>
      </c>
      <c r="B338" s="1" t="s">
        <v>446</v>
      </c>
      <c r="C338" s="1" t="s">
        <v>437</v>
      </c>
      <c r="D338" s="18" t="str">
        <f t="shared" si="1"/>
        <v>0</v>
      </c>
      <c r="E338" s="18" t="str">
        <f t="shared" si="2"/>
        <v>0</v>
      </c>
      <c r="F338" s="18" t="str">
        <f t="shared" si="3"/>
        <v>0</v>
      </c>
      <c r="G338" s="19" t="str">
        <f t="shared" si="4"/>
        <v>0</v>
      </c>
      <c r="H338" s="21">
        <v>2123105.0</v>
      </c>
    </row>
    <row r="339">
      <c r="A339" s="1" t="s">
        <v>32</v>
      </c>
      <c r="B339" s="1" t="s">
        <v>447</v>
      </c>
      <c r="C339" s="1" t="s">
        <v>448</v>
      </c>
      <c r="D339" s="18" t="str">
        <f t="shared" si="1"/>
        <v>0</v>
      </c>
      <c r="E339" s="18" t="str">
        <f t="shared" si="2"/>
        <v>0</v>
      </c>
      <c r="F339" s="18" t="str">
        <f t="shared" si="3"/>
        <v>0</v>
      </c>
      <c r="G339" s="19" t="str">
        <f t="shared" si="4"/>
        <v>0</v>
      </c>
      <c r="H339" s="21">
        <v>1563302.0</v>
      </c>
    </row>
    <row r="340">
      <c r="A340" s="1" t="s">
        <v>32</v>
      </c>
      <c r="B340" s="1" t="s">
        <v>449</v>
      </c>
      <c r="C340" s="1" t="s">
        <v>448</v>
      </c>
      <c r="D340" s="18" t="str">
        <f t="shared" si="1"/>
        <v>0</v>
      </c>
      <c r="E340" s="18" t="str">
        <f t="shared" si="2"/>
        <v>0</v>
      </c>
      <c r="F340" s="18" t="str">
        <f t="shared" si="3"/>
        <v>0</v>
      </c>
      <c r="G340" s="19" t="str">
        <f t="shared" si="4"/>
        <v>0</v>
      </c>
      <c r="H340" s="21">
        <v>1337990.0</v>
      </c>
    </row>
    <row r="341">
      <c r="A341" s="1" t="s">
        <v>32</v>
      </c>
      <c r="B341" s="1" t="s">
        <v>450</v>
      </c>
      <c r="C341" s="1" t="s">
        <v>448</v>
      </c>
      <c r="D341" s="18" t="str">
        <f t="shared" si="1"/>
        <v>0</v>
      </c>
      <c r="E341" s="18" t="str">
        <f t="shared" si="2"/>
        <v>0</v>
      </c>
      <c r="F341" s="18" t="str">
        <f t="shared" si="3"/>
        <v>0</v>
      </c>
      <c r="G341" s="19" t="str">
        <f t="shared" si="4"/>
        <v>0</v>
      </c>
      <c r="H341" s="21">
        <v>2114373.0</v>
      </c>
    </row>
    <row r="342">
      <c r="A342" s="1" t="s">
        <v>32</v>
      </c>
      <c r="B342" s="1" t="s">
        <v>451</v>
      </c>
      <c r="C342" s="1" t="s">
        <v>448</v>
      </c>
      <c r="D342" s="18" t="str">
        <f t="shared" si="1"/>
        <v>0</v>
      </c>
      <c r="E342" s="18" t="str">
        <f t="shared" si="2"/>
        <v>0</v>
      </c>
      <c r="F342" s="18" t="str">
        <f t="shared" si="3"/>
        <v>0</v>
      </c>
      <c r="G342" s="19" t="str">
        <f t="shared" si="4"/>
        <v>0</v>
      </c>
      <c r="H342" s="21">
        <v>212303.0</v>
      </c>
    </row>
    <row r="343">
      <c r="A343" s="1" t="s">
        <v>32</v>
      </c>
      <c r="B343" s="1" t="s">
        <v>452</v>
      </c>
      <c r="C343" s="1" t="s">
        <v>448</v>
      </c>
      <c r="D343" s="18" t="str">
        <f t="shared" si="1"/>
        <v>0</v>
      </c>
      <c r="E343" s="18" t="str">
        <f t="shared" si="2"/>
        <v>0</v>
      </c>
      <c r="F343" s="18" t="str">
        <f t="shared" si="3"/>
        <v>0</v>
      </c>
      <c r="G343" s="19" t="str">
        <f t="shared" si="4"/>
        <v>0</v>
      </c>
      <c r="H343" s="21">
        <v>1422018.0</v>
      </c>
    </row>
    <row r="344">
      <c r="A344" s="1" t="s">
        <v>32</v>
      </c>
      <c r="B344" s="1" t="s">
        <v>453</v>
      </c>
      <c r="C344" s="1" t="s">
        <v>448</v>
      </c>
      <c r="D344" s="18" t="str">
        <f t="shared" si="1"/>
        <v>0</v>
      </c>
      <c r="E344" s="18" t="str">
        <f t="shared" si="2"/>
        <v>0</v>
      </c>
      <c r="F344" s="18" t="str">
        <f t="shared" si="3"/>
        <v>0</v>
      </c>
      <c r="G344" s="19" t="str">
        <f t="shared" si="4"/>
        <v>0</v>
      </c>
      <c r="H344" s="21">
        <v>405016.0</v>
      </c>
    </row>
    <row r="345">
      <c r="A345" s="1" t="s">
        <v>32</v>
      </c>
      <c r="B345" s="1" t="s">
        <v>454</v>
      </c>
      <c r="C345" s="1" t="s">
        <v>448</v>
      </c>
      <c r="D345" s="18" t="str">
        <f t="shared" si="1"/>
        <v>0</v>
      </c>
      <c r="E345" s="18" t="str">
        <f t="shared" si="2"/>
        <v>0</v>
      </c>
      <c r="F345" s="18" t="str">
        <f t="shared" si="3"/>
        <v>0</v>
      </c>
      <c r="G345" s="19" t="str">
        <f t="shared" si="4"/>
        <v>0</v>
      </c>
      <c r="H345" s="21">
        <v>618416.0</v>
      </c>
    </row>
    <row r="346">
      <c r="A346" s="1" t="s">
        <v>32</v>
      </c>
      <c r="B346" s="1" t="s">
        <v>455</v>
      </c>
      <c r="C346" s="1" t="s">
        <v>448</v>
      </c>
      <c r="D346" s="18" t="str">
        <f t="shared" si="1"/>
        <v>0</v>
      </c>
      <c r="E346" s="18" t="str">
        <f t="shared" si="2"/>
        <v>0</v>
      </c>
      <c r="F346" s="18" t="str">
        <f t="shared" si="3"/>
        <v>0</v>
      </c>
      <c r="G346" s="19" t="str">
        <f t="shared" si="4"/>
        <v>0</v>
      </c>
      <c r="H346" s="21">
        <v>94369.0</v>
      </c>
    </row>
    <row r="347">
      <c r="A347" s="1" t="s">
        <v>32</v>
      </c>
      <c r="B347" s="1" t="s">
        <v>456</v>
      </c>
      <c r="C347" s="1" t="s">
        <v>448</v>
      </c>
      <c r="D347" s="18" t="str">
        <f t="shared" si="1"/>
        <v>0</v>
      </c>
      <c r="E347" s="18" t="str">
        <f t="shared" si="2"/>
        <v>0</v>
      </c>
      <c r="F347" s="18" t="str">
        <f t="shared" si="3"/>
        <v>0</v>
      </c>
      <c r="G347" s="19" t="str">
        <f t="shared" si="4"/>
        <v>0</v>
      </c>
      <c r="H347" s="21">
        <v>9867796.0</v>
      </c>
    </row>
    <row r="348">
      <c r="A348" s="1" t="s">
        <v>32</v>
      </c>
      <c r="B348" s="1" t="s">
        <v>457</v>
      </c>
      <c r="C348" s="1" t="s">
        <v>458</v>
      </c>
      <c r="D348" s="18" t="str">
        <f t="shared" si="1"/>
        <v>0</v>
      </c>
      <c r="E348" s="18" t="str">
        <f t="shared" si="2"/>
        <v>0</v>
      </c>
      <c r="F348" s="18" t="str">
        <f t="shared" si="3"/>
        <v>0</v>
      </c>
      <c r="G348" s="19" t="str">
        <f t="shared" si="4"/>
        <v>0</v>
      </c>
      <c r="H348" s="21">
        <v>1956919.0</v>
      </c>
    </row>
    <row r="349">
      <c r="A349" s="1" t="s">
        <v>32</v>
      </c>
      <c r="B349" s="1" t="s">
        <v>459</v>
      </c>
      <c r="C349" s="1" t="s">
        <v>458</v>
      </c>
      <c r="D349" s="18" t="str">
        <f t="shared" si="1"/>
        <v>0</v>
      </c>
      <c r="E349" s="18" t="str">
        <f t="shared" si="2"/>
        <v>0</v>
      </c>
      <c r="F349" s="18" t="str">
        <f t="shared" si="3"/>
        <v>0</v>
      </c>
      <c r="G349" s="19" t="str">
        <f t="shared" si="4"/>
        <v>0</v>
      </c>
      <c r="H349" s="21">
        <v>2192400.0</v>
      </c>
    </row>
    <row r="350">
      <c r="A350" s="1" t="s">
        <v>32</v>
      </c>
      <c r="D350" s="18" t="str">
        <f t="shared" si="1"/>
        <v>0</v>
      </c>
      <c r="E350" s="18" t="str">
        <f t="shared" si="2"/>
        <v>0</v>
      </c>
      <c r="F350" s="18" t="str">
        <f t="shared" si="3"/>
        <v>0</v>
      </c>
      <c r="G350" s="19" t="str">
        <f t="shared" si="4"/>
        <v>0</v>
      </c>
    </row>
    <row r="351">
      <c r="A351" s="1" t="s">
        <v>32</v>
      </c>
      <c r="B351" s="1" t="s">
        <v>460</v>
      </c>
      <c r="C351" s="1" t="s">
        <v>461</v>
      </c>
      <c r="D351" s="18" t="str">
        <f t="shared" si="1"/>
        <v>0</v>
      </c>
      <c r="E351" s="18" t="str">
        <f t="shared" si="2"/>
        <v>0</v>
      </c>
      <c r="F351" s="18" t="str">
        <f t="shared" si="3"/>
        <v>0</v>
      </c>
      <c r="G351" s="19" t="str">
        <f t="shared" si="4"/>
        <v>0</v>
      </c>
      <c r="H351" s="21">
        <v>3442600.0</v>
      </c>
    </row>
    <row r="352">
      <c r="A352" s="1" t="s">
        <v>32</v>
      </c>
      <c r="B352" s="1" t="s">
        <v>462</v>
      </c>
      <c r="C352" s="1" t="s">
        <v>461</v>
      </c>
      <c r="D352" s="18" t="str">
        <f t="shared" si="1"/>
        <v>0</v>
      </c>
      <c r="E352" s="18" t="str">
        <f t="shared" si="2"/>
        <v>0</v>
      </c>
      <c r="F352" s="18" t="str">
        <f t="shared" si="3"/>
        <v>0</v>
      </c>
      <c r="G352" s="19" t="str">
        <f t="shared" si="4"/>
        <v>0</v>
      </c>
      <c r="H352" s="21">
        <v>6000500.0</v>
      </c>
    </row>
    <row r="353">
      <c r="A353" s="1" t="s">
        <v>32</v>
      </c>
      <c r="B353" s="1" t="s">
        <v>463</v>
      </c>
      <c r="C353" s="1" t="s">
        <v>461</v>
      </c>
      <c r="D353" s="18" t="str">
        <f t="shared" si="1"/>
        <v>0</v>
      </c>
      <c r="E353" s="18" t="str">
        <f t="shared" si="2"/>
        <v>0</v>
      </c>
      <c r="F353" s="18" t="str">
        <f t="shared" si="3"/>
        <v>0</v>
      </c>
      <c r="G353" s="19" t="str">
        <f t="shared" si="4"/>
        <v>0</v>
      </c>
      <c r="H353" s="21">
        <v>1207500.0</v>
      </c>
    </row>
    <row r="354">
      <c r="A354" s="1" t="s">
        <v>32</v>
      </c>
      <c r="B354" s="1" t="s">
        <v>464</v>
      </c>
      <c r="C354" s="1" t="s">
        <v>461</v>
      </c>
      <c r="D354" s="18" t="str">
        <f t="shared" si="1"/>
        <v>0</v>
      </c>
      <c r="E354" s="18" t="str">
        <f t="shared" si="2"/>
        <v>0</v>
      </c>
      <c r="F354" s="18" t="str">
        <f t="shared" si="3"/>
        <v>0</v>
      </c>
      <c r="G354" s="19" t="str">
        <f t="shared" si="4"/>
        <v>0</v>
      </c>
      <c r="H354" s="21">
        <v>2037000.0</v>
      </c>
    </row>
    <row r="355">
      <c r="A355" s="1" t="s">
        <v>32</v>
      </c>
      <c r="B355" s="1" t="s">
        <v>465</v>
      </c>
      <c r="C355" s="1" t="s">
        <v>461</v>
      </c>
      <c r="D355" s="18" t="str">
        <f t="shared" si="1"/>
        <v>0</v>
      </c>
      <c r="E355" s="18" t="str">
        <f t="shared" si="2"/>
        <v>0</v>
      </c>
      <c r="F355" s="18" t="str">
        <f t="shared" si="3"/>
        <v>0</v>
      </c>
      <c r="G355" s="19" t="str">
        <f t="shared" si="4"/>
        <v>0</v>
      </c>
      <c r="H355" s="21">
        <v>2507000.0</v>
      </c>
    </row>
    <row r="356">
      <c r="A356" s="1" t="s">
        <v>32</v>
      </c>
      <c r="B356" s="1" t="s">
        <v>466</v>
      </c>
      <c r="C356" s="1" t="s">
        <v>461</v>
      </c>
      <c r="D356" s="18" t="str">
        <f t="shared" si="1"/>
        <v>0</v>
      </c>
      <c r="E356" s="18" t="str">
        <f t="shared" si="2"/>
        <v>0</v>
      </c>
      <c r="F356" s="18" t="str">
        <f t="shared" si="3"/>
        <v>0</v>
      </c>
      <c r="G356" s="19" t="str">
        <f t="shared" si="4"/>
        <v>0</v>
      </c>
      <c r="H356" s="21">
        <v>1998000.0</v>
      </c>
    </row>
    <row r="357">
      <c r="A357" s="1" t="s">
        <v>32</v>
      </c>
      <c r="B357" s="1" t="s">
        <v>467</v>
      </c>
      <c r="C357" s="1" t="s">
        <v>468</v>
      </c>
      <c r="D357" s="18" t="str">
        <f t="shared" si="1"/>
        <v>0</v>
      </c>
      <c r="E357" s="18" t="str">
        <f t="shared" si="2"/>
        <v>0</v>
      </c>
      <c r="F357" s="18" t="str">
        <f t="shared" si="3"/>
        <v>0</v>
      </c>
      <c r="G357" s="19" t="str">
        <f t="shared" si="4"/>
        <v>0</v>
      </c>
      <c r="H357" s="21">
        <v>1887565.0</v>
      </c>
    </row>
    <row r="358">
      <c r="A358" s="1" t="s">
        <v>32</v>
      </c>
      <c r="B358" s="1" t="s">
        <v>469</v>
      </c>
      <c r="C358" s="1" t="s">
        <v>468</v>
      </c>
      <c r="D358" s="18" t="str">
        <f t="shared" si="1"/>
        <v>0</v>
      </c>
      <c r="E358" s="18" t="str">
        <f t="shared" si="2"/>
        <v>0</v>
      </c>
      <c r="F358" s="18" t="str">
        <f t="shared" si="3"/>
        <v>0</v>
      </c>
      <c r="G358" s="19" t="str">
        <f t="shared" si="4"/>
        <v>0</v>
      </c>
      <c r="H358" s="21">
        <v>745418.0</v>
      </c>
    </row>
    <row r="359">
      <c r="A359" s="1" t="s">
        <v>32</v>
      </c>
      <c r="B359" s="1" t="s">
        <v>470</v>
      </c>
      <c r="C359" s="1" t="s">
        <v>468</v>
      </c>
      <c r="D359" s="18" t="str">
        <f t="shared" si="1"/>
        <v>0</v>
      </c>
      <c r="E359" s="18" t="str">
        <f t="shared" si="2"/>
        <v>0</v>
      </c>
      <c r="F359" s="18" t="str">
        <f t="shared" si="3"/>
        <v>0</v>
      </c>
      <c r="G359" s="19" t="str">
        <f t="shared" si="4"/>
        <v>0</v>
      </c>
      <c r="H359" s="21">
        <v>439748.0</v>
      </c>
    </row>
    <row r="360">
      <c r="A360" s="1" t="s">
        <v>32</v>
      </c>
      <c r="B360" s="1" t="s">
        <v>471</v>
      </c>
      <c r="C360" s="1" t="s">
        <v>468</v>
      </c>
      <c r="D360" s="18" t="str">
        <f t="shared" si="1"/>
        <v>0</v>
      </c>
      <c r="E360" s="18" t="str">
        <f t="shared" si="2"/>
        <v>0</v>
      </c>
      <c r="F360" s="18" t="str">
        <f t="shared" si="3"/>
        <v>0</v>
      </c>
      <c r="G360" s="19" t="str">
        <f t="shared" si="4"/>
        <v>0</v>
      </c>
      <c r="H360" s="21">
        <v>684540.0</v>
      </c>
    </row>
    <row r="361">
      <c r="A361" s="1" t="s">
        <v>32</v>
      </c>
      <c r="B361" s="1" t="s">
        <v>472</v>
      </c>
      <c r="C361" s="1" t="s">
        <v>473</v>
      </c>
      <c r="D361" s="18" t="str">
        <f t="shared" si="1"/>
        <v>0</v>
      </c>
      <c r="E361" s="18" t="str">
        <f t="shared" si="2"/>
        <v>0</v>
      </c>
      <c r="F361" s="18" t="str">
        <f t="shared" si="3"/>
        <v>0</v>
      </c>
      <c r="G361" s="19" t="str">
        <f t="shared" si="4"/>
        <v>0</v>
      </c>
      <c r="H361" s="21">
        <v>1.9688267E7</v>
      </c>
    </row>
    <row r="362">
      <c r="A362" s="1" t="s">
        <v>32</v>
      </c>
      <c r="B362" s="1" t="s">
        <v>474</v>
      </c>
      <c r="C362" s="1" t="s">
        <v>473</v>
      </c>
      <c r="D362" s="18" t="str">
        <f t="shared" si="1"/>
        <v>0</v>
      </c>
      <c r="E362" s="18" t="str">
        <f t="shared" si="2"/>
        <v>0</v>
      </c>
      <c r="F362" s="18" t="str">
        <f t="shared" si="3"/>
        <v>0</v>
      </c>
      <c r="G362" s="19" t="str">
        <f t="shared" si="4"/>
        <v>0</v>
      </c>
      <c r="H362" s="21">
        <v>1089516.0</v>
      </c>
    </row>
    <row r="363">
      <c r="A363" s="1" t="s">
        <v>32</v>
      </c>
      <c r="B363" s="1" t="s">
        <v>475</v>
      </c>
      <c r="C363" s="1" t="s">
        <v>473</v>
      </c>
      <c r="D363" s="18" t="str">
        <f t="shared" si="1"/>
        <v>0</v>
      </c>
      <c r="E363" s="18" t="str">
        <f t="shared" si="2"/>
        <v>0</v>
      </c>
      <c r="F363" s="18" t="str">
        <f t="shared" si="3"/>
        <v>0</v>
      </c>
      <c r="G363" s="19" t="str">
        <f t="shared" si="4"/>
        <v>0</v>
      </c>
      <c r="H363" s="21">
        <v>2249265.0</v>
      </c>
    </row>
    <row r="364">
      <c r="A364" s="1" t="s">
        <v>32</v>
      </c>
      <c r="B364" s="1" t="s">
        <v>476</v>
      </c>
      <c r="C364" s="1" t="s">
        <v>473</v>
      </c>
      <c r="D364" s="18" t="str">
        <f t="shared" si="1"/>
        <v>0</v>
      </c>
      <c r="E364" s="18" t="str">
        <f t="shared" si="2"/>
        <v>0</v>
      </c>
      <c r="F364" s="18" t="str">
        <f t="shared" si="3"/>
        <v>0</v>
      </c>
      <c r="G364" s="19" t="str">
        <f t="shared" si="4"/>
        <v>0</v>
      </c>
      <c r="H364" s="21">
        <v>4418825.0</v>
      </c>
    </row>
    <row r="365">
      <c r="A365" s="1" t="s">
        <v>32</v>
      </c>
      <c r="B365" s="1" t="s">
        <v>477</v>
      </c>
      <c r="C365" s="1" t="s">
        <v>473</v>
      </c>
      <c r="D365" s="18" t="str">
        <f t="shared" si="1"/>
        <v>0</v>
      </c>
      <c r="E365" s="18" t="str">
        <f t="shared" si="2"/>
        <v>0</v>
      </c>
      <c r="F365" s="18" t="str">
        <f t="shared" si="3"/>
        <v>0</v>
      </c>
      <c r="G365" s="19" t="str">
        <f t="shared" si="4"/>
        <v>0</v>
      </c>
      <c r="H365" s="21">
        <v>529189.0</v>
      </c>
    </row>
    <row r="366">
      <c r="A366" s="1" t="s">
        <v>32</v>
      </c>
      <c r="B366" s="1" t="s">
        <v>478</v>
      </c>
      <c r="C366" s="1" t="s">
        <v>473</v>
      </c>
      <c r="D366" s="18" t="str">
        <f t="shared" si="1"/>
        <v>0</v>
      </c>
      <c r="E366" s="18" t="str">
        <f t="shared" si="2"/>
        <v>0</v>
      </c>
      <c r="F366" s="18" t="str">
        <f t="shared" si="3"/>
        <v>0</v>
      </c>
      <c r="G366" s="19" t="str">
        <f t="shared" si="4"/>
        <v>0</v>
      </c>
      <c r="H366" s="21">
        <v>3034052.0</v>
      </c>
    </row>
    <row r="367">
      <c r="A367" s="1" t="s">
        <v>32</v>
      </c>
      <c r="B367" s="1" t="s">
        <v>479</v>
      </c>
      <c r="C367" s="1" t="s">
        <v>480</v>
      </c>
      <c r="D367" s="18" t="str">
        <f t="shared" si="1"/>
        <v>0</v>
      </c>
      <c r="E367" s="18" t="str">
        <f t="shared" si="2"/>
        <v>0</v>
      </c>
      <c r="F367" s="18" t="str">
        <f t="shared" si="3"/>
        <v>0</v>
      </c>
      <c r="G367" s="19" t="str">
        <f t="shared" si="4"/>
        <v>0</v>
      </c>
      <c r="H367" s="21">
        <v>3.56905E7</v>
      </c>
    </row>
    <row r="368">
      <c r="A368" s="1" t="s">
        <v>32</v>
      </c>
      <c r="B368" s="1" t="s">
        <v>481</v>
      </c>
      <c r="C368" s="1" t="s">
        <v>480</v>
      </c>
      <c r="D368" s="18" t="str">
        <f t="shared" si="1"/>
        <v>0</v>
      </c>
      <c r="E368" s="18" t="str">
        <f t="shared" si="2"/>
        <v>0</v>
      </c>
      <c r="F368" s="18" t="str">
        <f t="shared" si="3"/>
        <v>0</v>
      </c>
      <c r="G368" s="19" t="str">
        <f t="shared" si="4"/>
        <v>0</v>
      </c>
      <c r="H368" s="21">
        <v>1.3986E7</v>
      </c>
    </row>
    <row r="369">
      <c r="A369" s="1" t="s">
        <v>32</v>
      </c>
      <c r="B369" s="1" t="s">
        <v>482</v>
      </c>
      <c r="C369" s="1" t="s">
        <v>480</v>
      </c>
      <c r="D369" s="18" t="str">
        <f t="shared" si="1"/>
        <v>0</v>
      </c>
      <c r="E369" s="18" t="str">
        <f t="shared" si="2"/>
        <v>0</v>
      </c>
      <c r="F369" s="18" t="str">
        <f t="shared" si="3"/>
        <v>0</v>
      </c>
      <c r="G369" s="19" t="str">
        <f t="shared" si="4"/>
        <v>0</v>
      </c>
      <c r="H369" s="21">
        <v>6952765.0</v>
      </c>
    </row>
    <row r="370">
      <c r="A370" s="1" t="s">
        <v>32</v>
      </c>
      <c r="B370" s="1" t="s">
        <v>483</v>
      </c>
      <c r="C370" s="1" t="s">
        <v>480</v>
      </c>
      <c r="D370" s="18" t="str">
        <f t="shared" si="1"/>
        <v>0</v>
      </c>
      <c r="E370" s="18" t="str">
        <f t="shared" si="2"/>
        <v>0</v>
      </c>
      <c r="F370" s="18" t="str">
        <f t="shared" si="3"/>
        <v>0</v>
      </c>
      <c r="G370" s="19" t="str">
        <f t="shared" si="4"/>
        <v>0</v>
      </c>
      <c r="H370" s="21">
        <v>2045218.0</v>
      </c>
    </row>
    <row r="371">
      <c r="A371" s="1" t="s">
        <v>32</v>
      </c>
      <c r="B371" s="1" t="s">
        <v>484</v>
      </c>
      <c r="C371" s="1" t="s">
        <v>480</v>
      </c>
      <c r="D371" s="18" t="str">
        <f t="shared" si="1"/>
        <v>0</v>
      </c>
      <c r="E371" s="18" t="str">
        <f t="shared" si="2"/>
        <v>0</v>
      </c>
      <c r="F371" s="18" t="str">
        <f t="shared" si="3"/>
        <v>0</v>
      </c>
      <c r="G371" s="19" t="str">
        <f t="shared" si="4"/>
        <v>0</v>
      </c>
      <c r="H371" s="21">
        <v>3756872.0</v>
      </c>
    </row>
    <row r="372">
      <c r="A372" s="1" t="s">
        <v>32</v>
      </c>
      <c r="B372" s="1" t="s">
        <v>485</v>
      </c>
      <c r="C372" s="1" t="s">
        <v>486</v>
      </c>
      <c r="D372" s="18" t="str">
        <f t="shared" si="1"/>
        <v>0</v>
      </c>
      <c r="E372" s="18" t="str">
        <f t="shared" si="2"/>
        <v>0</v>
      </c>
      <c r="F372" s="18" t="str">
        <f t="shared" si="3"/>
        <v>0</v>
      </c>
      <c r="G372" s="19" t="str">
        <f t="shared" si="4"/>
        <v>0</v>
      </c>
      <c r="H372" s="21">
        <v>9378819.0</v>
      </c>
    </row>
    <row r="373">
      <c r="A373" s="1" t="s">
        <v>32</v>
      </c>
      <c r="B373" s="1" t="s">
        <v>487</v>
      </c>
      <c r="C373" s="1" t="s">
        <v>486</v>
      </c>
      <c r="D373" s="18" t="str">
        <f t="shared" si="1"/>
        <v>0</v>
      </c>
      <c r="E373" s="18" t="str">
        <f t="shared" si="2"/>
        <v>0</v>
      </c>
      <c r="F373" s="18" t="str">
        <f t="shared" si="3"/>
        <v>0</v>
      </c>
      <c r="G373" s="19" t="str">
        <f t="shared" si="4"/>
        <v>0</v>
      </c>
      <c r="H373" s="21">
        <v>3329200.0</v>
      </c>
    </row>
    <row r="374">
      <c r="A374" s="1" t="s">
        <v>32</v>
      </c>
      <c r="B374" s="1" t="s">
        <v>488</v>
      </c>
      <c r="C374" s="1" t="s">
        <v>486</v>
      </c>
      <c r="D374" s="18" t="str">
        <f t="shared" si="1"/>
        <v>0</v>
      </c>
      <c r="E374" s="18" t="str">
        <f t="shared" si="2"/>
        <v>0</v>
      </c>
      <c r="F374" s="18" t="str">
        <f t="shared" si="3"/>
        <v>0</v>
      </c>
      <c r="G374" s="19" t="str">
        <f t="shared" si="4"/>
        <v>0</v>
      </c>
      <c r="H374" s="21">
        <v>1680900.0</v>
      </c>
    </row>
    <row r="375">
      <c r="A375" s="1" t="s">
        <v>32</v>
      </c>
      <c r="B375" s="1" t="s">
        <v>489</v>
      </c>
      <c r="C375" s="1" t="s">
        <v>486</v>
      </c>
      <c r="D375" s="18" t="str">
        <f t="shared" si="1"/>
        <v>0</v>
      </c>
      <c r="E375" s="18" t="str">
        <f t="shared" si="2"/>
        <v>0</v>
      </c>
      <c r="F375" s="18" t="str">
        <f t="shared" si="3"/>
        <v>0</v>
      </c>
      <c r="G375" s="19" t="str">
        <f t="shared" si="4"/>
        <v>0</v>
      </c>
      <c r="H375" s="21">
        <v>2394000.0</v>
      </c>
    </row>
    <row r="376">
      <c r="A376" s="1" t="s">
        <v>32</v>
      </c>
      <c r="B376" s="1" t="s">
        <v>490</v>
      </c>
      <c r="C376" s="1" t="s">
        <v>486</v>
      </c>
      <c r="D376" s="18" t="str">
        <f t="shared" si="1"/>
        <v>0</v>
      </c>
      <c r="E376" s="18" t="str">
        <f t="shared" si="2"/>
        <v>0</v>
      </c>
      <c r="F376" s="18" t="str">
        <f t="shared" si="3"/>
        <v>0</v>
      </c>
      <c r="G376" s="19" t="str">
        <f t="shared" si="4"/>
        <v>0</v>
      </c>
      <c r="H376" s="21">
        <v>2946000.0</v>
      </c>
    </row>
    <row r="377">
      <c r="A377" s="1" t="s">
        <v>32</v>
      </c>
      <c r="B377" s="1" t="s">
        <v>491</v>
      </c>
      <c r="C377" s="1" t="s">
        <v>486</v>
      </c>
      <c r="D377" s="18" t="str">
        <f t="shared" si="1"/>
        <v>0</v>
      </c>
      <c r="E377" s="18" t="str">
        <f t="shared" si="2"/>
        <v>0</v>
      </c>
      <c r="F377" s="18" t="str">
        <f t="shared" si="3"/>
        <v>0</v>
      </c>
      <c r="G377" s="19" t="str">
        <f t="shared" si="4"/>
        <v>0</v>
      </c>
      <c r="H377" s="21">
        <v>1255100.0</v>
      </c>
    </row>
    <row r="378">
      <c r="A378" s="1" t="s">
        <v>32</v>
      </c>
      <c r="B378" s="1" t="s">
        <v>492</v>
      </c>
      <c r="C378" s="1" t="s">
        <v>486</v>
      </c>
      <c r="D378" s="18" t="str">
        <f t="shared" si="1"/>
        <v>0</v>
      </c>
      <c r="E378" s="18" t="str">
        <f t="shared" si="2"/>
        <v>0</v>
      </c>
      <c r="F378" s="18" t="str">
        <f t="shared" si="3"/>
        <v>0</v>
      </c>
      <c r="G378" s="19" t="str">
        <f t="shared" si="4"/>
        <v>0</v>
      </c>
      <c r="H378" s="21">
        <v>2375000.0</v>
      </c>
    </row>
    <row r="379">
      <c r="A379" s="1" t="s">
        <v>32</v>
      </c>
      <c r="B379" s="1" t="s">
        <v>493</v>
      </c>
      <c r="C379" s="1" t="s">
        <v>486</v>
      </c>
      <c r="D379" s="18" t="str">
        <f t="shared" si="1"/>
        <v>0</v>
      </c>
      <c r="E379" s="18" t="str">
        <f t="shared" si="2"/>
        <v>0</v>
      </c>
      <c r="F379" s="18" t="str">
        <f t="shared" si="3"/>
        <v>0</v>
      </c>
      <c r="G379" s="19" t="str">
        <f t="shared" si="4"/>
        <v>0</v>
      </c>
      <c r="H379" s="21">
        <v>101271.0</v>
      </c>
    </row>
    <row r="380">
      <c r="A380" s="1" t="s">
        <v>32</v>
      </c>
      <c r="B380" s="1" t="s">
        <v>494</v>
      </c>
      <c r="C380" s="1" t="s">
        <v>486</v>
      </c>
      <c r="D380" s="18" t="str">
        <f t="shared" si="1"/>
        <v>0</v>
      </c>
      <c r="E380" s="18" t="str">
        <f t="shared" si="2"/>
        <v>0</v>
      </c>
      <c r="F380" s="18" t="str">
        <f t="shared" si="3"/>
        <v>0</v>
      </c>
      <c r="G380" s="19" t="str">
        <f t="shared" si="4"/>
        <v>0</v>
      </c>
      <c r="H380" s="21">
        <v>4483200.0</v>
      </c>
    </row>
    <row r="381">
      <c r="A381" s="1" t="s">
        <v>32</v>
      </c>
      <c r="B381" s="1" t="s">
        <v>495</v>
      </c>
      <c r="C381" s="1" t="s">
        <v>486</v>
      </c>
      <c r="D381" s="18" t="str">
        <f t="shared" si="1"/>
        <v>0</v>
      </c>
      <c r="E381" s="18" t="str">
        <f t="shared" si="2"/>
        <v>0</v>
      </c>
      <c r="F381" s="18" t="str">
        <f t="shared" si="3"/>
        <v>0</v>
      </c>
      <c r="G381" s="19" t="str">
        <f t="shared" si="4"/>
        <v>0</v>
      </c>
      <c r="H381" s="21">
        <v>3245440.0</v>
      </c>
    </row>
    <row r="382">
      <c r="A382" s="1" t="s">
        <v>32</v>
      </c>
      <c r="B382" s="1" t="s">
        <v>496</v>
      </c>
      <c r="C382" s="1" t="s">
        <v>497</v>
      </c>
      <c r="D382" s="18" t="str">
        <f t="shared" si="1"/>
        <v>0</v>
      </c>
      <c r="E382" s="18" t="str">
        <f t="shared" si="2"/>
        <v>0</v>
      </c>
      <c r="F382" s="18" t="str">
        <f t="shared" si="3"/>
        <v>0</v>
      </c>
      <c r="G382" s="19" t="str">
        <f t="shared" si="4"/>
        <v>0</v>
      </c>
      <c r="H382" s="21">
        <v>165662.0</v>
      </c>
    </row>
    <row r="383">
      <c r="A383" s="1" t="s">
        <v>32</v>
      </c>
      <c r="B383" s="1" t="s">
        <v>498</v>
      </c>
      <c r="C383" s="1" t="s">
        <v>497</v>
      </c>
      <c r="D383" s="18" t="str">
        <f t="shared" si="1"/>
        <v>0</v>
      </c>
      <c r="E383" s="18" t="str">
        <f t="shared" si="2"/>
        <v>0</v>
      </c>
      <c r="F383" s="18" t="str">
        <f t="shared" si="3"/>
        <v>0</v>
      </c>
      <c r="G383" s="19" t="str">
        <f t="shared" si="4"/>
        <v>0</v>
      </c>
      <c r="H383" s="21">
        <v>361780.0</v>
      </c>
    </row>
    <row r="384">
      <c r="A384" s="1" t="s">
        <v>32</v>
      </c>
      <c r="B384" s="1" t="s">
        <v>499</v>
      </c>
      <c r="C384" s="1" t="s">
        <v>497</v>
      </c>
      <c r="D384" s="18" t="str">
        <f t="shared" si="1"/>
        <v>0</v>
      </c>
      <c r="E384" s="18" t="str">
        <f t="shared" si="2"/>
        <v>0</v>
      </c>
      <c r="F384" s="18" t="str">
        <f t="shared" si="3"/>
        <v>0</v>
      </c>
      <c r="G384" s="19" t="str">
        <f t="shared" si="4"/>
        <v>0</v>
      </c>
      <c r="H384" s="21">
        <v>346182.0</v>
      </c>
    </row>
    <row r="385">
      <c r="A385" s="1" t="s">
        <v>32</v>
      </c>
      <c r="B385" s="1" t="s">
        <v>500</v>
      </c>
      <c r="C385" s="1" t="s">
        <v>497</v>
      </c>
      <c r="D385" s="18" t="str">
        <f t="shared" si="1"/>
        <v>0</v>
      </c>
      <c r="E385" s="18" t="str">
        <f t="shared" si="2"/>
        <v>0</v>
      </c>
      <c r="F385" s="18" t="str">
        <f t="shared" si="3"/>
        <v>0</v>
      </c>
      <c r="G385" s="19" t="str">
        <f t="shared" si="4"/>
        <v>0</v>
      </c>
      <c r="H385" s="21">
        <v>1119179.0</v>
      </c>
    </row>
    <row r="386">
      <c r="A386" s="1" t="s">
        <v>32</v>
      </c>
      <c r="B386" s="1" t="s">
        <v>501</v>
      </c>
      <c r="C386" s="1" t="s">
        <v>497</v>
      </c>
      <c r="D386" s="18" t="str">
        <f t="shared" si="1"/>
        <v>0</v>
      </c>
      <c r="E386" s="18" t="str">
        <f t="shared" si="2"/>
        <v>0</v>
      </c>
      <c r="F386" s="18" t="str">
        <f t="shared" si="3"/>
        <v>0</v>
      </c>
      <c r="G386" s="19" t="str">
        <f t="shared" si="4"/>
        <v>0</v>
      </c>
      <c r="H386" s="21">
        <v>489616.0</v>
      </c>
    </row>
    <row r="387">
      <c r="A387" s="1" t="s">
        <v>32</v>
      </c>
      <c r="B387" s="1" t="s">
        <v>502</v>
      </c>
      <c r="C387" s="1" t="s">
        <v>497</v>
      </c>
      <c r="D387" s="18" t="str">
        <f t="shared" si="1"/>
        <v>0</v>
      </c>
      <c r="E387" s="18" t="str">
        <f t="shared" si="2"/>
        <v>RWE</v>
      </c>
      <c r="F387" s="18" t="str">
        <f t="shared" si="3"/>
        <v>NORWEGIAN CRUISE LINE HOLDINGS</v>
      </c>
      <c r="G387" s="19">
        <f t="shared" si="4"/>
        <v>650740</v>
      </c>
      <c r="H387" s="21">
        <v>650740.0</v>
      </c>
    </row>
    <row r="388">
      <c r="A388" s="1" t="s">
        <v>32</v>
      </c>
      <c r="B388" s="1" t="s">
        <v>503</v>
      </c>
      <c r="C388" s="1" t="s">
        <v>497</v>
      </c>
      <c r="D388" s="18" t="str">
        <f t="shared" si="1"/>
        <v>0</v>
      </c>
      <c r="E388" s="18" t="str">
        <f t="shared" si="2"/>
        <v>0</v>
      </c>
      <c r="F388" s="18" t="str">
        <f t="shared" si="3"/>
        <v>0</v>
      </c>
      <c r="G388" s="19" t="str">
        <f t="shared" si="4"/>
        <v>0</v>
      </c>
      <c r="H388" s="21">
        <v>2197222.0</v>
      </c>
    </row>
    <row r="389">
      <c r="A389" s="1" t="s">
        <v>32</v>
      </c>
      <c r="B389" s="1" t="s">
        <v>504</v>
      </c>
      <c r="C389" s="1" t="s">
        <v>505</v>
      </c>
      <c r="D389" s="18" t="str">
        <f t="shared" si="1"/>
        <v>0</v>
      </c>
      <c r="E389" s="18" t="str">
        <f t="shared" si="2"/>
        <v>0</v>
      </c>
      <c r="F389" s="18" t="str">
        <f t="shared" si="3"/>
        <v>0</v>
      </c>
      <c r="G389" s="19" t="str">
        <f t="shared" si="4"/>
        <v>0</v>
      </c>
      <c r="H389" s="21">
        <v>1.70775E7</v>
      </c>
    </row>
    <row r="390">
      <c r="A390" s="1" t="s">
        <v>32</v>
      </c>
      <c r="B390" s="1" t="s">
        <v>506</v>
      </c>
      <c r="C390" s="1" t="s">
        <v>505</v>
      </c>
      <c r="D390" s="18" t="str">
        <f t="shared" si="1"/>
        <v>0</v>
      </c>
      <c r="E390" s="18" t="str">
        <f t="shared" si="2"/>
        <v>0</v>
      </c>
      <c r="F390" s="18" t="str">
        <f t="shared" si="3"/>
        <v>0</v>
      </c>
      <c r="G390" s="19" t="str">
        <f t="shared" si="4"/>
        <v>0</v>
      </c>
      <c r="H390" s="21">
        <v>750240.0</v>
      </c>
    </row>
    <row r="391">
      <c r="A391" s="1" t="s">
        <v>32</v>
      </c>
      <c r="B391" s="1" t="s">
        <v>507</v>
      </c>
      <c r="C391" s="1" t="s">
        <v>508</v>
      </c>
      <c r="D391" s="18" t="str">
        <f t="shared" si="1"/>
        <v>0</v>
      </c>
      <c r="E391" s="18" t="str">
        <f t="shared" si="2"/>
        <v>0</v>
      </c>
      <c r="F391" s="18" t="str">
        <f t="shared" si="3"/>
        <v>0</v>
      </c>
      <c r="G391" s="19" t="str">
        <f t="shared" si="4"/>
        <v>0</v>
      </c>
      <c r="H391" s="21">
        <v>1.235409E7</v>
      </c>
    </row>
    <row r="392">
      <c r="A392" s="1" t="s">
        <v>32</v>
      </c>
      <c r="B392" s="1" t="s">
        <v>509</v>
      </c>
      <c r="C392" s="1" t="s">
        <v>508</v>
      </c>
      <c r="D392" s="18" t="str">
        <f t="shared" si="1"/>
        <v>0</v>
      </c>
      <c r="E392" s="18" t="str">
        <f t="shared" si="2"/>
        <v>0</v>
      </c>
      <c r="F392" s="18" t="str">
        <f t="shared" si="3"/>
        <v>0</v>
      </c>
      <c r="G392" s="19" t="str">
        <f t="shared" si="4"/>
        <v>0</v>
      </c>
      <c r="H392" s="21">
        <v>5058033.0</v>
      </c>
    </row>
    <row r="393">
      <c r="A393" s="1" t="s">
        <v>32</v>
      </c>
      <c r="B393" s="1" t="s">
        <v>510</v>
      </c>
      <c r="C393" s="1" t="s">
        <v>511</v>
      </c>
      <c r="D393" s="18" t="str">
        <f t="shared" si="1"/>
        <v>0</v>
      </c>
      <c r="E393" s="18" t="str">
        <f t="shared" si="2"/>
        <v>0</v>
      </c>
      <c r="F393" s="18" t="str">
        <f t="shared" si="3"/>
        <v>0</v>
      </c>
      <c r="G393" s="19" t="str">
        <f t="shared" si="4"/>
        <v>0</v>
      </c>
      <c r="H393" s="21">
        <v>7507857.0</v>
      </c>
    </row>
    <row r="394">
      <c r="A394" s="1" t="s">
        <v>32</v>
      </c>
      <c r="B394" s="1" t="s">
        <v>512</v>
      </c>
      <c r="C394" s="1" t="s">
        <v>511</v>
      </c>
      <c r="D394" s="18" t="str">
        <f t="shared" si="1"/>
        <v>0</v>
      </c>
      <c r="E394" s="18" t="str">
        <f t="shared" si="2"/>
        <v>0</v>
      </c>
      <c r="F394" s="18" t="str">
        <f t="shared" si="3"/>
        <v>0</v>
      </c>
      <c r="G394" s="19" t="str">
        <f t="shared" si="4"/>
        <v>0</v>
      </c>
      <c r="H394" s="21">
        <v>8745567.0</v>
      </c>
    </row>
    <row r="395">
      <c r="A395" s="1" t="s">
        <v>32</v>
      </c>
      <c r="B395" s="1" t="s">
        <v>513</v>
      </c>
      <c r="C395" s="1" t="s">
        <v>511</v>
      </c>
      <c r="D395" s="18" t="str">
        <f t="shared" si="1"/>
        <v>0</v>
      </c>
      <c r="E395" s="18" t="str">
        <f t="shared" si="2"/>
        <v>0</v>
      </c>
      <c r="F395" s="18" t="str">
        <f t="shared" si="3"/>
        <v>0</v>
      </c>
      <c r="G395" s="19" t="str">
        <f t="shared" si="4"/>
        <v>0</v>
      </c>
      <c r="H395" s="21">
        <v>3767400.0</v>
      </c>
    </row>
    <row r="396">
      <c r="A396" s="1" t="s">
        <v>32</v>
      </c>
      <c r="B396" s="1" t="s">
        <v>514</v>
      </c>
      <c r="C396" s="1" t="s">
        <v>511</v>
      </c>
      <c r="D396" s="18" t="str">
        <f t="shared" si="1"/>
        <v>0</v>
      </c>
      <c r="E396" s="18" t="str">
        <f t="shared" si="2"/>
        <v>0</v>
      </c>
      <c r="F396" s="18" t="str">
        <f t="shared" si="3"/>
        <v>0</v>
      </c>
      <c r="G396" s="19" t="str">
        <f t="shared" si="4"/>
        <v>0</v>
      </c>
      <c r="H396" s="21">
        <v>6801561.0</v>
      </c>
    </row>
    <row r="397">
      <c r="A397" s="1" t="s">
        <v>32</v>
      </c>
      <c r="B397" s="1" t="s">
        <v>515</v>
      </c>
      <c r="C397" s="1" t="s">
        <v>511</v>
      </c>
      <c r="D397" s="18" t="str">
        <f t="shared" si="1"/>
        <v>0</v>
      </c>
      <c r="E397" s="18" t="str">
        <f t="shared" si="2"/>
        <v>0</v>
      </c>
      <c r="F397" s="18" t="str">
        <f t="shared" si="3"/>
        <v>0</v>
      </c>
      <c r="G397" s="19" t="str">
        <f t="shared" si="4"/>
        <v>0</v>
      </c>
      <c r="H397" s="21">
        <v>9001500.0</v>
      </c>
    </row>
    <row r="398">
      <c r="A398" s="1" t="s">
        <v>32</v>
      </c>
      <c r="B398" s="1" t="s">
        <v>516</v>
      </c>
      <c r="C398" s="1" t="s">
        <v>511</v>
      </c>
      <c r="D398" s="18" t="str">
        <f t="shared" si="1"/>
        <v>0</v>
      </c>
      <c r="E398" s="18" t="str">
        <f t="shared" si="2"/>
        <v>0</v>
      </c>
      <c r="F398" s="18" t="str">
        <f t="shared" si="3"/>
        <v>0</v>
      </c>
      <c r="G398" s="19" t="str">
        <f t="shared" si="4"/>
        <v>0</v>
      </c>
      <c r="H398" s="21">
        <v>6235837.0</v>
      </c>
    </row>
    <row r="399">
      <c r="A399" s="1" t="s">
        <v>32</v>
      </c>
      <c r="B399" s="1" t="s">
        <v>517</v>
      </c>
      <c r="C399" s="1" t="s">
        <v>518</v>
      </c>
      <c r="D399" s="18" t="str">
        <f t="shared" si="1"/>
        <v>0</v>
      </c>
      <c r="E399" s="18" t="str">
        <f t="shared" si="2"/>
        <v>0</v>
      </c>
      <c r="F399" s="18" t="str">
        <f t="shared" si="3"/>
        <v>0</v>
      </c>
      <c r="G399" s="19" t="str">
        <f t="shared" si="4"/>
        <v>0</v>
      </c>
      <c r="H399" s="21">
        <v>3.8502E7</v>
      </c>
    </row>
    <row r="400">
      <c r="A400" s="1" t="s">
        <v>32</v>
      </c>
      <c r="B400" s="1" t="s">
        <v>519</v>
      </c>
      <c r="C400" s="1" t="s">
        <v>518</v>
      </c>
      <c r="D400" s="18" t="str">
        <f t="shared" si="1"/>
        <v>0</v>
      </c>
      <c r="E400" s="18" t="str">
        <f t="shared" si="2"/>
        <v>0</v>
      </c>
      <c r="F400" s="18" t="str">
        <f t="shared" si="3"/>
        <v>0</v>
      </c>
      <c r="G400" s="19" t="str">
        <f t="shared" si="4"/>
        <v>0</v>
      </c>
      <c r="H400" s="21">
        <v>4163250.0</v>
      </c>
    </row>
    <row r="401">
      <c r="A401" s="1" t="s">
        <v>32</v>
      </c>
      <c r="B401" s="1" t="s">
        <v>520</v>
      </c>
      <c r="C401" s="1" t="s">
        <v>518</v>
      </c>
      <c r="D401" s="18" t="str">
        <f t="shared" si="1"/>
        <v>EQT </v>
      </c>
      <c r="E401" s="18" t="str">
        <f t="shared" si="2"/>
        <v>0</v>
      </c>
      <c r="F401" s="18" t="str">
        <f t="shared" si="3"/>
        <v>DSBI-JPN EQT FUNDMNTL ACT-IG</v>
      </c>
      <c r="G401" s="19">
        <f t="shared" si="4"/>
        <v>6400200</v>
      </c>
      <c r="H401" s="21">
        <v>6400200.0</v>
      </c>
    </row>
    <row r="402">
      <c r="A402" s="1" t="s">
        <v>32</v>
      </c>
      <c r="B402" s="1" t="s">
        <v>521</v>
      </c>
      <c r="C402" s="1" t="s">
        <v>518</v>
      </c>
      <c r="D402" s="18" t="str">
        <f t="shared" si="1"/>
        <v>0</v>
      </c>
      <c r="E402" s="18" t="str">
        <f t="shared" si="2"/>
        <v>0</v>
      </c>
      <c r="F402" s="18" t="str">
        <f t="shared" si="3"/>
        <v>0</v>
      </c>
      <c r="G402" s="19" t="str">
        <f t="shared" si="4"/>
        <v>0</v>
      </c>
      <c r="H402" s="21">
        <v>5960160.0</v>
      </c>
    </row>
    <row r="403">
      <c r="A403" s="1" t="s">
        <v>32</v>
      </c>
      <c r="B403" s="1" t="s">
        <v>522</v>
      </c>
      <c r="C403" s="1" t="s">
        <v>518</v>
      </c>
      <c r="D403" s="18" t="str">
        <f t="shared" si="1"/>
        <v>0</v>
      </c>
      <c r="E403" s="18" t="str">
        <f t="shared" si="2"/>
        <v>0</v>
      </c>
      <c r="F403" s="18" t="str">
        <f t="shared" si="3"/>
        <v>0</v>
      </c>
      <c r="G403" s="19" t="str">
        <f t="shared" si="4"/>
        <v>0</v>
      </c>
      <c r="H403" s="21">
        <v>6948000.0</v>
      </c>
    </row>
    <row r="404">
      <c r="A404" s="1" t="s">
        <v>32</v>
      </c>
      <c r="B404" s="1" t="s">
        <v>523</v>
      </c>
      <c r="C404" s="1" t="s">
        <v>518</v>
      </c>
      <c r="D404" s="18" t="str">
        <f t="shared" si="1"/>
        <v>0</v>
      </c>
      <c r="E404" s="18" t="str">
        <f t="shared" si="2"/>
        <v>0</v>
      </c>
      <c r="F404" s="18" t="str">
        <f t="shared" si="3"/>
        <v>0</v>
      </c>
      <c r="G404" s="19" t="str">
        <f t="shared" si="4"/>
        <v>0</v>
      </c>
      <c r="H404" s="21">
        <v>3.3748385E7</v>
      </c>
    </row>
    <row r="405">
      <c r="A405" s="1" t="s">
        <v>32</v>
      </c>
      <c r="B405" s="1" t="s">
        <v>524</v>
      </c>
      <c r="C405" s="1" t="s">
        <v>518</v>
      </c>
      <c r="D405" s="18" t="str">
        <f t="shared" si="1"/>
        <v>0</v>
      </c>
      <c r="E405" s="18" t="str">
        <f t="shared" si="2"/>
        <v>0</v>
      </c>
      <c r="F405" s="18" t="str">
        <f t="shared" si="3"/>
        <v>0</v>
      </c>
      <c r="G405" s="19" t="str">
        <f t="shared" si="4"/>
        <v>0</v>
      </c>
      <c r="H405" s="21">
        <v>2.9733E7</v>
      </c>
    </row>
    <row r="406">
      <c r="A406" s="1" t="s">
        <v>32</v>
      </c>
      <c r="B406" s="1" t="s">
        <v>525</v>
      </c>
      <c r="C406" s="1" t="s">
        <v>518</v>
      </c>
      <c r="D406" s="18" t="str">
        <f t="shared" si="1"/>
        <v>0</v>
      </c>
      <c r="E406" s="18" t="str">
        <f t="shared" si="2"/>
        <v>0</v>
      </c>
      <c r="F406" s="18" t="str">
        <f t="shared" si="3"/>
        <v>0</v>
      </c>
      <c r="G406" s="19" t="str">
        <f t="shared" si="4"/>
        <v>0</v>
      </c>
      <c r="H406" s="21">
        <v>5.4015675E7</v>
      </c>
    </row>
    <row r="407">
      <c r="A407" s="1" t="s">
        <v>32</v>
      </c>
      <c r="B407" s="1" t="s">
        <v>526</v>
      </c>
      <c r="C407" s="1" t="s">
        <v>518</v>
      </c>
      <c r="D407" s="18" t="str">
        <f t="shared" si="1"/>
        <v>0</v>
      </c>
      <c r="E407" s="18" t="str">
        <f t="shared" si="2"/>
        <v>0</v>
      </c>
      <c r="F407" s="18" t="str">
        <f t="shared" si="3"/>
        <v>0</v>
      </c>
      <c r="G407" s="19" t="str">
        <f t="shared" si="4"/>
        <v>0</v>
      </c>
      <c r="H407" s="21">
        <v>1.761E7</v>
      </c>
    </row>
    <row r="408">
      <c r="A408" s="1" t="s">
        <v>32</v>
      </c>
      <c r="B408" s="1" t="s">
        <v>527</v>
      </c>
      <c r="C408" s="1" t="s">
        <v>518</v>
      </c>
      <c r="D408" s="18" t="str">
        <f t="shared" si="1"/>
        <v>0</v>
      </c>
      <c r="E408" s="18" t="str">
        <f t="shared" si="2"/>
        <v>0</v>
      </c>
      <c r="F408" s="18" t="str">
        <f t="shared" si="3"/>
        <v>0</v>
      </c>
      <c r="G408" s="19" t="str">
        <f t="shared" si="4"/>
        <v>0</v>
      </c>
      <c r="H408" s="21">
        <v>2.4144E7</v>
      </c>
    </row>
    <row r="409">
      <c r="A409" s="1" t="s">
        <v>32</v>
      </c>
      <c r="B409" s="1" t="s">
        <v>528</v>
      </c>
      <c r="C409" s="1" t="s">
        <v>518</v>
      </c>
      <c r="D409" s="18" t="str">
        <f t="shared" si="1"/>
        <v>0</v>
      </c>
      <c r="E409" s="18" t="str">
        <f t="shared" si="2"/>
        <v>0</v>
      </c>
      <c r="F409" s="18" t="str">
        <f t="shared" si="3"/>
        <v>0</v>
      </c>
      <c r="G409" s="19" t="str">
        <f t="shared" si="4"/>
        <v>0</v>
      </c>
      <c r="H409" s="21">
        <v>2.03097E7</v>
      </c>
    </row>
    <row r="410">
      <c r="A410" s="1" t="s">
        <v>32</v>
      </c>
      <c r="B410" s="1" t="s">
        <v>529</v>
      </c>
      <c r="C410" s="1" t="s">
        <v>518</v>
      </c>
      <c r="D410" s="18" t="str">
        <f t="shared" si="1"/>
        <v>0</v>
      </c>
      <c r="E410" s="18" t="str">
        <f t="shared" si="2"/>
        <v>0</v>
      </c>
      <c r="F410" s="18" t="str">
        <f t="shared" si="3"/>
        <v>0</v>
      </c>
      <c r="G410" s="19" t="str">
        <f t="shared" si="4"/>
        <v>0</v>
      </c>
      <c r="H410" s="21">
        <v>9065700.0</v>
      </c>
    </row>
    <row r="411">
      <c r="A411" s="1" t="s">
        <v>32</v>
      </c>
      <c r="B411" s="1" t="s">
        <v>530</v>
      </c>
      <c r="C411" s="1" t="s">
        <v>531</v>
      </c>
      <c r="D411" s="18" t="str">
        <f t="shared" si="1"/>
        <v>0</v>
      </c>
      <c r="E411" s="18" t="str">
        <f t="shared" si="2"/>
        <v>0</v>
      </c>
      <c r="F411" s="18" t="str">
        <f t="shared" si="3"/>
        <v>0</v>
      </c>
      <c r="G411" s="19" t="str">
        <f t="shared" si="4"/>
        <v>0</v>
      </c>
      <c r="H411" s="21">
        <v>1196967.0</v>
      </c>
    </row>
    <row r="412">
      <c r="A412" s="1" t="s">
        <v>32</v>
      </c>
      <c r="B412" s="1" t="s">
        <v>532</v>
      </c>
      <c r="C412" s="1" t="s">
        <v>531</v>
      </c>
      <c r="D412" s="18" t="str">
        <f t="shared" si="1"/>
        <v>0</v>
      </c>
      <c r="E412" s="18" t="str">
        <f t="shared" si="2"/>
        <v>0</v>
      </c>
      <c r="F412" s="18" t="str">
        <f t="shared" si="3"/>
        <v>0</v>
      </c>
      <c r="G412" s="19" t="str">
        <f t="shared" si="4"/>
        <v>0</v>
      </c>
      <c r="H412" s="21">
        <v>1058815.0</v>
      </c>
    </row>
    <row r="413">
      <c r="A413" s="1" t="s">
        <v>32</v>
      </c>
      <c r="B413" s="1" t="s">
        <v>533</v>
      </c>
      <c r="C413" s="1" t="s">
        <v>531</v>
      </c>
      <c r="D413" s="18" t="str">
        <f t="shared" si="1"/>
        <v>0</v>
      </c>
      <c r="E413" s="18" t="str">
        <f t="shared" si="2"/>
        <v>0</v>
      </c>
      <c r="F413" s="18" t="str">
        <f t="shared" si="3"/>
        <v>0</v>
      </c>
      <c r="G413" s="19" t="str">
        <f t="shared" si="4"/>
        <v>0</v>
      </c>
      <c r="H413" s="21">
        <v>352291.0</v>
      </c>
    </row>
    <row r="414">
      <c r="A414" s="1" t="s">
        <v>32</v>
      </c>
      <c r="B414" s="1" t="s">
        <v>534</v>
      </c>
      <c r="C414" s="1" t="s">
        <v>531</v>
      </c>
      <c r="D414" s="18" t="str">
        <f t="shared" si="1"/>
        <v>0</v>
      </c>
      <c r="E414" s="18" t="str">
        <f t="shared" si="2"/>
        <v>0</v>
      </c>
      <c r="F414" s="18" t="str">
        <f t="shared" si="3"/>
        <v>0</v>
      </c>
      <c r="G414" s="19" t="str">
        <f t="shared" si="4"/>
        <v>0</v>
      </c>
      <c r="H414" s="21">
        <v>1380289.0</v>
      </c>
    </row>
    <row r="415">
      <c r="A415" s="1" t="s">
        <v>32</v>
      </c>
      <c r="B415" s="1" t="s">
        <v>535</v>
      </c>
      <c r="C415" s="1" t="s">
        <v>531</v>
      </c>
      <c r="D415" s="18" t="str">
        <f t="shared" si="1"/>
        <v>0</v>
      </c>
      <c r="E415" s="18" t="str">
        <f t="shared" si="2"/>
        <v>0</v>
      </c>
      <c r="F415" s="18" t="str">
        <f t="shared" si="3"/>
        <v>0</v>
      </c>
      <c r="G415" s="19" t="str">
        <f t="shared" si="4"/>
        <v>0</v>
      </c>
      <c r="H415" s="21">
        <v>770718.0</v>
      </c>
    </row>
    <row r="416">
      <c r="A416" s="1" t="s">
        <v>32</v>
      </c>
      <c r="B416" s="1" t="s">
        <v>536</v>
      </c>
      <c r="C416" s="1" t="s">
        <v>531</v>
      </c>
      <c r="D416" s="18" t="str">
        <f t="shared" si="1"/>
        <v>0</v>
      </c>
      <c r="E416" s="18" t="str">
        <f t="shared" si="2"/>
        <v>0</v>
      </c>
      <c r="F416" s="18" t="str">
        <f t="shared" si="3"/>
        <v>0</v>
      </c>
      <c r="G416" s="19" t="str">
        <f t="shared" si="4"/>
        <v>0</v>
      </c>
      <c r="H416" s="21">
        <v>3898695.0</v>
      </c>
    </row>
    <row r="417">
      <c r="A417" s="1" t="s">
        <v>32</v>
      </c>
      <c r="B417" s="1" t="s">
        <v>537</v>
      </c>
      <c r="C417" s="1" t="s">
        <v>531</v>
      </c>
      <c r="D417" s="18" t="str">
        <f t="shared" si="1"/>
        <v>0</v>
      </c>
      <c r="E417" s="18" t="str">
        <f t="shared" si="2"/>
        <v>0</v>
      </c>
      <c r="F417" s="18" t="str">
        <f t="shared" si="3"/>
        <v>0</v>
      </c>
      <c r="G417" s="19" t="str">
        <f t="shared" si="4"/>
        <v>0</v>
      </c>
      <c r="H417" s="21">
        <v>3280.0</v>
      </c>
    </row>
    <row r="418">
      <c r="A418" s="1" t="s">
        <v>32</v>
      </c>
      <c r="B418" s="1" t="s">
        <v>538</v>
      </c>
      <c r="C418" s="1" t="s">
        <v>539</v>
      </c>
      <c r="D418" s="18" t="str">
        <f t="shared" si="1"/>
        <v>0</v>
      </c>
      <c r="E418" s="18" t="str">
        <f t="shared" si="2"/>
        <v>0</v>
      </c>
      <c r="F418" s="18" t="str">
        <f t="shared" si="3"/>
        <v>0</v>
      </c>
      <c r="G418" s="19" t="str">
        <f t="shared" si="4"/>
        <v>0</v>
      </c>
      <c r="H418" s="21">
        <v>2768500.0</v>
      </c>
    </row>
    <row r="419">
      <c r="A419" s="1" t="s">
        <v>32</v>
      </c>
      <c r="B419" s="1" t="s">
        <v>540</v>
      </c>
      <c r="C419" s="1" t="s">
        <v>539</v>
      </c>
      <c r="D419" s="18" t="str">
        <f t="shared" si="1"/>
        <v>0</v>
      </c>
      <c r="E419" s="18" t="str">
        <f t="shared" si="2"/>
        <v>0</v>
      </c>
      <c r="F419" s="18" t="str">
        <f t="shared" si="3"/>
        <v>0</v>
      </c>
      <c r="G419" s="19" t="str">
        <f t="shared" si="4"/>
        <v>0</v>
      </c>
      <c r="H419" s="21">
        <v>4429720.0</v>
      </c>
    </row>
    <row r="420">
      <c r="A420" s="1" t="s">
        <v>32</v>
      </c>
      <c r="B420" s="1" t="s">
        <v>541</v>
      </c>
      <c r="C420" s="1" t="s">
        <v>539</v>
      </c>
      <c r="D420" s="18" t="str">
        <f t="shared" si="1"/>
        <v>0</v>
      </c>
      <c r="E420" s="18" t="str">
        <f t="shared" si="2"/>
        <v>0</v>
      </c>
      <c r="F420" s="18" t="str">
        <f t="shared" si="3"/>
        <v>0</v>
      </c>
      <c r="G420" s="19" t="str">
        <f t="shared" si="4"/>
        <v>0</v>
      </c>
      <c r="H420" s="21">
        <v>3636000.0</v>
      </c>
    </row>
    <row r="421">
      <c r="A421" s="1" t="s">
        <v>32</v>
      </c>
      <c r="B421" s="1" t="s">
        <v>542</v>
      </c>
      <c r="D421" s="18" t="str">
        <f t="shared" si="1"/>
        <v>0</v>
      </c>
      <c r="E421" s="18" t="str">
        <f t="shared" si="2"/>
        <v>0</v>
      </c>
      <c r="F421" s="18" t="str">
        <f t="shared" si="3"/>
        <v>0</v>
      </c>
      <c r="G421" s="19" t="str">
        <f t="shared" si="4"/>
        <v>0</v>
      </c>
      <c r="H421" s="21">
        <v>2.15922776967249E8</v>
      </c>
    </row>
    <row r="422">
      <c r="A422" s="1" t="s">
        <v>32</v>
      </c>
      <c r="B422" s="1" t="s">
        <v>543</v>
      </c>
      <c r="D422" s="18" t="str">
        <f t="shared" si="1"/>
        <v>0</v>
      </c>
      <c r="E422" s="18" t="str">
        <f t="shared" si="2"/>
        <v>0</v>
      </c>
      <c r="F422" s="18" t="str">
        <f t="shared" si="3"/>
        <v>0</v>
      </c>
      <c r="G422" s="19" t="str">
        <f t="shared" si="4"/>
        <v>0</v>
      </c>
      <c r="H422" s="21">
        <v>3951961.63033824</v>
      </c>
    </row>
    <row r="423">
      <c r="A423" s="1" t="s">
        <v>32</v>
      </c>
      <c r="B423" s="1" t="s">
        <v>544</v>
      </c>
      <c r="D423" s="18" t="str">
        <f t="shared" si="1"/>
        <v>0</v>
      </c>
      <c r="E423" s="18" t="str">
        <f t="shared" si="2"/>
        <v>0</v>
      </c>
      <c r="F423" s="18" t="str">
        <f t="shared" si="3"/>
        <v>0</v>
      </c>
      <c r="G423" s="19" t="str">
        <f t="shared" si="4"/>
        <v>0</v>
      </c>
      <c r="H423" s="21">
        <v>1.83016953501365E8</v>
      </c>
    </row>
    <row r="424">
      <c r="A424" s="1" t="s">
        <v>32</v>
      </c>
      <c r="B424" s="1" t="s">
        <v>545</v>
      </c>
      <c r="D424" s="18" t="str">
        <f t="shared" si="1"/>
        <v>0</v>
      </c>
      <c r="E424" s="18" t="str">
        <f t="shared" si="2"/>
        <v>0</v>
      </c>
      <c r="F424" s="18" t="str">
        <f t="shared" si="3"/>
        <v>0</v>
      </c>
      <c r="G424" s="19" t="str">
        <f t="shared" si="4"/>
        <v>0</v>
      </c>
      <c r="H424" s="21">
        <v>9.9044856E7</v>
      </c>
    </row>
    <row r="425">
      <c r="A425" s="1" t="s">
        <v>32</v>
      </c>
      <c r="B425" s="1" t="s">
        <v>546</v>
      </c>
      <c r="D425" s="18" t="str">
        <f t="shared" si="1"/>
        <v>0</v>
      </c>
      <c r="E425" s="18" t="str">
        <f t="shared" si="2"/>
        <v>0</v>
      </c>
      <c r="F425" s="18" t="str">
        <f t="shared" si="3"/>
        <v>0</v>
      </c>
      <c r="G425" s="19" t="str">
        <f t="shared" si="4"/>
        <v>0</v>
      </c>
      <c r="H425" s="21">
        <v>4.1845088E7</v>
      </c>
    </row>
    <row r="426">
      <c r="A426" s="1" t="s">
        <v>32</v>
      </c>
      <c r="B426" s="1" t="s">
        <v>547</v>
      </c>
      <c r="D426" s="18" t="str">
        <f t="shared" si="1"/>
        <v>0</v>
      </c>
      <c r="E426" s="18" t="str">
        <f t="shared" si="2"/>
        <v>0</v>
      </c>
      <c r="F426" s="18" t="str">
        <f t="shared" si="3"/>
        <v>0</v>
      </c>
      <c r="G426" s="19" t="str">
        <f t="shared" si="4"/>
        <v>0</v>
      </c>
      <c r="H426" s="21">
        <v>8.7035013E7</v>
      </c>
    </row>
    <row r="427">
      <c r="A427" s="1" t="s">
        <v>32</v>
      </c>
      <c r="B427" s="1" t="s">
        <v>548</v>
      </c>
      <c r="D427" s="18" t="str">
        <f t="shared" si="1"/>
        <v>0</v>
      </c>
      <c r="E427" s="18" t="str">
        <f t="shared" si="2"/>
        <v>0</v>
      </c>
      <c r="F427" s="18" t="str">
        <f t="shared" si="3"/>
        <v>0</v>
      </c>
      <c r="G427" s="19" t="str">
        <f t="shared" si="4"/>
        <v>0</v>
      </c>
      <c r="H427" s="21">
        <v>3.2996039E7</v>
      </c>
    </row>
    <row r="428">
      <c r="A428" s="1" t="s">
        <v>32</v>
      </c>
      <c r="B428" s="1" t="s">
        <v>549</v>
      </c>
      <c r="D428" s="18" t="str">
        <f t="shared" si="1"/>
        <v>0</v>
      </c>
      <c r="E428" s="18" t="str">
        <f t="shared" si="2"/>
        <v>0</v>
      </c>
      <c r="F428" s="18" t="str">
        <f t="shared" si="3"/>
        <v>0</v>
      </c>
      <c r="G428" s="19" t="str">
        <f t="shared" si="4"/>
        <v>0</v>
      </c>
      <c r="H428" s="21">
        <v>2.8206181E8</v>
      </c>
    </row>
    <row r="429">
      <c r="A429" s="1" t="s">
        <v>32</v>
      </c>
      <c r="B429" s="1" t="s">
        <v>550</v>
      </c>
      <c r="D429" s="18" t="str">
        <f t="shared" si="1"/>
        <v>0</v>
      </c>
      <c r="E429" s="18" t="str">
        <f t="shared" si="2"/>
        <v>0</v>
      </c>
      <c r="F429" s="18" t="str">
        <f t="shared" si="3"/>
        <v>0</v>
      </c>
      <c r="G429" s="19" t="str">
        <f t="shared" si="4"/>
        <v>0</v>
      </c>
      <c r="H429" s="21">
        <v>2.19874739E8</v>
      </c>
    </row>
    <row r="430">
      <c r="A430" s="1" t="s">
        <v>32</v>
      </c>
      <c r="B430" s="1" t="s">
        <v>551</v>
      </c>
      <c r="D430" s="18" t="str">
        <f t="shared" si="1"/>
        <v>0</v>
      </c>
      <c r="E430" s="18" t="str">
        <f t="shared" si="2"/>
        <v>0</v>
      </c>
      <c r="F430" s="18" t="str">
        <f t="shared" si="3"/>
        <v>0</v>
      </c>
      <c r="G430" s="19" t="str">
        <f t="shared" si="4"/>
        <v>0</v>
      </c>
      <c r="H430" s="21">
        <v>1.6187614E8</v>
      </c>
    </row>
    <row r="431">
      <c r="A431" s="1" t="s">
        <v>32</v>
      </c>
      <c r="B431" s="1" t="s">
        <v>552</v>
      </c>
      <c r="D431" s="18" t="str">
        <f t="shared" si="1"/>
        <v>0</v>
      </c>
      <c r="E431" s="18" t="str">
        <f t="shared" si="2"/>
        <v>0</v>
      </c>
      <c r="F431" s="18" t="str">
        <f t="shared" si="3"/>
        <v>0</v>
      </c>
      <c r="G431" s="19" t="str">
        <f t="shared" si="4"/>
        <v>0</v>
      </c>
      <c r="H431" s="21">
        <v>3.06996039E8</v>
      </c>
    </row>
    <row r="432">
      <c r="D432" s="18"/>
      <c r="E432" s="18"/>
      <c r="F432" s="18"/>
      <c r="G432" s="19"/>
      <c r="H432" s="24"/>
    </row>
    <row r="433">
      <c r="D433" s="18"/>
      <c r="E433" s="18"/>
      <c r="F433" s="18"/>
      <c r="G433" s="19"/>
      <c r="H433" s="24"/>
    </row>
    <row r="434">
      <c r="D434" s="18"/>
      <c r="E434" s="18"/>
      <c r="F434" s="18"/>
      <c r="G434" s="19"/>
      <c r="H434" s="24"/>
    </row>
    <row r="435">
      <c r="D435" s="18"/>
      <c r="E435" s="18"/>
      <c r="F435" s="18"/>
      <c r="G435" s="19"/>
      <c r="H435" s="24"/>
    </row>
    <row r="436">
      <c r="D436" s="18"/>
      <c r="E436" s="18"/>
      <c r="F436" s="18"/>
      <c r="G436" s="19"/>
      <c r="H436" s="24"/>
    </row>
    <row r="437">
      <c r="D437" s="18"/>
      <c r="E437" s="18"/>
      <c r="F437" s="18"/>
      <c r="G437" s="19"/>
      <c r="H437" s="24"/>
    </row>
    <row r="438">
      <c r="D438" s="18"/>
      <c r="E438" s="18"/>
      <c r="F438" s="18"/>
      <c r="G438" s="19"/>
      <c r="H438" s="24"/>
    </row>
    <row r="439">
      <c r="D439" s="18"/>
      <c r="E439" s="18"/>
      <c r="F439" s="18"/>
      <c r="G439" s="19"/>
      <c r="H439" s="24"/>
    </row>
    <row r="440">
      <c r="D440" s="18"/>
      <c r="E440" s="18"/>
      <c r="F440" s="18"/>
      <c r="G440" s="19"/>
      <c r="H440" s="24"/>
    </row>
    <row r="441">
      <c r="D441" s="18"/>
      <c r="E441" s="18"/>
      <c r="F441" s="18"/>
      <c r="G441" s="19"/>
      <c r="H441" s="24"/>
    </row>
    <row r="442">
      <c r="D442" s="18"/>
      <c r="E442" s="18"/>
      <c r="F442" s="18"/>
      <c r="G442" s="19"/>
      <c r="H442" s="24"/>
    </row>
    <row r="443">
      <c r="D443" s="18"/>
      <c r="E443" s="18"/>
      <c r="F443" s="18"/>
      <c r="G443" s="19"/>
      <c r="H443" s="24"/>
    </row>
    <row r="444">
      <c r="D444" s="18"/>
      <c r="E444" s="18"/>
      <c r="F444" s="18"/>
      <c r="G444" s="19"/>
      <c r="H444" s="24"/>
    </row>
    <row r="445">
      <c r="D445" s="18"/>
      <c r="E445" s="18"/>
      <c r="F445" s="18"/>
      <c r="G445" s="19"/>
      <c r="H445" s="24"/>
    </row>
    <row r="446">
      <c r="D446" s="18"/>
      <c r="E446" s="18"/>
      <c r="F446" s="18"/>
      <c r="G446" s="19"/>
      <c r="H446" s="24"/>
    </row>
    <row r="447">
      <c r="D447" s="18"/>
      <c r="E447" s="18"/>
      <c r="F447" s="18"/>
      <c r="G447" s="19"/>
      <c r="H447" s="24"/>
    </row>
    <row r="448">
      <c r="D448" s="18"/>
      <c r="E448" s="18"/>
      <c r="F448" s="18"/>
      <c r="G448" s="19"/>
      <c r="H448" s="24"/>
    </row>
    <row r="449">
      <c r="D449" s="18"/>
      <c r="E449" s="18"/>
      <c r="F449" s="18"/>
      <c r="G449" s="19"/>
      <c r="H449" s="24"/>
    </row>
    <row r="450">
      <c r="D450" s="18"/>
      <c r="E450" s="18"/>
      <c r="F450" s="18"/>
      <c r="G450" s="19"/>
      <c r="H450" s="24"/>
    </row>
    <row r="451">
      <c r="D451" s="18"/>
      <c r="E451" s="18"/>
      <c r="F451" s="18"/>
      <c r="G451" s="19"/>
      <c r="H451" s="24"/>
    </row>
    <row r="452">
      <c r="D452" s="18"/>
      <c r="E452" s="18"/>
      <c r="F452" s="18"/>
      <c r="G452" s="19"/>
      <c r="H452" s="24"/>
    </row>
    <row r="453">
      <c r="D453" s="18"/>
      <c r="E453" s="18"/>
      <c r="F453" s="18"/>
      <c r="G453" s="19"/>
      <c r="H453" s="24"/>
    </row>
    <row r="454">
      <c r="D454" s="18"/>
      <c r="E454" s="18"/>
      <c r="F454" s="18"/>
      <c r="G454" s="19"/>
      <c r="H454" s="24"/>
    </row>
    <row r="455">
      <c r="D455" s="18"/>
      <c r="E455" s="18"/>
      <c r="F455" s="18"/>
      <c r="G455" s="19"/>
      <c r="H455" s="24"/>
    </row>
    <row r="456">
      <c r="D456" s="18"/>
      <c r="E456" s="18"/>
      <c r="F456" s="18"/>
      <c r="G456" s="19"/>
      <c r="H456" s="24"/>
    </row>
    <row r="457">
      <c r="D457" s="18"/>
      <c r="E457" s="18"/>
      <c r="F457" s="18"/>
      <c r="G457" s="19"/>
      <c r="H457" s="24"/>
    </row>
    <row r="458">
      <c r="D458" s="18"/>
      <c r="E458" s="18"/>
      <c r="F458" s="18"/>
      <c r="G458" s="19"/>
      <c r="H458" s="24"/>
    </row>
    <row r="459">
      <c r="D459" s="18"/>
      <c r="E459" s="18"/>
      <c r="F459" s="18"/>
      <c r="G459" s="19"/>
      <c r="H459" s="24"/>
    </row>
    <row r="460">
      <c r="D460" s="18"/>
      <c r="E460" s="18"/>
      <c r="F460" s="18"/>
      <c r="G460" s="19"/>
      <c r="H460" s="24"/>
    </row>
    <row r="461">
      <c r="D461" s="18"/>
      <c r="E461" s="18"/>
      <c r="F461" s="18"/>
      <c r="G461" s="19"/>
      <c r="H461" s="24"/>
    </row>
    <row r="462">
      <c r="D462" s="18"/>
      <c r="E462" s="18"/>
      <c r="F462" s="18"/>
      <c r="G462" s="19"/>
      <c r="H462" s="24"/>
    </row>
    <row r="463">
      <c r="D463" s="18"/>
      <c r="E463" s="18"/>
      <c r="F463" s="18"/>
      <c r="G463" s="19"/>
      <c r="H463" s="24"/>
    </row>
    <row r="464">
      <c r="D464" s="18"/>
      <c r="E464" s="18"/>
      <c r="F464" s="18"/>
      <c r="G464" s="19"/>
      <c r="H464" s="24"/>
    </row>
    <row r="465">
      <c r="D465" s="18"/>
      <c r="E465" s="18"/>
      <c r="F465" s="18"/>
      <c r="G465" s="19"/>
      <c r="H465" s="24"/>
    </row>
    <row r="466">
      <c r="D466" s="18"/>
      <c r="E466" s="18"/>
      <c r="F466" s="18"/>
      <c r="G466" s="19"/>
      <c r="H466" s="24"/>
    </row>
    <row r="467">
      <c r="D467" s="18"/>
      <c r="E467" s="18"/>
      <c r="F467" s="18"/>
      <c r="G467" s="19"/>
      <c r="H467" s="24"/>
    </row>
    <row r="468">
      <c r="D468" s="18"/>
      <c r="E468" s="18"/>
      <c r="F468" s="18"/>
      <c r="G468" s="19"/>
      <c r="H468" s="24"/>
    </row>
    <row r="469">
      <c r="D469" s="18"/>
      <c r="E469" s="18"/>
      <c r="F469" s="18"/>
      <c r="G469" s="19"/>
      <c r="H469" s="24"/>
    </row>
    <row r="470">
      <c r="D470" s="18"/>
      <c r="E470" s="18"/>
      <c r="F470" s="18"/>
      <c r="G470" s="19"/>
      <c r="H470" s="24"/>
    </row>
    <row r="471">
      <c r="H471" s="24"/>
    </row>
    <row r="472">
      <c r="H472" s="24"/>
    </row>
    <row r="473">
      <c r="H473" s="24"/>
    </row>
    <row r="474">
      <c r="H474" s="24"/>
    </row>
    <row r="475">
      <c r="H475" s="24"/>
    </row>
    <row r="476">
      <c r="H476" s="24"/>
    </row>
    <row r="477">
      <c r="H477" s="24"/>
    </row>
    <row r="478">
      <c r="H478" s="24"/>
    </row>
    <row r="479">
      <c r="H479" s="24"/>
    </row>
    <row r="480">
      <c r="H480" s="24"/>
    </row>
    <row r="481">
      <c r="H481" s="24"/>
    </row>
    <row r="482">
      <c r="H482" s="24"/>
    </row>
    <row r="483">
      <c r="H483" s="24"/>
    </row>
    <row r="484">
      <c r="H484" s="24"/>
    </row>
    <row r="485">
      <c r="H485" s="24"/>
    </row>
    <row r="486">
      <c r="H486" s="24"/>
    </row>
    <row r="487">
      <c r="H487" s="24"/>
    </row>
    <row r="488">
      <c r="H488" s="24"/>
    </row>
    <row r="489">
      <c r="H489" s="24"/>
    </row>
    <row r="490">
      <c r="H490" s="24"/>
    </row>
    <row r="491">
      <c r="H491" s="24"/>
    </row>
    <row r="492">
      <c r="H492" s="24"/>
    </row>
    <row r="493">
      <c r="H493" s="24"/>
    </row>
    <row r="494">
      <c r="H494" s="24"/>
    </row>
    <row r="495">
      <c r="H495" s="24"/>
    </row>
    <row r="496">
      <c r="H496" s="24"/>
    </row>
    <row r="497">
      <c r="H497" s="24"/>
    </row>
    <row r="498">
      <c r="H498" s="24"/>
    </row>
    <row r="499">
      <c r="H499" s="24"/>
    </row>
    <row r="500">
      <c r="H500" s="24"/>
    </row>
    <row r="501">
      <c r="H501" s="24"/>
    </row>
    <row r="502">
      <c r="H502" s="24"/>
    </row>
    <row r="503">
      <c r="H503" s="24"/>
    </row>
    <row r="504">
      <c r="H504" s="24"/>
    </row>
    <row r="505">
      <c r="H505" s="24"/>
    </row>
    <row r="506">
      <c r="H506" s="24"/>
    </row>
    <row r="507">
      <c r="H507" s="24"/>
    </row>
    <row r="508">
      <c r="H508" s="24"/>
    </row>
    <row r="509">
      <c r="H509" s="24"/>
    </row>
    <row r="510">
      <c r="H510" s="24"/>
    </row>
    <row r="511">
      <c r="H511" s="24"/>
    </row>
    <row r="512">
      <c r="H512" s="24"/>
    </row>
    <row r="513">
      <c r="H513" s="24"/>
    </row>
    <row r="514">
      <c r="H514" s="24"/>
    </row>
    <row r="515">
      <c r="H515" s="24"/>
    </row>
    <row r="516">
      <c r="H516" s="24"/>
    </row>
    <row r="517">
      <c r="H517" s="24"/>
    </row>
    <row r="518">
      <c r="H518" s="24"/>
    </row>
    <row r="519">
      <c r="H519" s="24"/>
    </row>
    <row r="520">
      <c r="H520" s="24"/>
    </row>
    <row r="521">
      <c r="H521" s="24"/>
    </row>
    <row r="522">
      <c r="H522" s="24"/>
    </row>
    <row r="523">
      <c r="H523" s="24"/>
    </row>
    <row r="524">
      <c r="H524" s="24"/>
    </row>
    <row r="525">
      <c r="H525" s="24"/>
    </row>
    <row r="526">
      <c r="H526" s="24"/>
    </row>
    <row r="527">
      <c r="H527" s="24"/>
    </row>
    <row r="528">
      <c r="H528" s="24"/>
    </row>
    <row r="529">
      <c r="H529" s="24"/>
    </row>
    <row r="530">
      <c r="H530" s="24"/>
    </row>
    <row r="531">
      <c r="H531" s="24"/>
    </row>
    <row r="532">
      <c r="H532" s="24"/>
    </row>
    <row r="533">
      <c r="H533" s="24"/>
    </row>
    <row r="534">
      <c r="H534" s="24"/>
    </row>
    <row r="535">
      <c r="H535" s="24"/>
    </row>
    <row r="536">
      <c r="H536" s="24"/>
    </row>
    <row r="537">
      <c r="H537" s="24"/>
    </row>
    <row r="538">
      <c r="H538" s="24"/>
    </row>
    <row r="539">
      <c r="H539" s="24"/>
    </row>
    <row r="540">
      <c r="H540" s="24"/>
    </row>
    <row r="541">
      <c r="H541" s="24"/>
    </row>
    <row r="542">
      <c r="H542" s="24"/>
    </row>
    <row r="543">
      <c r="H543" s="24"/>
    </row>
    <row r="544">
      <c r="H544" s="24"/>
    </row>
    <row r="545">
      <c r="H545" s="24"/>
    </row>
    <row r="546">
      <c r="H546" s="24"/>
    </row>
    <row r="547">
      <c r="H547" s="24"/>
    </row>
    <row r="548">
      <c r="H548" s="24"/>
    </row>
    <row r="549">
      <c r="H549" s="24"/>
    </row>
    <row r="550">
      <c r="H550" s="24"/>
    </row>
    <row r="551">
      <c r="H551" s="24"/>
    </row>
    <row r="552">
      <c r="H552" s="24"/>
    </row>
    <row r="553">
      <c r="H553" s="24"/>
    </row>
    <row r="554">
      <c r="H554" s="24"/>
    </row>
    <row r="555">
      <c r="H555" s="24"/>
    </row>
    <row r="556">
      <c r="H556" s="24"/>
    </row>
    <row r="557">
      <c r="H557" s="24"/>
    </row>
    <row r="558">
      <c r="H558" s="24"/>
    </row>
    <row r="559">
      <c r="H559" s="24"/>
    </row>
    <row r="560">
      <c r="H560" s="24"/>
    </row>
    <row r="561">
      <c r="H561" s="24"/>
    </row>
    <row r="562">
      <c r="H562" s="24"/>
    </row>
    <row r="563">
      <c r="H563" s="24"/>
    </row>
    <row r="564">
      <c r="H564" s="24"/>
    </row>
    <row r="565">
      <c r="H565" s="24"/>
    </row>
    <row r="566">
      <c r="H566" s="24"/>
    </row>
    <row r="567">
      <c r="H567" s="24"/>
    </row>
    <row r="568">
      <c r="H568" s="24"/>
    </row>
    <row r="569">
      <c r="H569" s="24"/>
    </row>
    <row r="570">
      <c r="H570" s="24"/>
    </row>
    <row r="571">
      <c r="H571" s="24"/>
    </row>
    <row r="572">
      <c r="H572" s="24"/>
    </row>
    <row r="573">
      <c r="H573" s="24"/>
    </row>
    <row r="574">
      <c r="H574" s="24"/>
    </row>
    <row r="575">
      <c r="H575" s="24"/>
    </row>
    <row r="576">
      <c r="H576" s="24"/>
    </row>
    <row r="577">
      <c r="H577" s="24"/>
    </row>
    <row r="578">
      <c r="H578" s="24"/>
    </row>
    <row r="579">
      <c r="H579" s="24"/>
    </row>
    <row r="580">
      <c r="H580" s="24"/>
    </row>
    <row r="581">
      <c r="H581" s="24"/>
    </row>
    <row r="582">
      <c r="H582" s="24"/>
    </row>
    <row r="583">
      <c r="H583" s="24"/>
    </row>
    <row r="584">
      <c r="H584" s="24"/>
    </row>
    <row r="585">
      <c r="H585" s="24"/>
    </row>
    <row r="586">
      <c r="H586" s="24"/>
    </row>
    <row r="587">
      <c r="H587" s="24"/>
    </row>
    <row r="588">
      <c r="H588" s="24"/>
    </row>
    <row r="589">
      <c r="H589" s="24"/>
    </row>
    <row r="590">
      <c r="H590" s="24"/>
    </row>
    <row r="591">
      <c r="H591" s="24"/>
    </row>
    <row r="592">
      <c r="H592" s="24"/>
    </row>
    <row r="593">
      <c r="H593" s="24"/>
    </row>
    <row r="594">
      <c r="H594" s="24"/>
    </row>
    <row r="595">
      <c r="H595" s="24"/>
    </row>
    <row r="596">
      <c r="H596" s="24"/>
    </row>
    <row r="597">
      <c r="H597" s="24"/>
    </row>
    <row r="598">
      <c r="H598" s="24"/>
    </row>
    <row r="599">
      <c r="H599" s="24"/>
    </row>
    <row r="600">
      <c r="H600" s="24"/>
    </row>
    <row r="601">
      <c r="H601" s="24"/>
    </row>
    <row r="602">
      <c r="H602" s="24"/>
    </row>
    <row r="603">
      <c r="H603" s="24"/>
    </row>
    <row r="604">
      <c r="H604" s="24"/>
    </row>
    <row r="605">
      <c r="H605" s="24"/>
    </row>
    <row r="606">
      <c r="H606" s="24"/>
    </row>
    <row r="607">
      <c r="H607" s="24"/>
    </row>
    <row r="608">
      <c r="H608" s="24"/>
    </row>
    <row r="609">
      <c r="H609" s="24"/>
    </row>
    <row r="610">
      <c r="H610" s="24"/>
    </row>
    <row r="611">
      <c r="H611" s="24"/>
    </row>
    <row r="612">
      <c r="H612" s="24"/>
    </row>
    <row r="613">
      <c r="H613" s="24"/>
    </row>
    <row r="614">
      <c r="H614" s="24"/>
    </row>
    <row r="615">
      <c r="H615" s="24"/>
    </row>
    <row r="616">
      <c r="H616" s="24"/>
    </row>
    <row r="617">
      <c r="H617" s="24"/>
    </row>
    <row r="618">
      <c r="H618" s="24"/>
    </row>
    <row r="619">
      <c r="H619" s="24"/>
    </row>
    <row r="620">
      <c r="H620" s="24"/>
    </row>
    <row r="621">
      <c r="H621" s="24"/>
    </row>
    <row r="622">
      <c r="H622" s="24"/>
    </row>
    <row r="623">
      <c r="H623" s="24"/>
    </row>
    <row r="624">
      <c r="H624" s="24"/>
    </row>
    <row r="625">
      <c r="H625" s="24"/>
    </row>
    <row r="626">
      <c r="H626" s="24"/>
    </row>
    <row r="627">
      <c r="H627" s="24"/>
    </row>
    <row r="628">
      <c r="H628" s="24"/>
    </row>
    <row r="629">
      <c r="H629" s="24"/>
    </row>
    <row r="630">
      <c r="H630" s="24"/>
    </row>
    <row r="631">
      <c r="H631" s="24"/>
    </row>
    <row r="632">
      <c r="H632" s="24"/>
    </row>
    <row r="633">
      <c r="H633" s="24"/>
    </row>
    <row r="634">
      <c r="H634" s="24"/>
    </row>
    <row r="635">
      <c r="H635" s="24"/>
    </row>
    <row r="636">
      <c r="H636" s="24"/>
    </row>
    <row r="637">
      <c r="H637" s="24"/>
    </row>
    <row r="638">
      <c r="H638" s="24"/>
    </row>
    <row r="639">
      <c r="H639" s="24"/>
    </row>
    <row r="640">
      <c r="H640" s="24"/>
    </row>
    <row r="641">
      <c r="H641" s="24"/>
    </row>
    <row r="642">
      <c r="H642" s="24"/>
    </row>
    <row r="643">
      <c r="H643" s="24"/>
    </row>
    <row r="644">
      <c r="H644" s="24"/>
    </row>
    <row r="645">
      <c r="H645" s="24"/>
    </row>
    <row r="646">
      <c r="H646" s="24"/>
    </row>
    <row r="647">
      <c r="H647" s="24"/>
    </row>
    <row r="648">
      <c r="H648" s="24"/>
    </row>
    <row r="649">
      <c r="H649" s="24"/>
    </row>
    <row r="650">
      <c r="H650" s="24"/>
    </row>
    <row r="651">
      <c r="H651" s="24"/>
    </row>
    <row r="652">
      <c r="H652" s="24"/>
    </row>
    <row r="653">
      <c r="H653" s="24"/>
    </row>
    <row r="654">
      <c r="H654" s="24"/>
    </row>
    <row r="655">
      <c r="H655" s="24"/>
    </row>
    <row r="656">
      <c r="H656" s="24"/>
    </row>
    <row r="657">
      <c r="H657" s="24"/>
    </row>
    <row r="658">
      <c r="H658" s="24"/>
    </row>
    <row r="659">
      <c r="H659" s="24"/>
    </row>
    <row r="660">
      <c r="H660" s="24"/>
    </row>
    <row r="661">
      <c r="H661" s="24"/>
    </row>
    <row r="662">
      <c r="H662" s="24"/>
    </row>
    <row r="663">
      <c r="H663" s="24"/>
    </row>
    <row r="664">
      <c r="H664" s="24"/>
    </row>
    <row r="665">
      <c r="H665" s="24"/>
    </row>
    <row r="666">
      <c r="H666" s="24"/>
    </row>
    <row r="667">
      <c r="H667" s="24"/>
    </row>
    <row r="668">
      <c r="H668" s="24"/>
    </row>
    <row r="669">
      <c r="H669" s="24"/>
    </row>
    <row r="670">
      <c r="H670" s="24"/>
    </row>
    <row r="671">
      <c r="H671" s="24"/>
    </row>
    <row r="672">
      <c r="H672" s="24"/>
    </row>
    <row r="673">
      <c r="H673" s="24"/>
    </row>
    <row r="674">
      <c r="H674" s="24"/>
    </row>
    <row r="675">
      <c r="H675" s="24"/>
    </row>
    <row r="676">
      <c r="H676" s="24"/>
    </row>
    <row r="677">
      <c r="H677" s="24"/>
    </row>
    <row r="678">
      <c r="H678" s="24"/>
    </row>
    <row r="679">
      <c r="H679" s="24"/>
    </row>
    <row r="680">
      <c r="H680" s="24"/>
    </row>
    <row r="681">
      <c r="H681" s="24"/>
    </row>
    <row r="682">
      <c r="H682" s="24"/>
    </row>
    <row r="683">
      <c r="H683" s="24"/>
    </row>
    <row r="684">
      <c r="H684" s="24"/>
    </row>
    <row r="685">
      <c r="H685" s="24"/>
    </row>
    <row r="686">
      <c r="H686" s="24"/>
    </row>
    <row r="687">
      <c r="H687" s="24"/>
    </row>
    <row r="688">
      <c r="H688" s="24"/>
    </row>
    <row r="689">
      <c r="H689" s="24"/>
    </row>
    <row r="690">
      <c r="H690" s="24"/>
    </row>
    <row r="691">
      <c r="H691" s="24"/>
    </row>
    <row r="692">
      <c r="H692" s="24"/>
    </row>
    <row r="693">
      <c r="H693" s="24"/>
    </row>
    <row r="694">
      <c r="H694" s="24"/>
    </row>
    <row r="695">
      <c r="H695" s="24"/>
    </row>
    <row r="696">
      <c r="H696" s="24"/>
    </row>
    <row r="697">
      <c r="H697" s="24"/>
    </row>
    <row r="698">
      <c r="H698" s="24"/>
    </row>
    <row r="699">
      <c r="H699" s="24"/>
    </row>
    <row r="700">
      <c r="H700" s="24"/>
    </row>
    <row r="701">
      <c r="H701" s="24"/>
    </row>
    <row r="702">
      <c r="H702" s="24"/>
    </row>
    <row r="703">
      <c r="H703" s="24"/>
    </row>
    <row r="704">
      <c r="H704" s="24"/>
    </row>
    <row r="705">
      <c r="H705" s="24"/>
    </row>
    <row r="706">
      <c r="H706" s="24"/>
    </row>
    <row r="707">
      <c r="H707" s="24"/>
    </row>
    <row r="708">
      <c r="H708" s="24"/>
    </row>
    <row r="709">
      <c r="H709" s="24"/>
    </row>
    <row r="710">
      <c r="H710" s="24"/>
    </row>
    <row r="711">
      <c r="H711" s="24"/>
    </row>
    <row r="712">
      <c r="H712" s="24"/>
    </row>
    <row r="713">
      <c r="H713" s="24"/>
    </row>
    <row r="714">
      <c r="H714" s="24"/>
    </row>
    <row r="715">
      <c r="H715" s="24"/>
    </row>
    <row r="716">
      <c r="H716" s="24"/>
    </row>
    <row r="717">
      <c r="H717" s="24"/>
    </row>
    <row r="718">
      <c r="H718" s="24"/>
    </row>
    <row r="719">
      <c r="H719" s="24"/>
    </row>
    <row r="720">
      <c r="H720" s="24"/>
    </row>
    <row r="721">
      <c r="H721" s="24"/>
    </row>
    <row r="722">
      <c r="H722" s="24"/>
    </row>
    <row r="723">
      <c r="H723" s="24"/>
    </row>
    <row r="724">
      <c r="H724" s="24"/>
    </row>
    <row r="725">
      <c r="H725" s="24"/>
    </row>
    <row r="726">
      <c r="H726" s="24"/>
    </row>
    <row r="727">
      <c r="H727" s="24"/>
    </row>
    <row r="728">
      <c r="H728" s="24"/>
    </row>
    <row r="729">
      <c r="H729" s="24"/>
    </row>
    <row r="730">
      <c r="H730" s="24"/>
    </row>
    <row r="731">
      <c r="H731" s="24"/>
    </row>
    <row r="732">
      <c r="H732" s="24"/>
    </row>
    <row r="733">
      <c r="H733" s="24"/>
    </row>
    <row r="734">
      <c r="H734" s="24"/>
    </row>
    <row r="735">
      <c r="H735" s="24"/>
    </row>
    <row r="736">
      <c r="H736" s="24"/>
    </row>
    <row r="737">
      <c r="H737" s="24"/>
    </row>
    <row r="738">
      <c r="H738" s="24"/>
    </row>
    <row r="739">
      <c r="H739" s="24"/>
    </row>
    <row r="740">
      <c r="H740" s="24"/>
    </row>
    <row r="741">
      <c r="H741" s="24"/>
    </row>
    <row r="742">
      <c r="H742" s="24"/>
    </row>
    <row r="743">
      <c r="H743" s="24"/>
    </row>
    <row r="744">
      <c r="H744" s="24"/>
    </row>
    <row r="745">
      <c r="H745" s="24"/>
    </row>
    <row r="746">
      <c r="H746" s="24"/>
    </row>
    <row r="747">
      <c r="H747" s="24"/>
    </row>
    <row r="748">
      <c r="H748" s="24"/>
    </row>
    <row r="749">
      <c r="H749" s="24"/>
    </row>
    <row r="750">
      <c r="H750" s="24"/>
    </row>
    <row r="751">
      <c r="H751" s="24"/>
    </row>
    <row r="752">
      <c r="H752" s="24"/>
    </row>
    <row r="753">
      <c r="H753" s="24"/>
    </row>
    <row r="754">
      <c r="H754" s="24"/>
    </row>
    <row r="755">
      <c r="H755" s="24"/>
    </row>
    <row r="756">
      <c r="H756" s="24"/>
    </row>
    <row r="757">
      <c r="H757" s="24"/>
    </row>
    <row r="758">
      <c r="H758" s="24"/>
    </row>
    <row r="759">
      <c r="H759" s="24"/>
    </row>
    <row r="760">
      <c r="H760" s="24"/>
    </row>
    <row r="761">
      <c r="H761" s="24"/>
    </row>
    <row r="762">
      <c r="H762" s="24"/>
    </row>
    <row r="763">
      <c r="H763" s="24"/>
    </row>
    <row r="764">
      <c r="H764" s="24"/>
    </row>
    <row r="765">
      <c r="H765" s="24"/>
    </row>
    <row r="766">
      <c r="H766" s="24"/>
    </row>
    <row r="767">
      <c r="H767" s="24"/>
    </row>
    <row r="768">
      <c r="H768" s="24"/>
    </row>
    <row r="769">
      <c r="H769" s="24"/>
    </row>
    <row r="770">
      <c r="H770" s="24"/>
    </row>
    <row r="771">
      <c r="H771" s="24"/>
    </row>
    <row r="772">
      <c r="H772" s="24"/>
    </row>
    <row r="773">
      <c r="H773" s="24"/>
    </row>
    <row r="774">
      <c r="H774" s="24"/>
    </row>
    <row r="775">
      <c r="H775" s="24"/>
    </row>
    <row r="776">
      <c r="H776" s="24"/>
    </row>
    <row r="777">
      <c r="H777" s="24"/>
    </row>
    <row r="778">
      <c r="H778" s="24"/>
    </row>
    <row r="779">
      <c r="H779" s="24"/>
    </row>
    <row r="780">
      <c r="H780" s="24"/>
    </row>
    <row r="781">
      <c r="H781" s="24"/>
    </row>
    <row r="782">
      <c r="H782" s="24"/>
    </row>
    <row r="783">
      <c r="H783" s="24"/>
    </row>
    <row r="784">
      <c r="H784" s="24"/>
    </row>
    <row r="785">
      <c r="H785" s="24"/>
    </row>
    <row r="786">
      <c r="H786" s="24"/>
    </row>
    <row r="787">
      <c r="H787" s="24"/>
    </row>
    <row r="788">
      <c r="H788" s="24"/>
    </row>
    <row r="789">
      <c r="H789" s="24"/>
    </row>
    <row r="790">
      <c r="H790" s="24"/>
    </row>
    <row r="791">
      <c r="H791" s="24"/>
    </row>
    <row r="792">
      <c r="H792" s="24"/>
    </row>
    <row r="793">
      <c r="H793" s="24"/>
    </row>
    <row r="794">
      <c r="H794" s="24"/>
    </row>
    <row r="795">
      <c r="H795" s="24"/>
    </row>
    <row r="796">
      <c r="H796" s="24"/>
    </row>
    <row r="797">
      <c r="H797" s="24"/>
    </row>
    <row r="798">
      <c r="H798" s="24"/>
    </row>
    <row r="799">
      <c r="H799" s="24"/>
    </row>
    <row r="800">
      <c r="H800" s="24"/>
    </row>
    <row r="801">
      <c r="H801" s="24"/>
    </row>
    <row r="802">
      <c r="H802" s="24"/>
    </row>
    <row r="803">
      <c r="H803" s="24"/>
    </row>
    <row r="804">
      <c r="H804" s="24"/>
    </row>
    <row r="805">
      <c r="H805" s="24"/>
    </row>
    <row r="806">
      <c r="H806" s="24"/>
    </row>
    <row r="807">
      <c r="H807" s="24"/>
    </row>
    <row r="808">
      <c r="H808" s="24"/>
    </row>
    <row r="809">
      <c r="H809" s="24"/>
    </row>
    <row r="810">
      <c r="H810" s="24"/>
    </row>
    <row r="811">
      <c r="H811" s="24"/>
    </row>
    <row r="812">
      <c r="H812" s="24"/>
    </row>
    <row r="813">
      <c r="H813" s="24"/>
    </row>
    <row r="814">
      <c r="H814" s="24"/>
    </row>
    <row r="815">
      <c r="H815" s="24"/>
    </row>
    <row r="816">
      <c r="H816" s="24"/>
    </row>
    <row r="817">
      <c r="H817" s="24"/>
    </row>
    <row r="818">
      <c r="H818" s="24"/>
    </row>
    <row r="819">
      <c r="H819" s="24"/>
    </row>
    <row r="820">
      <c r="H820" s="24"/>
    </row>
    <row r="821">
      <c r="H821" s="24"/>
    </row>
    <row r="822">
      <c r="H822" s="24"/>
    </row>
    <row r="823">
      <c r="H823" s="24"/>
    </row>
    <row r="824">
      <c r="H824" s="24"/>
    </row>
    <row r="825">
      <c r="H825" s="24"/>
    </row>
    <row r="826">
      <c r="H826" s="24"/>
    </row>
    <row r="827">
      <c r="H827" s="24"/>
    </row>
    <row r="828">
      <c r="H828" s="24"/>
    </row>
    <row r="829">
      <c r="H829" s="24"/>
    </row>
    <row r="830">
      <c r="H830" s="24"/>
    </row>
    <row r="831">
      <c r="H831" s="24"/>
    </row>
    <row r="832">
      <c r="H832" s="24"/>
    </row>
    <row r="833">
      <c r="H833" s="24"/>
    </row>
    <row r="834">
      <c r="H834" s="24"/>
    </row>
    <row r="835">
      <c r="H835" s="24"/>
    </row>
    <row r="836">
      <c r="H836" s="24"/>
    </row>
    <row r="837">
      <c r="H837" s="24"/>
    </row>
    <row r="838">
      <c r="H838" s="24"/>
    </row>
    <row r="839">
      <c r="H839" s="24"/>
    </row>
    <row r="840">
      <c r="H840" s="24"/>
    </row>
    <row r="841">
      <c r="H841" s="24"/>
    </row>
    <row r="842">
      <c r="H842" s="24"/>
    </row>
    <row r="843">
      <c r="H843" s="24"/>
    </row>
    <row r="844">
      <c r="H844" s="24"/>
    </row>
    <row r="845">
      <c r="H845" s="24"/>
    </row>
    <row r="846">
      <c r="H846" s="24"/>
    </row>
    <row r="847">
      <c r="H847" s="24"/>
    </row>
    <row r="848">
      <c r="H848" s="24"/>
    </row>
    <row r="849">
      <c r="H849" s="24"/>
    </row>
    <row r="850">
      <c r="H850" s="24"/>
    </row>
    <row r="851">
      <c r="H851" s="24"/>
    </row>
    <row r="852">
      <c r="H852" s="24"/>
    </row>
    <row r="853">
      <c r="H853" s="24"/>
    </row>
    <row r="854">
      <c r="H854" s="24"/>
    </row>
    <row r="855">
      <c r="H855" s="24"/>
    </row>
    <row r="856">
      <c r="H856" s="24"/>
    </row>
    <row r="857">
      <c r="H857" s="24"/>
    </row>
    <row r="858">
      <c r="H858" s="24"/>
    </row>
    <row r="859">
      <c r="H859" s="24"/>
    </row>
    <row r="860">
      <c r="H860" s="24"/>
    </row>
    <row r="861">
      <c r="H861" s="24"/>
    </row>
    <row r="862">
      <c r="H862" s="24"/>
    </row>
    <row r="863">
      <c r="H863" s="24"/>
    </row>
    <row r="864">
      <c r="H864" s="24"/>
    </row>
    <row r="865">
      <c r="H865" s="24"/>
    </row>
    <row r="866">
      <c r="H866" s="24"/>
    </row>
    <row r="867">
      <c r="H867" s="24"/>
    </row>
    <row r="868">
      <c r="H868" s="24"/>
    </row>
    <row r="869">
      <c r="H869" s="24"/>
    </row>
    <row r="870">
      <c r="H870" s="24"/>
    </row>
    <row r="871">
      <c r="H871" s="24"/>
    </row>
    <row r="872">
      <c r="H872" s="24"/>
    </row>
    <row r="873">
      <c r="H873" s="24"/>
    </row>
    <row r="874">
      <c r="H874" s="24"/>
    </row>
    <row r="875">
      <c r="H875" s="24"/>
    </row>
    <row r="876">
      <c r="H876" s="24"/>
    </row>
    <row r="877">
      <c r="H877" s="24"/>
    </row>
    <row r="878">
      <c r="H878" s="24"/>
    </row>
    <row r="879">
      <c r="H879" s="24"/>
    </row>
    <row r="880">
      <c r="H880" s="24"/>
    </row>
    <row r="881">
      <c r="H881" s="24"/>
    </row>
    <row r="882">
      <c r="H882" s="24"/>
    </row>
    <row r="883">
      <c r="H883" s="24"/>
    </row>
    <row r="884">
      <c r="H884" s="24"/>
    </row>
    <row r="885">
      <c r="H885" s="24"/>
    </row>
    <row r="886">
      <c r="H886" s="24"/>
    </row>
    <row r="887">
      <c r="H887" s="24"/>
    </row>
    <row r="888">
      <c r="H888" s="24"/>
    </row>
    <row r="889">
      <c r="H889" s="24"/>
    </row>
    <row r="890">
      <c r="H890" s="24"/>
    </row>
    <row r="891">
      <c r="H891" s="24"/>
    </row>
    <row r="892">
      <c r="H892" s="24"/>
    </row>
    <row r="893">
      <c r="H893" s="24"/>
    </row>
    <row r="894">
      <c r="H894" s="24"/>
    </row>
    <row r="895">
      <c r="H895" s="24"/>
    </row>
    <row r="896">
      <c r="H896" s="24"/>
    </row>
    <row r="897">
      <c r="H897" s="24"/>
    </row>
    <row r="898">
      <c r="H898" s="24"/>
    </row>
    <row r="899">
      <c r="H899" s="24"/>
    </row>
    <row r="900">
      <c r="H900" s="24"/>
    </row>
    <row r="901">
      <c r="H901" s="24"/>
    </row>
    <row r="902">
      <c r="H902" s="24"/>
    </row>
    <row r="903">
      <c r="H903" s="24"/>
    </row>
    <row r="904">
      <c r="H904" s="24"/>
    </row>
    <row r="905">
      <c r="H905" s="24"/>
    </row>
    <row r="906">
      <c r="H906" s="24"/>
    </row>
    <row r="907">
      <c r="H907" s="24"/>
    </row>
    <row r="908">
      <c r="H908" s="24"/>
    </row>
    <row r="909">
      <c r="H909" s="24"/>
    </row>
    <row r="910">
      <c r="H910" s="24"/>
    </row>
    <row r="911">
      <c r="H911" s="24"/>
    </row>
    <row r="912">
      <c r="H912" s="24"/>
    </row>
    <row r="913">
      <c r="H913" s="24"/>
    </row>
    <row r="914">
      <c r="H914" s="24"/>
    </row>
    <row r="915">
      <c r="H915" s="24"/>
    </row>
    <row r="916">
      <c r="H916" s="24"/>
    </row>
    <row r="917">
      <c r="H917" s="24"/>
    </row>
    <row r="918">
      <c r="H918" s="24"/>
    </row>
    <row r="919">
      <c r="H919" s="24"/>
    </row>
    <row r="920">
      <c r="H920" s="24"/>
    </row>
    <row r="921">
      <c r="H921" s="24"/>
    </row>
    <row r="922">
      <c r="H922" s="24"/>
    </row>
    <row r="923">
      <c r="H923" s="24"/>
    </row>
    <row r="924">
      <c r="H924" s="24"/>
    </row>
    <row r="925">
      <c r="H925" s="24"/>
    </row>
    <row r="926">
      <c r="H926" s="24"/>
    </row>
    <row r="927">
      <c r="H927" s="24"/>
    </row>
    <row r="928">
      <c r="H928" s="24"/>
    </row>
    <row r="929">
      <c r="H929" s="24"/>
    </row>
    <row r="930">
      <c r="H930" s="24"/>
    </row>
    <row r="931">
      <c r="H931" s="24"/>
    </row>
    <row r="932">
      <c r="H932" s="24"/>
    </row>
    <row r="933">
      <c r="H933" s="24"/>
    </row>
    <row r="934">
      <c r="H934" s="24"/>
    </row>
    <row r="935">
      <c r="H935" s="24"/>
    </row>
    <row r="936">
      <c r="H936" s="24"/>
    </row>
    <row r="937">
      <c r="H937" s="24"/>
    </row>
    <row r="938">
      <c r="H938" s="24"/>
    </row>
    <row r="939">
      <c r="H939" s="24"/>
    </row>
    <row r="940">
      <c r="H940" s="24"/>
    </row>
    <row r="941">
      <c r="H941" s="24"/>
    </row>
    <row r="942">
      <c r="H942" s="24"/>
    </row>
    <row r="943">
      <c r="H943" s="24"/>
    </row>
    <row r="944">
      <c r="H944" s="24"/>
    </row>
    <row r="945">
      <c r="H945" s="24"/>
    </row>
    <row r="946">
      <c r="H946" s="24"/>
    </row>
    <row r="947">
      <c r="H947" s="24"/>
    </row>
    <row r="948">
      <c r="H948" s="24"/>
    </row>
    <row r="949">
      <c r="H949" s="24"/>
    </row>
    <row r="950">
      <c r="H950" s="24"/>
    </row>
    <row r="951">
      <c r="H951" s="24"/>
    </row>
    <row r="952">
      <c r="H952" s="24"/>
    </row>
    <row r="953">
      <c r="H953" s="24"/>
    </row>
    <row r="954">
      <c r="H954" s="24"/>
    </row>
    <row r="955">
      <c r="H955" s="24"/>
    </row>
    <row r="956">
      <c r="H956" s="24"/>
    </row>
    <row r="957">
      <c r="H957" s="24"/>
    </row>
    <row r="958">
      <c r="H958" s="24"/>
    </row>
    <row r="959">
      <c r="H959" s="24"/>
    </row>
    <row r="960">
      <c r="H960" s="24"/>
    </row>
    <row r="961">
      <c r="H961" s="24"/>
    </row>
    <row r="962">
      <c r="H962" s="24"/>
    </row>
    <row r="963">
      <c r="H963" s="24"/>
    </row>
    <row r="964">
      <c r="H964" s="24"/>
    </row>
    <row r="965">
      <c r="H965" s="24"/>
    </row>
    <row r="966">
      <c r="H966" s="24"/>
    </row>
    <row r="967">
      <c r="H967" s="24"/>
    </row>
    <row r="968">
      <c r="H968" s="24"/>
    </row>
    <row r="969">
      <c r="H969" s="24"/>
    </row>
    <row r="970">
      <c r="H970" s="24"/>
    </row>
    <row r="971">
      <c r="H971" s="24"/>
    </row>
    <row r="972">
      <c r="H972" s="24"/>
    </row>
    <row r="973">
      <c r="H973" s="24"/>
    </row>
    <row r="974">
      <c r="H974" s="24"/>
    </row>
    <row r="975">
      <c r="H975" s="24"/>
    </row>
    <row r="976">
      <c r="H976" s="24"/>
    </row>
    <row r="977">
      <c r="H977" s="24"/>
    </row>
    <row r="978">
      <c r="H978" s="24"/>
    </row>
    <row r="979">
      <c r="H979" s="24"/>
    </row>
    <row r="980">
      <c r="H980" s="24"/>
    </row>
    <row r="981">
      <c r="H981" s="24"/>
    </row>
    <row r="982">
      <c r="H982" s="24"/>
    </row>
    <row r="983">
      <c r="H983" s="24"/>
    </row>
    <row r="984">
      <c r="H984" s="24"/>
    </row>
    <row r="985">
      <c r="H985" s="24"/>
    </row>
    <row r="986">
      <c r="H986" s="24"/>
    </row>
    <row r="987">
      <c r="H987" s="24"/>
    </row>
    <row r="988">
      <c r="H988" s="24"/>
    </row>
    <row r="989">
      <c r="H989" s="24"/>
    </row>
    <row r="990">
      <c r="H990" s="24"/>
    </row>
    <row r="991">
      <c r="H991" s="24"/>
    </row>
    <row r="992">
      <c r="H992" s="24"/>
    </row>
    <row r="993">
      <c r="H993" s="24"/>
    </row>
    <row r="994">
      <c r="H994" s="24"/>
    </row>
    <row r="995">
      <c r="H995" s="24"/>
    </row>
    <row r="996">
      <c r="H996" s="24"/>
    </row>
    <row r="997">
      <c r="H997" s="24"/>
    </row>
    <row r="998">
      <c r="H998" s="24"/>
    </row>
    <row r="999">
      <c r="H999" s="24"/>
    </row>
    <row r="1000">
      <c r="H1000" s="24"/>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0.43"/>
  </cols>
  <sheetData>
    <row r="1">
      <c r="A1" s="10" t="s">
        <v>43</v>
      </c>
      <c r="B1" s="11">
        <v>0.1</v>
      </c>
      <c r="C1" s="10"/>
      <c r="D1" s="10"/>
      <c r="E1" s="10"/>
      <c r="F1" s="10"/>
      <c r="G1" s="10"/>
      <c r="H1" s="10"/>
      <c r="I1" s="10"/>
      <c r="J1" s="10"/>
      <c r="K1" s="10"/>
      <c r="L1" s="10"/>
      <c r="M1" s="10"/>
      <c r="N1" s="10"/>
      <c r="O1" s="10"/>
      <c r="P1" s="10"/>
      <c r="Q1" s="10"/>
      <c r="R1" s="10"/>
      <c r="S1" s="10"/>
      <c r="T1" s="10"/>
      <c r="U1" s="10"/>
      <c r="V1" s="10"/>
      <c r="W1" s="10"/>
      <c r="X1" s="10"/>
    </row>
    <row r="2">
      <c r="A2" s="10"/>
      <c r="B2" s="10" t="s">
        <v>25</v>
      </c>
      <c r="C2" s="10" t="s">
        <v>44</v>
      </c>
      <c r="D2" s="10" t="s">
        <v>12</v>
      </c>
      <c r="E2" s="10" t="s">
        <v>45</v>
      </c>
      <c r="F2" s="10" t="s">
        <v>46</v>
      </c>
      <c r="G2" s="10" t="s">
        <v>47</v>
      </c>
      <c r="H2" s="10"/>
      <c r="I2" s="10"/>
      <c r="J2" s="10"/>
      <c r="K2" s="10"/>
      <c r="L2" s="10"/>
      <c r="M2" s="10"/>
      <c r="N2" s="10"/>
      <c r="O2" s="10"/>
      <c r="P2" s="10"/>
      <c r="Q2" s="10"/>
      <c r="R2" s="10"/>
      <c r="S2" s="10"/>
      <c r="T2" s="10"/>
      <c r="U2" s="10"/>
      <c r="V2" s="10"/>
      <c r="W2" s="10"/>
      <c r="X2" s="10"/>
    </row>
    <row r="3">
      <c r="A3" s="10"/>
      <c r="B3" s="10"/>
      <c r="C3" s="10"/>
      <c r="D3" s="10"/>
      <c r="E3" s="10"/>
      <c r="F3" s="10"/>
      <c r="G3" s="10"/>
      <c r="H3" s="10"/>
      <c r="I3" s="10"/>
      <c r="J3" s="10"/>
      <c r="K3" s="10"/>
      <c r="L3" s="10"/>
      <c r="M3" s="10"/>
      <c r="N3" s="10"/>
      <c r="O3" s="10"/>
      <c r="P3" s="10"/>
      <c r="Q3" s="10"/>
      <c r="R3" s="10"/>
      <c r="S3" s="10"/>
      <c r="T3" s="10"/>
      <c r="U3" s="10"/>
      <c r="V3" s="10"/>
      <c r="W3" s="10"/>
      <c r="X3" s="10"/>
    </row>
    <row r="4">
      <c r="A4" s="10" t="s">
        <v>48</v>
      </c>
      <c r="B4" s="12">
        <f>'Fossil Fuel direct investments'!B2</f>
        <v>3830270766</v>
      </c>
      <c r="C4" s="10"/>
      <c r="D4" s="13"/>
      <c r="E4" s="10"/>
      <c r="F4" s="10"/>
      <c r="G4" s="10"/>
      <c r="H4" s="10"/>
      <c r="I4" s="10"/>
      <c r="J4" s="10"/>
      <c r="K4" s="10"/>
      <c r="L4" s="10"/>
      <c r="M4" s="10"/>
      <c r="N4" s="10"/>
      <c r="O4" s="10"/>
      <c r="P4" s="10"/>
      <c r="Q4" s="10"/>
      <c r="R4" s="10"/>
      <c r="S4" s="10"/>
      <c r="T4" s="10"/>
      <c r="U4" s="10"/>
      <c r="V4" s="10"/>
      <c r="W4" s="10"/>
      <c r="X4" s="10"/>
    </row>
    <row r="5">
      <c r="A5" s="14">
        <v>1.0</v>
      </c>
      <c r="B5" s="12">
        <f>LARGE('Full Data'!H:H,A5)</f>
        <v>306996039</v>
      </c>
      <c r="C5" s="16">
        <f t="shared" ref="C5:C19" si="1">B5/$B$4</f>
        <v>0.08014995747</v>
      </c>
      <c r="D5" s="13" t="str">
        <f t="array" ref="D5">INDEX('Full Data'!B:B,MATCH(LARGE('Full Data'!H:H,A5),'Full Data'!H:H,0))</f>
        <v>European Passive Tracker fund</v>
      </c>
      <c r="E5" s="17" t="s">
        <v>49</v>
      </c>
      <c r="F5" s="12">
        <f t="shared" ref="F5:F19" si="2">IF(E5="yes",B5*$B$1,0)</f>
        <v>30699603.9</v>
      </c>
      <c r="G5" s="16">
        <f t="shared" ref="G5:G19" si="3">F5/$B$4</f>
        <v>0.008014995747</v>
      </c>
      <c r="H5" s="10"/>
      <c r="I5" s="10"/>
      <c r="J5" s="10"/>
      <c r="K5" s="10"/>
      <c r="L5" s="10"/>
      <c r="M5" s="10"/>
      <c r="N5" s="10"/>
      <c r="O5" s="10"/>
      <c r="P5" s="10"/>
      <c r="Q5" s="10"/>
      <c r="R5" s="10"/>
      <c r="S5" s="10"/>
      <c r="T5" s="10"/>
      <c r="U5" s="10"/>
      <c r="V5" s="10"/>
      <c r="W5" s="10"/>
      <c r="X5" s="10"/>
    </row>
    <row r="6">
      <c r="A6" s="14">
        <v>2.0</v>
      </c>
      <c r="B6" s="12">
        <f>LARGE('Full Data'!H:H,A6)</f>
        <v>282061810</v>
      </c>
      <c r="C6" s="16">
        <f t="shared" si="1"/>
        <v>0.07364017513</v>
      </c>
      <c r="D6" s="13" t="str">
        <f t="array" ref="D6">INDEX('Full Data'!B:B,MATCH(LARGE('Full Data'!H:H,A6),'Full Data'!H:H,0))</f>
        <v>Index linked Bonds</v>
      </c>
      <c r="E6" s="10"/>
      <c r="F6" s="12">
        <f t="shared" si="2"/>
        <v>0</v>
      </c>
      <c r="G6" s="16">
        <f t="shared" si="3"/>
        <v>0</v>
      </c>
      <c r="H6" s="10"/>
      <c r="I6" s="10"/>
      <c r="J6" s="10"/>
      <c r="K6" s="10"/>
      <c r="L6" s="10"/>
      <c r="M6" s="10"/>
      <c r="N6" s="10"/>
      <c r="O6" s="10"/>
      <c r="P6" s="10"/>
      <c r="Q6" s="10"/>
      <c r="R6" s="10"/>
      <c r="S6" s="10"/>
      <c r="T6" s="10"/>
      <c r="U6" s="10"/>
      <c r="V6" s="10"/>
      <c r="W6" s="10"/>
      <c r="X6" s="10"/>
    </row>
    <row r="7">
      <c r="A7" s="14">
        <v>3.0</v>
      </c>
      <c r="B7" s="12">
        <f>LARGE('Full Data'!H:H,A7)</f>
        <v>219874739</v>
      </c>
      <c r="C7" s="16">
        <f t="shared" si="1"/>
        <v>0.05740448977</v>
      </c>
      <c r="D7" s="13" t="str">
        <f t="array" ref="D7">INDEX('Full Data'!B:B,MATCH(LARGE('Full Data'!H:H,A7),'Full Data'!H:H,0))</f>
        <v>Coonventional Bonds</v>
      </c>
      <c r="E7" s="10"/>
      <c r="F7" s="12">
        <f t="shared" si="2"/>
        <v>0</v>
      </c>
      <c r="G7" s="16">
        <f t="shared" si="3"/>
        <v>0</v>
      </c>
      <c r="H7" s="10"/>
      <c r="I7" s="10"/>
      <c r="J7" s="10"/>
      <c r="K7" s="10"/>
      <c r="L7" s="10"/>
      <c r="M7" s="10"/>
      <c r="N7" s="10"/>
      <c r="O7" s="10"/>
      <c r="P7" s="10"/>
      <c r="Q7" s="10"/>
      <c r="R7" s="10"/>
      <c r="S7" s="10"/>
      <c r="T7" s="10"/>
      <c r="U7" s="10"/>
      <c r="V7" s="10"/>
      <c r="W7" s="10"/>
      <c r="X7" s="10"/>
    </row>
    <row r="8">
      <c r="A8" s="14">
        <v>4.0</v>
      </c>
      <c r="B8" s="12">
        <f>LARGE('Full Data'!H:H,A8)</f>
        <v>215922777</v>
      </c>
      <c r="C8" s="16">
        <f t="shared" si="1"/>
        <v>0.05637271884</v>
      </c>
      <c r="D8" s="13" t="str">
        <f t="array" ref="D8">INDEX('Full Data'!B:B,MATCH(LARGE('Full Data'!H:H,A8),'Full Data'!H:H,0))</f>
        <v>UK Gilts</v>
      </c>
      <c r="E8" s="10"/>
      <c r="F8" s="12">
        <f t="shared" si="2"/>
        <v>0</v>
      </c>
      <c r="G8" s="16">
        <f t="shared" si="3"/>
        <v>0</v>
      </c>
      <c r="H8" s="10"/>
      <c r="I8" s="10"/>
      <c r="J8" s="10"/>
      <c r="K8" s="10"/>
      <c r="L8" s="10"/>
      <c r="M8" s="10"/>
      <c r="N8" s="10"/>
      <c r="O8" s="10"/>
      <c r="P8" s="10"/>
      <c r="Q8" s="10"/>
      <c r="R8" s="10"/>
      <c r="S8" s="10"/>
      <c r="T8" s="10"/>
      <c r="U8" s="10"/>
      <c r="V8" s="10"/>
      <c r="W8" s="10"/>
      <c r="X8" s="10"/>
    </row>
    <row r="9">
      <c r="A9" s="14">
        <v>5.0</v>
      </c>
      <c r="B9" s="12">
        <f>LARGE('Full Data'!H:H,A9)</f>
        <v>183016953.5</v>
      </c>
      <c r="C9" s="16">
        <f t="shared" si="1"/>
        <v>0.04778172737</v>
      </c>
      <c r="D9" s="13" t="str">
        <f t="array" ref="D9">INDEX('Full Data'!B:B,MATCH(LARGE('Full Data'!H:H,A9),'Full Data'!H:H,0))</f>
        <v>UK Index linked</v>
      </c>
      <c r="E9" s="17" t="s">
        <v>49</v>
      </c>
      <c r="F9" s="12">
        <f t="shared" si="2"/>
        <v>18301695.35</v>
      </c>
      <c r="G9" s="16">
        <f t="shared" si="3"/>
        <v>0.004778172737</v>
      </c>
      <c r="H9" s="10"/>
      <c r="I9" s="10"/>
      <c r="J9" s="10"/>
      <c r="K9" s="10"/>
      <c r="L9" s="10"/>
      <c r="M9" s="10"/>
      <c r="N9" s="10"/>
      <c r="O9" s="10"/>
      <c r="P9" s="10"/>
      <c r="Q9" s="10"/>
      <c r="R9" s="10"/>
      <c r="S9" s="10"/>
      <c r="T9" s="10"/>
      <c r="U9" s="10"/>
      <c r="V9" s="10"/>
      <c r="W9" s="10"/>
      <c r="X9" s="10"/>
    </row>
    <row r="10">
      <c r="A10" s="14">
        <v>6.0</v>
      </c>
      <c r="B10" s="12">
        <f>LARGE('Full Data'!H:H,A10)</f>
        <v>161876140</v>
      </c>
      <c r="C10" s="16">
        <f t="shared" si="1"/>
        <v>0.04226232292</v>
      </c>
      <c r="D10" s="13" t="str">
        <f t="array" ref="D10">INDEX('Full Data'!B:B,MATCH(LARGE('Full Data'!H:H,A10),'Full Data'!H:H,0))</f>
        <v>Non government Bonds</v>
      </c>
      <c r="E10" s="10"/>
      <c r="F10" s="12">
        <f t="shared" si="2"/>
        <v>0</v>
      </c>
      <c r="G10" s="16">
        <f t="shared" si="3"/>
        <v>0</v>
      </c>
      <c r="H10" s="10"/>
      <c r="I10" s="10"/>
      <c r="J10" s="10"/>
      <c r="K10" s="10"/>
      <c r="L10" s="10"/>
      <c r="M10" s="10"/>
      <c r="N10" s="10"/>
      <c r="O10" s="10"/>
      <c r="P10" s="10"/>
      <c r="Q10" s="10"/>
      <c r="R10" s="10"/>
      <c r="S10" s="10"/>
      <c r="T10" s="10"/>
      <c r="U10" s="10"/>
      <c r="V10" s="10"/>
      <c r="W10" s="10"/>
      <c r="X10" s="10"/>
    </row>
    <row r="11">
      <c r="A11" s="14">
        <v>7.0</v>
      </c>
      <c r="B11" s="12">
        <f>LARGE('Full Data'!H:H,A11)</f>
        <v>99044856</v>
      </c>
      <c r="C11" s="16">
        <f t="shared" si="1"/>
        <v>0.02585844763</v>
      </c>
      <c r="D11" s="13" t="str">
        <f t="array" ref="D11">INDEX('Full Data'!B:B,MATCH(LARGE('Full Data'!H:H,A11),'Full Data'!H:H,0))</f>
        <v>US Index linked</v>
      </c>
      <c r="E11" s="17" t="s">
        <v>49</v>
      </c>
      <c r="F11" s="12">
        <f t="shared" si="2"/>
        <v>9904485.6</v>
      </c>
      <c r="G11" s="16">
        <f t="shared" si="3"/>
        <v>0.002585844763</v>
      </c>
      <c r="H11" s="10"/>
      <c r="I11" s="10"/>
      <c r="J11" s="10"/>
      <c r="K11" s="10"/>
      <c r="L11" s="10"/>
      <c r="M11" s="10"/>
      <c r="N11" s="10"/>
      <c r="O11" s="10"/>
      <c r="P11" s="10"/>
      <c r="Q11" s="10"/>
      <c r="R11" s="10"/>
      <c r="S11" s="10"/>
      <c r="T11" s="10"/>
      <c r="U11" s="10"/>
      <c r="V11" s="10"/>
      <c r="W11" s="10"/>
      <c r="X11" s="10"/>
    </row>
    <row r="12">
      <c r="A12" s="14">
        <v>8.0</v>
      </c>
      <c r="B12" s="12">
        <f>LARGE('Full Data'!H:H,A12)</f>
        <v>87035013</v>
      </c>
      <c r="C12" s="16">
        <f t="shared" si="1"/>
        <v>0.02272294005</v>
      </c>
      <c r="D12" s="13" t="str">
        <f t="array" ref="D12">INDEX('Full Data'!B:B,MATCH(LARGE('Full Data'!H:H,A12),'Full Data'!H:H,0))</f>
        <v>Royal London UK Corporate Bond Fund</v>
      </c>
      <c r="E12" s="10"/>
      <c r="F12" s="12">
        <f t="shared" si="2"/>
        <v>0</v>
      </c>
      <c r="G12" s="16">
        <f t="shared" si="3"/>
        <v>0</v>
      </c>
      <c r="H12" s="10"/>
      <c r="I12" s="10"/>
      <c r="J12" s="10"/>
      <c r="K12" s="10"/>
      <c r="L12" s="10"/>
      <c r="M12" s="10"/>
      <c r="N12" s="10"/>
      <c r="O12" s="10"/>
      <c r="P12" s="10"/>
      <c r="Q12" s="10"/>
      <c r="R12" s="10"/>
      <c r="S12" s="10"/>
      <c r="T12" s="10"/>
      <c r="U12" s="10"/>
      <c r="V12" s="10"/>
      <c r="W12" s="10"/>
      <c r="X12" s="10"/>
    </row>
    <row r="13">
      <c r="A13" s="14">
        <v>9.0</v>
      </c>
      <c r="B13" s="12">
        <f>LARGE('Full Data'!H:H,A13)</f>
        <v>61817500</v>
      </c>
      <c r="C13" s="16">
        <f t="shared" si="1"/>
        <v>0.01613919845</v>
      </c>
      <c r="D13" s="13" t="str">
        <f t="array" ref="D13">INDEX('Full Data'!B:B,MATCH(LARGE('Full Data'!H:H,A13),'Full Data'!H:H,0))</f>
        <v>HSBC HLDG $0.50</v>
      </c>
      <c r="E13" s="10"/>
      <c r="F13" s="12">
        <f t="shared" si="2"/>
        <v>0</v>
      </c>
      <c r="G13" s="16">
        <f t="shared" si="3"/>
        <v>0</v>
      </c>
      <c r="H13" s="10"/>
      <c r="I13" s="10"/>
      <c r="J13" s="10"/>
      <c r="K13" s="10"/>
      <c r="L13" s="10"/>
      <c r="M13" s="10"/>
      <c r="N13" s="10"/>
      <c r="O13" s="10"/>
      <c r="P13" s="10"/>
      <c r="Q13" s="10"/>
      <c r="R13" s="10"/>
      <c r="S13" s="10"/>
      <c r="T13" s="10"/>
      <c r="U13" s="10"/>
      <c r="V13" s="10"/>
      <c r="W13" s="10"/>
      <c r="X13" s="10"/>
    </row>
    <row r="14">
      <c r="A14" s="14">
        <v>10.0</v>
      </c>
      <c r="B14" s="12">
        <f>LARGE('Full Data'!H:H,A14)</f>
        <v>54015675</v>
      </c>
      <c r="C14" s="16">
        <f t="shared" si="1"/>
        <v>0.01410231242</v>
      </c>
      <c r="D14" s="13" t="str">
        <f t="array" ref="D14">INDEX('Full Data'!B:B,MATCH(LARGE('Full Data'!H:H,A14),'Full Data'!H:H,0))</f>
        <v>First State Asia Pacific B Acc</v>
      </c>
      <c r="E14" s="17" t="s">
        <v>49</v>
      </c>
      <c r="F14" s="12">
        <f t="shared" si="2"/>
        <v>5401567.5</v>
      </c>
      <c r="G14" s="16">
        <f t="shared" si="3"/>
        <v>0.001410231242</v>
      </c>
      <c r="H14" s="10"/>
      <c r="I14" s="10"/>
      <c r="J14" s="10"/>
      <c r="K14" s="10"/>
      <c r="L14" s="10"/>
      <c r="M14" s="10"/>
      <c r="N14" s="10"/>
      <c r="O14" s="10"/>
      <c r="P14" s="10"/>
      <c r="Q14" s="10"/>
      <c r="R14" s="10"/>
      <c r="S14" s="10"/>
      <c r="T14" s="10"/>
      <c r="U14" s="10"/>
      <c r="V14" s="10"/>
      <c r="W14" s="10"/>
      <c r="X14" s="10"/>
    </row>
    <row r="15">
      <c r="A15" s="14">
        <v>11.0</v>
      </c>
      <c r="B15" s="12">
        <f>LARGE('Full Data'!H:H,A15)</f>
        <v>52993875</v>
      </c>
      <c r="C15" s="16">
        <f t="shared" si="1"/>
        <v>0.01383554277</v>
      </c>
      <c r="D15" s="13" t="str">
        <f t="array" ref="D15">INDEX('Full Data'!B:B,MATCH(LARGE('Full Data'!H:H,A15),'Full Data'!H:H,0))</f>
        <v>ROYAL DUTCH SHELL 'B' SHARES</v>
      </c>
      <c r="E15" s="10"/>
      <c r="F15" s="12">
        <f t="shared" si="2"/>
        <v>0</v>
      </c>
      <c r="G15" s="16">
        <f t="shared" si="3"/>
        <v>0</v>
      </c>
      <c r="H15" s="10"/>
      <c r="I15" s="10"/>
      <c r="J15" s="10"/>
      <c r="K15" s="10"/>
      <c r="L15" s="10"/>
      <c r="M15" s="10"/>
      <c r="N15" s="10"/>
      <c r="O15" s="10"/>
      <c r="P15" s="10"/>
      <c r="Q15" s="10"/>
      <c r="R15" s="10"/>
      <c r="S15" s="10"/>
      <c r="T15" s="10"/>
      <c r="U15" s="10"/>
      <c r="V15" s="10"/>
      <c r="W15" s="10"/>
      <c r="X15" s="10"/>
    </row>
    <row r="16">
      <c r="A16" s="14">
        <v>12.0</v>
      </c>
      <c r="B16" s="12">
        <f>LARGE('Full Data'!H:H,A16)</f>
        <v>49420600</v>
      </c>
      <c r="C16" s="16">
        <f t="shared" si="1"/>
        <v>0.01290263875</v>
      </c>
      <c r="D16" s="13" t="str">
        <f t="array" ref="D16">INDEX('Full Data'!B:B,MATCH(LARGE('Full Data'!H:H,A16),'Full Data'!H:H,0))</f>
        <v>BP PLC USD$0.25</v>
      </c>
      <c r="E16" s="10"/>
      <c r="F16" s="12">
        <f t="shared" si="2"/>
        <v>0</v>
      </c>
      <c r="G16" s="16">
        <f t="shared" si="3"/>
        <v>0</v>
      </c>
      <c r="H16" s="10"/>
      <c r="I16" s="10"/>
      <c r="J16" s="10"/>
      <c r="K16" s="10"/>
      <c r="L16" s="10"/>
      <c r="M16" s="10"/>
      <c r="N16" s="10"/>
      <c r="O16" s="10"/>
      <c r="P16" s="10"/>
      <c r="Q16" s="10"/>
      <c r="R16" s="10"/>
      <c r="S16" s="10"/>
      <c r="T16" s="10"/>
      <c r="U16" s="10"/>
      <c r="V16" s="10"/>
      <c r="W16" s="10"/>
      <c r="X16" s="10"/>
    </row>
    <row r="17">
      <c r="A17" s="14">
        <v>13.0</v>
      </c>
      <c r="B17" s="12">
        <f>LARGE('Full Data'!H:H,A17)</f>
        <v>44580150</v>
      </c>
      <c r="C17" s="16">
        <f t="shared" si="1"/>
        <v>0.01163890302</v>
      </c>
      <c r="D17" s="13" t="str">
        <f t="array" ref="D17">INDEX('Full Data'!B:B,MATCH(LARGE('Full Data'!H:H,A17),'Full Data'!H:H,0))</f>
        <v>GLAXOSMITHKLINE25P</v>
      </c>
      <c r="E17" s="10"/>
      <c r="F17" s="12">
        <f t="shared" si="2"/>
        <v>0</v>
      </c>
      <c r="G17" s="16">
        <f t="shared" si="3"/>
        <v>0</v>
      </c>
      <c r="H17" s="10"/>
      <c r="I17" s="10"/>
      <c r="J17" s="10"/>
      <c r="K17" s="10"/>
      <c r="L17" s="10"/>
      <c r="M17" s="10"/>
      <c r="N17" s="10"/>
      <c r="O17" s="10"/>
      <c r="P17" s="10"/>
      <c r="Q17" s="10"/>
      <c r="R17" s="10"/>
      <c r="S17" s="10"/>
      <c r="T17" s="10"/>
      <c r="U17" s="10"/>
      <c r="V17" s="10"/>
      <c r="W17" s="10"/>
      <c r="X17" s="10"/>
    </row>
    <row r="18">
      <c r="A18" s="14">
        <v>14.0</v>
      </c>
      <c r="B18" s="12">
        <f>LARGE('Full Data'!H:H,A18)</f>
        <v>41845088</v>
      </c>
      <c r="C18" s="16">
        <f t="shared" si="1"/>
        <v>0.0109248381</v>
      </c>
      <c r="D18" s="13" t="str">
        <f t="array" ref="D18">INDEX('Full Data'!B:B,MATCH(LARGE('Full Data'!H:H,A18),'Full Data'!H:H,0))</f>
        <v>Kames UK Corp Bond Fund</v>
      </c>
      <c r="E18" s="10"/>
      <c r="F18" s="12">
        <f t="shared" si="2"/>
        <v>0</v>
      </c>
      <c r="G18" s="16">
        <f t="shared" si="3"/>
        <v>0</v>
      </c>
      <c r="H18" s="10"/>
      <c r="I18" s="10"/>
      <c r="J18" s="10"/>
      <c r="K18" s="10"/>
      <c r="L18" s="10"/>
      <c r="M18" s="10"/>
      <c r="N18" s="10"/>
      <c r="O18" s="10"/>
      <c r="P18" s="10"/>
      <c r="Q18" s="10"/>
      <c r="R18" s="10"/>
      <c r="S18" s="10"/>
      <c r="T18" s="10"/>
      <c r="U18" s="10"/>
      <c r="V18" s="10"/>
      <c r="W18" s="10"/>
      <c r="X18" s="10"/>
    </row>
    <row r="19">
      <c r="A19" s="14">
        <v>15.0</v>
      </c>
      <c r="B19" s="12">
        <f>LARGE('Full Data'!H:H,A19)</f>
        <v>38502000</v>
      </c>
      <c r="C19" s="16">
        <f t="shared" si="1"/>
        <v>0.01005203087</v>
      </c>
      <c r="D19" s="13" t="str">
        <f t="array" ref="D19">INDEX('Full Data'!B:B,MATCH(LARGE('Full Data'!H:H,A19),'Full Data'!H:H,0))</f>
        <v>Baillie Gifford OGF - Japanese B Acc Shares</v>
      </c>
      <c r="E19" s="17" t="s">
        <v>49</v>
      </c>
      <c r="F19" s="12">
        <f t="shared" si="2"/>
        <v>3850200</v>
      </c>
      <c r="G19" s="16">
        <f t="shared" si="3"/>
        <v>0.001005203087</v>
      </c>
      <c r="H19" s="10"/>
      <c r="I19" s="10"/>
      <c r="J19" s="10"/>
      <c r="K19" s="10"/>
      <c r="L19" s="10"/>
      <c r="M19" s="10"/>
      <c r="N19" s="10"/>
      <c r="O19" s="10"/>
      <c r="P19" s="10"/>
      <c r="Q19" s="10"/>
      <c r="R19" s="10"/>
      <c r="S19" s="10"/>
      <c r="T19" s="10"/>
      <c r="U19" s="10"/>
      <c r="V19" s="10"/>
      <c r="W19" s="10"/>
      <c r="X19" s="10"/>
    </row>
    <row r="20">
      <c r="A20" s="10"/>
      <c r="B20" s="10"/>
      <c r="C20" s="10"/>
      <c r="D20" s="10"/>
      <c r="E20" s="10" t="s">
        <v>56</v>
      </c>
      <c r="F20" s="12">
        <f t="shared" ref="F20:G20" si="4">SUM(F5:F19)</f>
        <v>68157552.35</v>
      </c>
      <c r="G20" s="16">
        <f t="shared" si="4"/>
        <v>0.01779444758</v>
      </c>
      <c r="H20" s="10"/>
      <c r="I20" s="10"/>
      <c r="J20" s="10"/>
      <c r="K20" s="10"/>
      <c r="L20" s="10"/>
      <c r="M20" s="10"/>
      <c r="N20" s="10"/>
      <c r="O20" s="10"/>
      <c r="P20" s="10"/>
      <c r="Q20" s="10"/>
      <c r="R20" s="10"/>
      <c r="S20" s="10"/>
      <c r="T20" s="10"/>
      <c r="U20" s="10"/>
      <c r="V20" s="10"/>
      <c r="W20" s="10"/>
      <c r="X20" s="10"/>
    </row>
    <row r="21">
      <c r="A21" s="10"/>
      <c r="B21" s="10"/>
      <c r="C21" s="10"/>
      <c r="D21" s="10"/>
      <c r="E21" s="10" t="s">
        <v>58</v>
      </c>
      <c r="F21" s="12">
        <f>'Fossil Fuel direct investments'!B3</f>
        <v>224645161</v>
      </c>
      <c r="G21" s="16">
        <f>'Fossil Fuel direct investments'!B4</f>
        <v>0.05864994271</v>
      </c>
      <c r="H21" s="10"/>
      <c r="I21" s="10"/>
      <c r="J21" s="10"/>
      <c r="K21" s="10"/>
      <c r="L21" s="10"/>
      <c r="M21" s="10"/>
      <c r="N21" s="10"/>
      <c r="O21" s="10"/>
      <c r="P21" s="10"/>
      <c r="Q21" s="10"/>
      <c r="R21" s="10"/>
      <c r="S21" s="10"/>
      <c r="T21" s="10"/>
      <c r="U21" s="10"/>
      <c r="V21" s="10"/>
      <c r="W21" s="10"/>
      <c r="X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row>
    <row r="23">
      <c r="A23" s="10"/>
      <c r="B23" s="10"/>
      <c r="C23" s="10"/>
      <c r="D23" s="10"/>
      <c r="E23" s="10" t="s">
        <v>60</v>
      </c>
      <c r="F23" s="12">
        <f t="shared" ref="F23:G23" si="5">F20+F21</f>
        <v>292802713.4</v>
      </c>
      <c r="G23" s="16">
        <f t="shared" si="5"/>
        <v>0.07644439029</v>
      </c>
      <c r="H23" s="10"/>
      <c r="I23" s="10"/>
      <c r="J23" s="10"/>
      <c r="K23" s="10"/>
      <c r="L23" s="10"/>
      <c r="M23" s="10"/>
      <c r="N23" s="10"/>
      <c r="O23" s="10"/>
      <c r="P23" s="10"/>
      <c r="Q23" s="10"/>
      <c r="R23" s="10"/>
      <c r="S23" s="10"/>
      <c r="T23" s="10"/>
      <c r="U23" s="10"/>
      <c r="V23" s="10"/>
      <c r="W23" s="10"/>
      <c r="X23" s="10"/>
    </row>
    <row r="24">
      <c r="A24" s="10"/>
      <c r="B24" s="10"/>
      <c r="C24" s="10"/>
      <c r="D24" s="10"/>
      <c r="E24" s="10" t="s">
        <v>36</v>
      </c>
      <c r="F24" s="22">
        <f>'Fossil Fuel direct investments'!B2</f>
        <v>3830270766</v>
      </c>
      <c r="G24" s="10"/>
      <c r="H24" s="10"/>
      <c r="I24" s="10"/>
      <c r="J24" s="10"/>
      <c r="K24" s="10"/>
      <c r="L24" s="10"/>
      <c r="M24" s="10"/>
      <c r="N24" s="10"/>
      <c r="O24" s="10"/>
      <c r="P24" s="10"/>
      <c r="Q24" s="10"/>
      <c r="R24" s="10"/>
      <c r="S24" s="10"/>
      <c r="T24" s="10"/>
      <c r="U24" s="10"/>
      <c r="V24" s="10"/>
      <c r="W24" s="10"/>
      <c r="X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sheetData>
  <drawing r:id="rId1"/>
</worksheet>
</file>