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<sst xmlns="http://schemas.openxmlformats.org/spreadsheetml/2006/main" count="1507" uniqueCount="465">
  <si>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</si>
  <si>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</si>
  <si>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</si>
  <si>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Name</t>
  </si>
  <si>
    <t>to the total holdings.</t>
  </si>
  <si>
    <t>NOTE:</t>
  </si>
  <si>
    <t>These data sheets on local authority pension funds and fossil fuels are the outcome</t>
  </si>
  <si>
    <t>Annual Report 2014</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</si>
  <si>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</si>
  <si>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</si>
  <si>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</si>
  <si>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</si>
  <si>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</si>
  <si>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</si>
  <si>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</si>
  <si>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http://publications.1fife.org.uk/uploadfiles/publications/c64_DraftPensionFundAnnualReport13-14.pdf</t>
  </si>
  <si>
    <t>Name of Local Authority Pension Fund</t>
  </si>
  <si>
    <t>Description of holding</t>
  </si>
  <si>
    <t>Sub-category/ Classification</t>
  </si>
  <si>
    <t>Oil/Gas companies</t>
  </si>
  <si>
    <t>Coal companies</t>
  </si>
  <si>
    <t>Verification</t>
  </si>
  <si>
    <t>Fossil Fuel Amounts</t>
  </si>
  <si>
    <t>Freedom of Information requests were made to all administering authorities</t>
  </si>
  <si>
    <t>for local authority pension funds.</t>
  </si>
  <si>
    <t>Some responded with thorough data, while others did not. Where the</t>
  </si>
  <si>
    <t>All Amounts</t>
  </si>
  <si>
    <t>Administering body of the Pension fund did not respond with sufficient</t>
  </si>
  <si>
    <t>data or in time, we identified their equity investments directly from</t>
  </si>
  <si>
    <t>their Annual Report and added them in the sheet 'Pooled Funds &amp; Total</t>
  </si>
  <si>
    <t>Fife Council Pension Fund</t>
  </si>
  <si>
    <t>Fossil Fuel investments.’ In these cases, other sheets will appear mostly</t>
  </si>
  <si>
    <t>empty.</t>
  </si>
  <si>
    <t>Where cells contain “#NUM”, this is not due to a mistake in the script,</t>
  </si>
  <si>
    <t>but due to limited data being provided.</t>
  </si>
  <si>
    <t>Total holdings</t>
  </si>
  <si>
    <t xml:space="preserve"> Futures FUT JUN 15 5 YR T NOTE</t>
  </si>
  <si>
    <t>Fixed Income Derivatives -</t>
  </si>
  <si>
    <t>£1,589.4m</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</si>
  <si>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</si>
  <si>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</si>
  <si>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</si>
  <si>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</si>
  <si>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</si>
  <si>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</si>
  <si>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</si>
  <si>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</si>
  <si>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</si>
  <si>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</si>
  <si>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</si>
  <si>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</si>
  <si>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Total estimated fossil fuels in largest pooled funds</t>
  </si>
  <si>
    <t>Total direct fossil fuels</t>
  </si>
  <si>
    <t>Total fossil fuels</t>
  </si>
  <si>
    <t xml:space="preserve"> Futures FUT JUN 15 U.S. T-BONDS</t>
  </si>
  <si>
    <t>AA BOND CO LTD</t>
  </si>
  <si>
    <t>Corporate Bonds</t>
  </si>
  <si>
    <t>ABB LTD CHF1.03 (REGD)</t>
  </si>
  <si>
    <t>Common Stock</t>
  </si>
  <si>
    <t>ABBEY NATL TREASURY SERV 3.875% 15/10/2029</t>
  </si>
  <si>
    <t>ABBEY NATL TRSY SV 4.125% GTD MTN</t>
  </si>
  <si>
    <t>ABBEY NATL TRSY SV 5.125% MTG 14/04/2021GBP</t>
  </si>
  <si>
    <t>ABBEY NATL TRSY SV 5.75% GTD MTN</t>
  </si>
  <si>
    <t>ABBOTT LAB COM</t>
  </si>
  <si>
    <t>ABP FINANCE PLC 6.25% EMTN 14/12/26</t>
  </si>
  <si>
    <t>ACTELION LTD CHF0.50 (REGD)</t>
  </si>
  <si>
    <t>ADR ALIBABA GROUP HLDG LTD-SP A</t>
  </si>
  <si>
    <t>ADR BAIDU INC SPONSORED ADR</t>
  </si>
  <si>
    <t>ADR CTRIP COM INTL LTD ADS AMERICAN DEP SHS</t>
  </si>
  <si>
    <t>ADR HDFC BK LTD ADR REPSTG 3 SHS</t>
  </si>
  <si>
    <t>ADR NEW ORIENTAL ED &amp; TECH GP INC SPONSORED ADR REPSTG COM</t>
  </si>
  <si>
    <t>ADR TEVA PHARMACEUTICAL INDS</t>
  </si>
  <si>
    <t>AES CORP COM</t>
  </si>
  <si>
    <t>AIA GROUP LTD NPV</t>
  </si>
  <si>
    <t>AIR LIQUIDE(L') EUR5.5 (PRIME FIDEL)</t>
  </si>
  <si>
    <t>AIRPORT INDUSTRIAL FD</t>
  </si>
  <si>
    <t>Funds - Real Estate</t>
  </si>
  <si>
    <t>AMAZON COM INC COM</t>
  </si>
  <si>
    <t>AMER MOVIL SAB DE CV</t>
  </si>
  <si>
    <t>AMGEN INC 5.5% 07/12/2026</t>
  </si>
  <si>
    <t>AMGEN INC COM</t>
  </si>
  <si>
    <t>ANADARKO PETRO CORP COM</t>
  </si>
  <si>
    <t>ANHEUSER-BUSCH INBEV FINANCE INC 4.0% 24/09/2025</t>
  </si>
  <si>
    <t>ANNINGTON FIN NO4 8.07% A/B NTS 10/1/23 GBP</t>
  </si>
  <si>
    <t>Asset Backed Securities</t>
  </si>
  <si>
    <t>ANNINGTON REP N.01 5.3236% BDS 10/1/23 GBP'A'REG S</t>
  </si>
  <si>
    <t>AON PLC COM</t>
  </si>
  <si>
    <t>APACHE CORP COM</t>
  </si>
  <si>
    <t>APPLE INC COM STK</t>
  </si>
  <si>
    <t>AQUILA LIFE UK EQUITY INDEX FUND SER1</t>
  </si>
  <si>
    <t>Unit Trust Equity</t>
  </si>
  <si>
    <t>ARDSTONE UK REGION AL OFICE FUND</t>
  </si>
  <si>
    <t>ARM HLDGS ORD GBP0.0005</t>
  </si>
  <si>
    <t>ASHTENNE INDL FD</t>
  </si>
  <si>
    <t>ASTRAZENECA ORD USD0.25</t>
  </si>
  <si>
    <t>AT&amp;T INC 4.25 BDS DUE 06-01-2043 BEO</t>
  </si>
  <si>
    <t>AT&amp;T INC 4.875 DUE 06-01-2044</t>
  </si>
  <si>
    <t>ATLAS COPCO AB SER'A'NPV</t>
  </si>
  <si>
    <t>Australian dollar</t>
  </si>
  <si>
    <t>Cash</t>
  </si>
  <si>
    <t>Variation Margin</t>
  </si>
  <si>
    <t>AVIVA 6.875%-FR EMTN 20/05/58 GBP</t>
  </si>
  <si>
    <t>AXA SA 3.875% 20/05/2049</t>
  </si>
  <si>
    <t>BAE SYSTEMS 4.125% NTS 08/06/22 GBP1000</t>
  </si>
  <si>
    <t>BAILLIE GIFFORD DIVERSIFIED GROWTH</t>
  </si>
  <si>
    <t>BANCO BTG PACTUAL SA COM</t>
  </si>
  <si>
    <t>BANK OF EAST ASIA HKD2.50</t>
  </si>
  <si>
    <t>BANQUE POPULAIRE CAISSE D'EPARGNE 5.25% 16/04/2029</t>
  </si>
  <si>
    <t>BARCLAYS BANK PLC 10% SUB MTN 21/05/2021GBP</t>
  </si>
  <si>
    <t>BARRICK GOLD CORP COM NPV</t>
  </si>
  <si>
    <t>BHP BILLITON FINANCE LTD</t>
  </si>
  <si>
    <t>BK OF AMERICA CORP 6.125% MTN 15/09/2021GBP</t>
  </si>
  <si>
    <t>BK OF AMERICA CORP 7% SNR EMTN</t>
  </si>
  <si>
    <t>BLACKROCK UK FD</t>
  </si>
  <si>
    <t>BLUEBIRD BIO INC COM</t>
  </si>
  <si>
    <t>BRAZIL(FED REP OF) 6% NTS 15/08/2050</t>
  </si>
  <si>
    <t>Index Linked Govt Bonds</t>
  </si>
  <si>
    <t>Brazilian real</t>
  </si>
  <si>
    <t>Pending foreign exchange sales</t>
  </si>
  <si>
    <t>BRISTOL MYERS SQUIBB CO COM</t>
  </si>
  <si>
    <t>British pound sterling</t>
  </si>
  <si>
    <t>Cash (externally held)</t>
  </si>
  <si>
    <t>Global cash</t>
  </si>
  <si>
    <t>Pending foreign exchange purchasesBritish pound sterling</t>
  </si>
  <si>
    <t>Pending trade purchases</t>
  </si>
  <si>
    <t>BRITISH TELECOM 6.625% EMTN 23/06/2017 GBP</t>
  </si>
  <si>
    <t>BRITISH TELECOM 8.5%-VAR BD 7/12/16</t>
  </si>
  <si>
    <t>BRITTANICA UNIT TRUST</t>
  </si>
  <si>
    <t>Real Estate</t>
  </si>
  <si>
    <t>BROADGATE FIN 4.999% NTS 05/10/31 GBP 'B'</t>
  </si>
  <si>
    <t>BUNDESREPUB DEUTSCHLAND 3.25% 04/07/2042</t>
  </si>
  <si>
    <t>Govt Bonds</t>
  </si>
  <si>
    <t>BUPA FINANCE 3.375% GTD SNR 17/06/21 GBP</t>
  </si>
  <si>
    <t>BUPA FINANCE 5% DUE 25/04/2023</t>
  </si>
  <si>
    <t>BURBERRY GROUP ORD GBP0.0005</t>
  </si>
  <si>
    <t>CABOT OIL &amp; GAS CORP COM</t>
  </si>
  <si>
    <t>Canadian dollar</t>
  </si>
  <si>
    <t>Pending trade sales</t>
  </si>
  <si>
    <t>CANARY WHARF FIN 6.455% A/BK 22/10/2033 GBP'A1</t>
  </si>
  <si>
    <t>Non-Govt Backed C.M.O.s</t>
  </si>
  <si>
    <t>CAPITALAND LTD NPV</t>
  </si>
  <si>
    <t>CATALYST HEALTH IDX/LKD A/BKD 30/09/40 GBP</t>
  </si>
  <si>
    <t>Index Linked Corporate Bonds</t>
  </si>
  <si>
    <t>CENOVUS ENERGY INC COM NPV</t>
  </si>
  <si>
    <t>CENTRAL NETWORKS EAST PL 5.75%</t>
  </si>
  <si>
    <t>CENTRICA 6.375% EMTN 10/03/2022 GBP</t>
  </si>
  <si>
    <t>CHECK PT SOFTWARE TECHNOLOGIES</t>
  </si>
  <si>
    <t>CHEVRON CORP COM</t>
  </si>
  <si>
    <t>CHINA OVERSEAS LAND &amp; INVESTMNT HKD0.10</t>
  </si>
  <si>
    <t>CHINA SHENHUA ENERGY CO 'H'</t>
  </si>
  <si>
    <t>CISCO SYSTEMS INC</t>
  </si>
  <si>
    <t>CITIGROUP INC 5.125% SUB EMTN</t>
  </si>
  <si>
    <t>CITIGROUP INC 7.375% SNR MTN 01/09/39 GBP</t>
  </si>
  <si>
    <t>CITIGROUP INC 7.625% MTN 03/04/2018 GBP</t>
  </si>
  <si>
    <t>CLYDESDALE BK 4.625% 08/06/2026</t>
  </si>
  <si>
    <t>CNP ASSURANCES 7.375%-30/09/41</t>
  </si>
  <si>
    <t>COMCAST CORP NEW 5.5% DUE 11-23-2029</t>
  </si>
  <si>
    <t>COMCAST CORP NEW-CL A</t>
  </si>
  <si>
    <t>CORDEA SAVILLS ITALIAN OPPORTUNITY FUND</t>
  </si>
  <si>
    <t>CORESTATE GERMAN RESIDENTIAL LTD</t>
  </si>
  <si>
    <t>CORRESTATE GERMAN COMMERCIAL PROPERTIES FD LP</t>
  </si>
  <si>
    <t>Partnerships</t>
  </si>
  <si>
    <t>COSTCO WHOLESALE CORP NEW COM</t>
  </si>
  <si>
    <t>CPUK FIN LTD 7.239% 28/02/2024</t>
  </si>
  <si>
    <t>CREDIT SUISSE AG CHF0.04(REGD)</t>
  </si>
  <si>
    <t>CVS HEALTH CORP COM</t>
  </si>
  <si>
    <t>DAIWA HOUSE INDS NPV</t>
  </si>
  <si>
    <t>DBS GROUP HLDGS NPV</t>
  </si>
  <si>
    <t>DEUTSCHE GBL LQDTY DT MGD STG ADVISORY SHS INC</t>
  </si>
  <si>
    <t>Funds - Short Term Investment</t>
  </si>
  <si>
    <t>DIGNITY FINANCE 3.5456% NTS 31/12/2034 GBP</t>
  </si>
  <si>
    <t>DIGNITY FINANCE 4.939% NTS 31/12/49</t>
  </si>
  <si>
    <t>DIRECT LINE INSURA 9.25%-FRN GTD</t>
  </si>
  <si>
    <t>DONG ENERGY A/S 4.875% MTN 12/01/2032 GBP</t>
  </si>
  <si>
    <t>DU PONT E I DE NEMOURS &amp; CO COM STK</t>
  </si>
  <si>
    <t>DWR CYMRU FIN 6.015% GT MTN</t>
  </si>
  <si>
    <t>EASTERN POWER NETWORKS PLC 6.25% BDS</t>
  </si>
  <si>
    <t>EASTMAN CHEM CO COM</t>
  </si>
  <si>
    <t>EDF 5.5% MTN 27/03/37 GBP100000</t>
  </si>
  <si>
    <t>EDISON INTL COM</t>
  </si>
  <si>
    <t>ELI LILLY &amp; CO COM</t>
  </si>
  <si>
    <t>ELM B.V. 6.3024%-FR SUB MTN PERP GBP</t>
  </si>
  <si>
    <t>EMC CORP COM</t>
  </si>
  <si>
    <t>EOG RESOURCES INC COM</t>
  </si>
  <si>
    <t>EQUITY RELEASE NO2 5.88% BD 26/5/32 GBP 'A2'</t>
  </si>
  <si>
    <t>Euro</t>
  </si>
  <si>
    <t>EURO INV BANK 4.125% MTN 07/12/2017 GBP</t>
  </si>
  <si>
    <t>Govt Agencies</t>
  </si>
  <si>
    <t>EURO INV BANK 4.75% BDS 15/10/18 GBP1000</t>
  </si>
  <si>
    <t>EURO INV BANK 5.375% GTD BDS 7/6/2021 GBP</t>
  </si>
  <si>
    <t>EUROPEAN INVESTMENT BANK BNDS 3.875%</t>
  </si>
  <si>
    <t>EVERSHOLT FUNDING PLC 6.359% 02/12/2025</t>
  </si>
  <si>
    <t>EXELON CORP COM</t>
  </si>
  <si>
    <t>EXXON MOBIL CORP COM</t>
  </si>
  <si>
    <t>FACEBOOK INC CL A CL A</t>
  </si>
  <si>
    <t>FANUC CORP NPV</t>
  </si>
  <si>
    <t>FEDERAL NATL MTG ASSN GTD MTG POOL</t>
  </si>
  <si>
    <t xml:space="preserve">Govt Mortgage Backed Securities </t>
  </si>
  <si>
    <t>FNMA SINGLE FAMILY MORTGAGE 3.5% 30</t>
  </si>
  <si>
    <t>FNMA SINGLE FAMILY MORTGAGE 4% 30 YEARS SETTLES MAY</t>
  </si>
  <si>
    <t>FRXL CO INVESTMENT 2, LP</t>
  </si>
  <si>
    <t>FRXL CO INVESTMENT LP</t>
  </si>
  <si>
    <t>FUT JUN 15 10 YR T-NOTES</t>
  </si>
  <si>
    <t>Fixed Income Futures</t>
  </si>
  <si>
    <t>FUT JUN 15 5 YR T NOTE</t>
  </si>
  <si>
    <t>FUT JUN 15 EURX EUR-BOBL</t>
  </si>
  <si>
    <t>FUT JUN 15 LIF LONG GILT</t>
  </si>
  <si>
    <t>FUT JUN 15 U.S. T-BONDS</t>
  </si>
  <si>
    <t>Futures FUT JUN 15 10 YR T-NOTES</t>
  </si>
  <si>
    <t xml:space="preserve">Fixed Income Derivatives - </t>
  </si>
  <si>
    <t>Futures FUT JUN 15 EURX EUR-BOBL</t>
  </si>
  <si>
    <t>Futures FUT JUN 15 LIF LONG GILT</t>
  </si>
  <si>
    <t>GATWICK 6.5% 02/03/2041</t>
  </si>
  <si>
    <t>GATWICK FUNDING LI 6.125% NTS 02/03/28 GBP'A'</t>
  </si>
  <si>
    <t>GCLOD UK FEEDER FD</t>
  </si>
  <si>
    <t>GE CAPITAL UK FUND 5.875% GTD SNR</t>
  </si>
  <si>
    <t>GERMANY(FEDERAL REP) GOV BNDS 15/04/2030</t>
  </si>
  <si>
    <t>GLAXOSMITHKLINE CAP</t>
  </si>
  <si>
    <t>GOLDCORP INC COM NPV</t>
  </si>
  <si>
    <t>GOLDMAN SACHS GRP 5.5% SUB 12/10/2021 GBP1000</t>
  </si>
  <si>
    <t>GOOGLE INC CL A</t>
  </si>
  <si>
    <t>GOOGLE INC COM USD0.001 CL'C'</t>
  </si>
  <si>
    <t>GREAT ROLLING ST 6.25% MTN 27/07/20</t>
  </si>
  <si>
    <t>GREAT ROLLING STOCK PLC 6.5% 05/04/2031</t>
  </si>
  <si>
    <t>GREENE KING FIN 5.106% 15/05/2028</t>
  </si>
  <si>
    <t>GREENE KING FIN 5.318% SEC 9/31</t>
  </si>
  <si>
    <t>GREENE KING FIN 5.702%-FRN 12/34</t>
  </si>
  <si>
    <t>HANG LUNG GROUP HKD1</t>
  </si>
  <si>
    <t>HANG LUNG PROPERTIES HKD1</t>
  </si>
  <si>
    <t>HEATHROW FUNDING LTD 5.875%-FRN A/BKD SNR EMTN 13/05/2043 GBP</t>
  </si>
  <si>
    <t>HENDERSON CENTRAL LONDON OFFICE FUND</t>
  </si>
  <si>
    <t>HENDERSON GBL INV ALL STOCKS CREDIT I GROSS</t>
  </si>
  <si>
    <t>Unit Trust Bonds</t>
  </si>
  <si>
    <t>HENDERSON GBL INV CREDIT ALPHA I GROSS ACC</t>
  </si>
  <si>
    <t>Funds - Corporate Bond</t>
  </si>
  <si>
    <t>HENDERSON GBL INV INDEX LINKED BD I</t>
  </si>
  <si>
    <t>HENDERSON GBL INV INSTL LG DATED CRED I GROSS</t>
  </si>
  <si>
    <t>HENDERSON GBL INV INSTL LG DATED GILT I GROSS</t>
  </si>
  <si>
    <t>HENDERSON GBL INV INSTL OVERSEAS BOND I GROSS</t>
  </si>
  <si>
    <t>HENDERSON GBL INV INSTL UK GILT I GROSS ACC</t>
  </si>
  <si>
    <t>HENDERSON UK RETAIL WAREHOUSE</t>
  </si>
  <si>
    <t>HENDERSON UK SHOPPING CENTRE FUND</t>
  </si>
  <si>
    <t>HERMES INTL NPV</t>
  </si>
  <si>
    <t>HIGH SPEED RAIL FI 4.375% BDS 01/11/2038GBP</t>
  </si>
  <si>
    <t>HONEYWELL INTL INC COM STK</t>
  </si>
  <si>
    <t>HONG KONG &amp; CHINA GAS HKD0.25</t>
  </si>
  <si>
    <t>Hong Kong dollar</t>
  </si>
  <si>
    <t>HONG KONG EXCHANGES &amp; CLEAR</t>
  </si>
  <si>
    <t>HSBC CAP FDG(STG1) 5.844%-VAR GTD NTS 31/12/2049</t>
  </si>
  <si>
    <t>HSBC HOLDINGS PL 6.0% DUE 29/03/2040</t>
  </si>
  <si>
    <t>HSBC HOLDINGS PLC 7% SUB EMTN 07/04/2038GBP</t>
  </si>
  <si>
    <t>I/O FHLMC MULTICLASS SER 4203 CL PS</t>
  </si>
  <si>
    <t>IGNIS INTERNATIONAL FUNDS PLC STERLING LIQUIDITY 2 DIS NAV</t>
  </si>
  <si>
    <t>ILLUMINA INC COM</t>
  </si>
  <si>
    <t>IMPERIAL TOB FIN 5.5% 28/09/2026</t>
  </si>
  <si>
    <t>IMPERIAL TOBACCO FINANCE 4.875%</t>
  </si>
  <si>
    <t>INDITEX (IND.DE DISENO TEXTIL SA)</t>
  </si>
  <si>
    <t>INDUSTRIAL PPTY INVESTMENT FD</t>
  </si>
  <si>
    <t>INTERNATIONAL BUSINESS MACHS CORP COM</t>
  </si>
  <si>
    <t>INTU (SGS) FINANCE PLC 17/03/2023</t>
  </si>
  <si>
    <t>INTUITIVE SURGICAL INC COM NEW STK</t>
  </si>
  <si>
    <t>Japanese yen</t>
  </si>
  <si>
    <t>JOHN LEWIS PLC 4.25% SNR 18/12/2034 GBP</t>
  </si>
  <si>
    <t>JOHNSON &amp; JOHNSON COM USD1</t>
  </si>
  <si>
    <t>KERING</t>
  </si>
  <si>
    <t>KINDER MORGAN INC DEL COM</t>
  </si>
  <si>
    <t>KINROSS GOLD CORP COM NPV NEW</t>
  </si>
  <si>
    <t>KON KPN NV 5.75% EMTN 17/09/2029 GBP</t>
  </si>
  <si>
    <t>KREDITANST FUR WIE 5.5% BDS 07/12/15</t>
  </si>
  <si>
    <t>L'OREAL EUR0.20</t>
  </si>
  <si>
    <t>LEISURE FUND UNIT TRUST</t>
  </si>
  <si>
    <t>LEND LEASE RETAIL (JERSEY) UNIT TRUST</t>
  </si>
  <si>
    <t>LENDINGCLUB CORP COM</t>
  </si>
  <si>
    <t>LINDE AG NPV</t>
  </si>
  <si>
    <t>LINKEDIN CORP CL A</t>
  </si>
  <si>
    <t>LIXIL GROUP CORPORATION</t>
  </si>
  <si>
    <t>LLOYDS BANK PLC 5.75%-FR EMTN 7/25</t>
  </si>
  <si>
    <t>LLOYDS BANK PLC 6.5% SNR EMTN 17/09/40 GBP</t>
  </si>
  <si>
    <t>LLOYDS BANK PLC 6% GTD MTG 08/02/2029 GBP</t>
  </si>
  <si>
    <t>LLOYDS BANK PLC 7.625% MTN 22/04/2025 GBP</t>
  </si>
  <si>
    <t>M&amp;G REAL ESTATE DEBT FUND II FEEDER LP</t>
  </si>
  <si>
    <t>M&amp;G REAL ESTATE DEBT FUND III LP</t>
  </si>
  <si>
    <t>M&amp;G SECURED PROPER INST 'A' UNITS</t>
  </si>
  <si>
    <t>MAN AIR GRP FND P BNDS 4.75% 31/03/2034</t>
  </si>
  <si>
    <t>MANCHESTER AIRPORT 4.125% SNR SEC</t>
  </si>
  <si>
    <t>MARATHON OIL CORP COM</t>
  </si>
  <si>
    <t>MARSTON'S ISSUER 5.1774%-FRN 15/04/27 GBP</t>
  </si>
  <si>
    <t>MARSTON'S ISSUER 5.641%-FR A/BK 07/35 GBP'B'</t>
  </si>
  <si>
    <t>MASTERCARD INC CL A</t>
  </si>
  <si>
    <t>MCKESSON CORP</t>
  </si>
  <si>
    <t>MEAD JOHNSON NUTRITION COM</t>
  </si>
  <si>
    <t>MEADOWHALL FINANCE 4.986% M/BKD 01/2037 GBP'A1</t>
  </si>
  <si>
    <t>MERCK &amp; CO INC NEW COM</t>
  </si>
  <si>
    <t>Mexican peso</t>
  </si>
  <si>
    <t>MEXICO(UNITED MEXICAN STATES)</t>
  </si>
  <si>
    <t>MFC SPDR GOLD TR GOLD SHS</t>
  </si>
  <si>
    <t>Funds - Commodity ETF</t>
  </si>
  <si>
    <t>MICROSOFT CORP COM</t>
  </si>
  <si>
    <t>MITCHELLS &amp;BUT FIN CLS'B1'5.965% ABS</t>
  </si>
  <si>
    <t>MITCHELLS &amp;BUT FIN CLS'B2'6.013% ABS</t>
  </si>
  <si>
    <t>MITSUBISHI ESTATE CO LTD</t>
  </si>
  <si>
    <t>MITSUBISHI HVY IND NPV</t>
  </si>
  <si>
    <t>MITSUBISHI UFJ FIN NPV</t>
  </si>
  <si>
    <t>MITSUI FUDOSAN CO LTD NPV</t>
  </si>
  <si>
    <t>MONDELEZ INTERNATIONAL 3.875% DUE</t>
  </si>
  <si>
    <t>MONSANTO CO NEW COM</t>
  </si>
  <si>
    <t>MORRISON(WM)SUPERMARKETS 4.75%</t>
  </si>
  <si>
    <t>MPF FUNDAMENTAL INDEX GLOBAL EQ</t>
  </si>
  <si>
    <t>Funds - Common Stock</t>
  </si>
  <si>
    <t>MUNICH RE GBP 6.625%</t>
  </si>
  <si>
    <t>MYLAN NV</t>
  </si>
  <si>
    <t>NATIONAL GRID ORD GBP0.113953</t>
  </si>
  <si>
    <t>NATL AUSTRALIA BANK 3% SNR MTG 04/09/26 GBP1000 '006'</t>
  </si>
  <si>
    <t>NETFLIX INC COM STK</t>
  </si>
  <si>
    <t>NETWORK RAIL INFRA 4.625% EMTN 21/07/20 GBP</t>
  </si>
  <si>
    <t>NEXTERA ENERGY INC COM</t>
  </si>
  <si>
    <t>NOBLE ENERGY INC COM</t>
  </si>
  <si>
    <t>NOMURA HOLDINGS NPV</t>
  </si>
  <si>
    <t>NOVARTIS AG CHF0.50 (REGD)</t>
  </si>
  <si>
    <t>NOVOZYMES A/S SER'B'DKK2 (POST</t>
  </si>
  <si>
    <t>OCCIDENTAL PETROLEUM CORP</t>
  </si>
  <si>
    <t>ORACLE CORP COM</t>
  </si>
  <si>
    <t>ORANGE 5.75%-STP 31/12/49 GBP10000</t>
  </si>
  <si>
    <t>ORANGE 8% EMTN 20/12/17 GBP1000</t>
  </si>
  <si>
    <t>PAC GAS &amp; ELEC CO 4.6% DUE 06-15-2043</t>
  </si>
  <si>
    <t>PALMER CAPITAL DEVELOPMENT FUND 3</t>
  </si>
  <si>
    <t>PALMER CAPITAL DEVELOPMENT FUND II LP (AUNITS)</t>
  </si>
  <si>
    <t>PALMER CAPITAL DEVELOPMENT FUND II LP (BUNITS)</t>
  </si>
  <si>
    <t>PALMER GVA UNIT TRUST (P/PAID)</t>
  </si>
  <si>
    <t>PARTNERS GROUP DIRECT INFRASTRUCTURE</t>
  </si>
  <si>
    <t>PARTNERS GROUP GLOBAL INFRASTRUCTURE</t>
  </si>
  <si>
    <t>PARTNERS GROUP GLOBAL INFRASTUCTURE 2009SCA, SICAR</t>
  </si>
  <si>
    <t>PIONEER NAT RES CO COM STK</t>
  </si>
  <si>
    <t>PORTERBROOK RAIL FIN LTD 5.5% 20/04/2019</t>
  </si>
  <si>
    <t>PRUDENTIAL 5.7%-FRN SUB 19/12/2063 GBP</t>
  </si>
  <si>
    <t>PRUDENTIAL GBP0.05</t>
  </si>
  <si>
    <t>QUERCUS HEALTHCARE UNIT TRUST MANAGERS</t>
  </si>
  <si>
    <t>QUINTILES TRANSNATIONAL HLDGS INC COM</t>
  </si>
  <si>
    <t>RABOBANK CAP FDG 4 5.556%-FRN GTD</t>
  </si>
  <si>
    <t>RABOBANK INTERNATIONAL BNDS 4.0%</t>
  </si>
  <si>
    <t>RANDGOLD RESOURCES ORD USD0.05</t>
  </si>
  <si>
    <t>RECEIVABLE LEHMAN LBI (WAMCO)</t>
  </si>
  <si>
    <t>Settlement Receivables</t>
  </si>
  <si>
    <t>RIO TINTO FINANCE PLC</t>
  </si>
  <si>
    <t>RL FIN BONDS PLC 6.125% DUE 30/11/2043</t>
  </si>
  <si>
    <t>ROCHE HLDGS AG GENUSSCHEINE NPV</t>
  </si>
  <si>
    <t>ROCKET INTERNET SE NPV</t>
  </si>
  <si>
    <t>ROCKWELL AUTOMATION</t>
  </si>
  <si>
    <t>ROYAL BANK OF SCOT 7.5% EMTN 29/04/2024 GBP</t>
  </si>
  <si>
    <t>ROYAL DUTCH SHELL 'A'SHS EUR0.07</t>
  </si>
  <si>
    <t>RSA INSURANCE GRP 9.375%-VAR GTD</t>
  </si>
  <si>
    <t>RUSSIAN FEDERATION 3.625% 16/09/2020</t>
  </si>
  <si>
    <t>RWE AG NPV</t>
  </si>
  <si>
    <t>RWE FINANCE BV 4.75% MTN 31/01/2034 GBP</t>
  </si>
  <si>
    <t>S EASTN PWR 4.75% 30 SEP 2021</t>
  </si>
  <si>
    <t>SALESFORCE COM INC COM STK</t>
  </si>
  <si>
    <t>SANCTUARY CAPITAL 5% SEC BDS 26/04/47 GBP1000</t>
  </si>
  <si>
    <t>SAP SE</t>
  </si>
  <si>
    <t>SCHNEIDER ELECTRIC EUR4.00</t>
  </si>
  <si>
    <t>SCHRODER UNIT TST UK REAL ESTATE SREF I INC</t>
  </si>
  <si>
    <t>SCHWAB CHARLES CORP COM NEW</t>
  </si>
  <si>
    <t>SCOTTISH WIDOWS PL 5.125%-VAR PERP</t>
  </si>
  <si>
    <t>SCOTTISH WIDOWS PLC</t>
  </si>
  <si>
    <t>SEATTLE GENETICS INC COM</t>
  </si>
  <si>
    <t>SEVEN &amp; I HOLDINGS NPV</t>
  </si>
  <si>
    <t>SEVERN TRENT FIN 3.625% GTD SNR 16/01/26GBP</t>
  </si>
  <si>
    <t>SEVERN TRENT WATER UTIL</t>
  </si>
  <si>
    <t>SHIRE PLC ADR</t>
  </si>
  <si>
    <t>Singapore dollar</t>
  </si>
  <si>
    <t>SOFTBANK CORP NPV</t>
  </si>
  <si>
    <t>SOUTH EASTERN POWE 6.375%-VAR SNR</t>
  </si>
  <si>
    <t>SOUTHERN GAS NETWO 4.875% NTS 05/10/23 GBP1000</t>
  </si>
  <si>
    <t>SOUTHWESTERN ENERGY CO COM</t>
  </si>
  <si>
    <t>SPECTRA ENERGY CORP COM STK</t>
  </si>
  <si>
    <t>SPLUNK INC COMSTK COM USD0.001</t>
  </si>
  <si>
    <t>STANDARD CHARTERED PLC</t>
  </si>
  <si>
    <t>STANDARD CHARTERED PLC 5.125% 06/06/2034</t>
  </si>
  <si>
    <t>STANDARD LIFE UK RETAIL PARK TRUST</t>
  </si>
  <si>
    <t>STANDARD LIFE UK SHOPPING CENTRE</t>
  </si>
  <si>
    <t>STARBUCKS CORP COM</t>
  </si>
  <si>
    <t>STATE STR CORP COM</t>
  </si>
  <si>
    <t>STHN WATER SVCS FI 6.192% MTN 31/03/29 GBP1000</t>
  </si>
  <si>
    <t>STRATASYS INC SHS</t>
  </si>
  <si>
    <t>SUMITOMO MITSUI FINANCIAL GROUP NPV</t>
  </si>
  <si>
    <t>SUMITOMO MITSUI TRUST HOLDINGS INC</t>
  </si>
  <si>
    <t>SUMITOMO REALTY &amp; DEVELOPMENT NPV</t>
  </si>
  <si>
    <t>Swedish krona</t>
  </si>
  <si>
    <t>TAIWAN SEMICONDUCTOR MFG CO LTD</t>
  </si>
  <si>
    <t>TELE DANMARK AS 5.625% 23/02/2023</t>
  </si>
  <si>
    <t>TELEFONICA EMISION 5.445% GTD 08/10/2029GBP</t>
  </si>
  <si>
    <t>TELEFONICA EMISION 5.597% MTN 12/03/20 GBP1000</t>
  </si>
  <si>
    <t>TELEREAL SECURED FINANCE</t>
  </si>
  <si>
    <t>TELEREAL SECURITIS 6.1645% A/BKD BDS</t>
  </si>
  <si>
    <t>TENCENT HLDGS LIMITED COMMON STOCK</t>
  </si>
  <si>
    <t>TESCO PPTY FIN 5 5.6611% 13/10/2041</t>
  </si>
  <si>
    <t>TESCO PROP FIN 6</t>
  </si>
  <si>
    <t>TESCO PROPERTY FIN 4 PLC 5.8006%</t>
  </si>
  <si>
    <t>TESLA MTRS INC COM</t>
  </si>
  <si>
    <t>THAMES WTR CAYMAN 5.75%-FRN EMTN</t>
  </si>
  <si>
    <t>THAMES WTR UTIL CAY FI</t>
  </si>
  <si>
    <t>THE INDUSTRIAL PROPERTY UNIT TRUST FUND</t>
  </si>
  <si>
    <t>THREADNEEDLE INV STRATEGIC PROPRTY FUND IV T</t>
  </si>
  <si>
    <t>TIME WARNER CABLE 5.25% NTS 15/07/42</t>
  </si>
  <si>
    <t>TRIPADVISOR INC COM COM STK</t>
  </si>
  <si>
    <t>TWITTER INC COM</t>
  </si>
  <si>
    <t>UBS AG LONDON 6.625% SNR EMTN 04/18 GBP</t>
  </si>
  <si>
    <t>UBS GLOBAL AST TRITON</t>
  </si>
  <si>
    <t>UK(GOVT OF) 0.25% IDX LKD GILT 22/3/52</t>
  </si>
  <si>
    <t>UK(GOVT OF) 0.375% IDX-LKD GILT 22/3/62</t>
  </si>
  <si>
    <t>UK(GOVT OF) 0.625% IDX/LKD 22/03/40 GBP</t>
  </si>
  <si>
    <t>UK(GOVT OF) 0.625% IDX/LKD 22/11/42 GBP</t>
  </si>
  <si>
    <t>UK(GOVT OF) 0.75% I/L STK</t>
  </si>
  <si>
    <t>UK(GOVT OF) 1.125% I/L STK 22/11/37 GBP</t>
  </si>
  <si>
    <t>UK(GOVT OF) 1.25% IDX-LKD 22/11/27 GBP</t>
  </si>
  <si>
    <t>UK(GOVT OF) 1.25% IDX-LKD GILT 2055 GBP</t>
  </si>
  <si>
    <t>UK(GOVT OF) 1.875% I/L STK 22/11/22 GBP</t>
  </si>
  <si>
    <t>UK(GOVT OF) 2% GILT 22/01/16 GBP</t>
  </si>
  <si>
    <t>UK(GOVT OF) 2% I/L STK 26/01/35 GBP0.01</t>
  </si>
  <si>
    <t>UK(GOVT OF) 3.75% GILT 22/07/52 GBP0.01</t>
  </si>
  <si>
    <t>UK(GOVT OF) 3.75% T-GILT 7/9/21 GBP</t>
  </si>
  <si>
    <t>UK(GOVT OF) 4.125% I/L STK 22/07/30 GBP</t>
  </si>
  <si>
    <t>UK(GOVT OF) 4.25% BDS 7/12/55 GBP0.01</t>
  </si>
  <si>
    <t>UK(GOVT OF) 4.25% GILT 07/12/2040 GBP</t>
  </si>
  <si>
    <t>UK(GOVT OF) 4% TSY GLT 07/03/22 GBP0.01</t>
  </si>
  <si>
    <t>UK(GOVT OF) 5% STK 07/03/2025 GBP100</t>
  </si>
  <si>
    <t>UK(GOVT OF)1.25% I/L STK 22/11/2032</t>
  </si>
  <si>
    <t>UNILEVER PLC ORD GBP0.031111</t>
  </si>
  <si>
    <t>UNION PAC CORP COM</t>
  </si>
  <si>
    <t>UNIQUE PUB FINANCE 5.659% A/BKD 30/6/27 GBP'A4</t>
  </si>
  <si>
    <t>UNITE UK STUDENT ACCOMADATI</t>
  </si>
  <si>
    <t>UNITE USAF II PLC BNDS 3.374% 30/06/2023</t>
  </si>
  <si>
    <t>UNITED KINGDOM(GOVERNMENT OF)</t>
  </si>
  <si>
    <t>UNITED KINGDOM(GOVERNMENT OF) 1.25%</t>
  </si>
  <si>
    <t>UNITED KINGDOM(GOVERNMENT OF) 3.25% GILTDUE 22/01/2044</t>
  </si>
  <si>
    <t>United States dollar</t>
  </si>
  <si>
    <t>Invested cash</t>
  </si>
  <si>
    <t>Pending foreign exchange purchasesUnited States dollar</t>
  </si>
  <si>
    <t>UNITED STATES TREAS BDS 1.375</t>
  </si>
  <si>
    <t>UNITED STATES TREAS BDS DTD 00218 3.875%DUE 08-15-2040 REG</t>
  </si>
  <si>
    <t>UNITED STATES TREAS NTS FIXED 2.0% DUE 02-15-2025</t>
  </si>
  <si>
    <t>UNITED TECHNOLOGIES CORP COM</t>
  </si>
  <si>
    <t>UNITEDHEALTH GROUP INC COM</t>
  </si>
  <si>
    <t>UPP BOND ISSUER PL 4.9023% GTD SNR</t>
  </si>
  <si>
    <t>VATTENFALL AB 6.875% 15/04/2039</t>
  </si>
  <si>
    <t>VERIZON 5.012% DUE 08-21-2054</t>
  </si>
  <si>
    <t>VERIZON COMMUNICATIONS 6.55 BDS DUE</t>
  </si>
  <si>
    <t>VERTEX PHARMACEUTICALS INC COM</t>
  </si>
  <si>
    <t>VIACOM INC NEW CL B</t>
  </si>
  <si>
    <t>VIRGIN MEDIA SEC F 5.5% BDS 15/1/21</t>
  </si>
  <si>
    <t>VISA INC COM CL A STK</t>
  </si>
  <si>
    <t>WACHOVIA CORP 4.875% BDS 29/11/35</t>
  </si>
  <si>
    <t>WALES &amp; WEST UTL FIN PLC 4.625%</t>
  </si>
  <si>
    <t>WEST END OF LONDON UNAUTHORISED UNIT</t>
  </si>
  <si>
    <t>WESTERN POWER EAST 5.25% SNR EMTN</t>
  </si>
  <si>
    <t>WHOLE FOODS MKT INC COM</t>
  </si>
  <si>
    <t>WORKDAY INC CL A COM USD0.001</t>
  </si>
  <si>
    <t>YAMANA GOLD INC COM NPV</t>
  </si>
  <si>
    <t>YAMATO HOLDINGS NPV</t>
  </si>
  <si>
    <t>YORKSHIRE BLDG SOC 4.125% 20/11/2024</t>
  </si>
  <si>
    <t>YORKSHIRE WATER SE 6%-FRN GTD BDS</t>
  </si>
  <si>
    <t>ZOETIS INC COM USD0.01 CL 'A'</t>
  </si>
  <si>
    <t>Pending foreign exchange purchasesEuro</t>
  </si>
  <si>
    <t>Yen</t>
  </si>
  <si>
    <t>Pending foreign exchange purchasesJapanese yen</t>
  </si>
  <si>
    <t>US dollar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</si>
</sst>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sz val="9.0"/>
    </font>
    <font>
      <u/>
      <color rgb="FF0000FF"/>
    </font>
    <font>
      <u/>
      <sz val="10.0"/>
      <color rgb="FF0000FF"/>
    </font>
    <font>
      <sz val="10.0"/>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vertical="bottom"/>
    </xf>
    <xf borderId="0" fillId="0" fontId="1" numFmtId="0" xfId="0" applyAlignment="1" applyFont="1">
      <alignment/>
    </xf>
    <xf borderId="0" fillId="0" fontId="1" numFmtId="4" xfId="0" applyAlignment="1" applyFont="1" applyNumberFormat="1">
      <alignment vertical="bottom"/>
    </xf>
    <xf borderId="0" fillId="0" fontId="1" numFmtId="0" xfId="0" applyAlignment="1" applyFont="1">
      <alignment vertical="bottom"/>
    </xf>
    <xf borderId="0" fillId="0" fontId="1" numFmtId="0" xfId="0" applyAlignment="1" applyFont="1">
      <alignment vertical="bottom"/>
    </xf>
    <xf borderId="0" fillId="2" fontId="2" numFmtId="0" xfId="0" applyAlignment="1" applyFill="1" applyFont="1">
      <alignment vertical="bottom"/>
    </xf>
    <xf borderId="0" fillId="2" fontId="2" numFmtId="2" xfId="0" applyAlignment="1" applyFont="1" applyNumberFormat="1">
      <alignment vertical="bottom"/>
    </xf>
    <xf borderId="0" fillId="2" fontId="2" numFmtId="2" xfId="0" applyAlignment="1" applyFont="1" applyNumberFormat="1">
      <alignment vertical="bottom"/>
    </xf>
    <xf borderId="0" fillId="2" fontId="2" numFmtId="3" xfId="0" applyAlignment="1" applyFont="1" applyNumberFormat="1">
      <alignment vertical="bottom"/>
    </xf>
    <xf borderId="0" fillId="0" fontId="3" numFmtId="0" xfId="0" applyAlignment="1" applyFont="1">
      <alignment/>
    </xf>
    <xf borderId="0" fillId="0" fontId="4" numFmtId="0" xfId="0" applyAlignment="1" applyFont="1">
      <alignment vertical="bottom"/>
    </xf>
    <xf borderId="0" fillId="0" fontId="5" numFmtId="0" xfId="0" applyAlignment="1" applyFont="1">
      <alignment vertical="bottom"/>
    </xf>
    <xf borderId="0" fillId="0" fontId="1" numFmtId="3" xfId="0" applyAlignment="1" applyFont="1" applyNumberFormat="1">
      <alignment horizontal="right" vertical="bottom"/>
    </xf>
    <xf borderId="0" fillId="0" fontId="5" numFmtId="0" xfId="0" applyAlignment="1" applyFont="1">
      <alignment vertical="bottom"/>
    </xf>
    <xf borderId="0" fillId="0" fontId="5"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0" xfId="0" applyAlignment="1" applyFont="1">
      <alignment vertical="bottom"/>
    </xf>
    <xf borderId="0" fillId="2" fontId="6" numFmtId="0" xfId="0" applyAlignment="1" applyFont="1">
      <alignment vertical="bottom"/>
    </xf>
    <xf borderId="0" fillId="2" fontId="6" numFmtId="0" xfId="0" applyAlignment="1" applyFont="1">
      <alignment vertical="bottom"/>
    </xf>
    <xf borderId="0" fillId="2" fontId="6" numFmtId="4" xfId="0" applyAlignment="1" applyFont="1" applyNumberFormat="1">
      <alignment vertical="bottom"/>
    </xf>
    <xf borderId="0" fillId="2" fontId="6" numFmtId="0" xfId="0" applyAlignment="1" applyFont="1">
      <alignment vertical="bottom"/>
    </xf>
    <xf borderId="0" fillId="2" fontId="6"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11</xdr:col>
      <xdr:colOff>219075</xdr:colOff>
      <xdr:row>1</xdr:row>
      <xdr:rowOff>9525</xdr:rowOff>
    </xdr:from>
    <xdr:to>
      <xdr:col>16</xdr:col>
      <xdr:colOff>171450</xdr:colOff>
      <xdr:row>22</xdr:row>
      <xdr:rowOff>142875</xdr:rowOff>
    </xdr:to>
    <xdr:pic>
      <xdr:nvPicPr>
        <xdr:cNvPr id="0" name="image1.png" title="Image"/>
        <xdr:cNvPicPr preferRelativeResize="0"/>
      </xdr:nvPicPr>
      <xdr:blipFill>
        <a:blip cstate="print" r:embed="rId1"/>
        <a:stretch>
          <a:fillRect/>
        </a:stretch>
      </xdr:blipFill>
      <xdr:spPr>
        <a:xfrm>
          <a:ext cx="4762500" cy="433387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publications.1fife.org.uk/uploadfiles/publications/c64_DraftPensionFundAnnualReport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4</v>
      </c>
    </row>
    <row r="5">
      <c r="A5" s="1" t="s">
        <v>5</v>
      </c>
    </row>
    <row r="6">
      <c r="A6" s="1" t="s">
        <v>6</v>
      </c>
    </row>
    <row r="7">
      <c r="A7" s="1" t="s">
        <v>8</v>
      </c>
    </row>
    <row r="8">
      <c r="A8" s="1" t="s">
        <v>9</v>
      </c>
    </row>
    <row r="9">
      <c r="A9" s="1" t="s">
        <v>10</v>
      </c>
    </row>
    <row r="10">
      <c r="A10" s="1" t="s">
        <v>11</v>
      </c>
    </row>
    <row r="11">
      <c r="A11" s="1" t="s">
        <v>12</v>
      </c>
    </row>
    <row r="12">
      <c r="A12" s="1" t="s">
        <v>13</v>
      </c>
    </row>
    <row r="13">
      <c r="A13" s="9" t="s">
        <v>14</v>
      </c>
    </row>
    <row r="15">
      <c r="A15" s="1" t="s">
        <v>23</v>
      </c>
    </row>
    <row r="16">
      <c r="A16" s="1" t="s">
        <v>24</v>
      </c>
    </row>
    <row r="17">
      <c r="A17" s="1" t="s">
        <v>25</v>
      </c>
    </row>
    <row r="18">
      <c r="A18" s="1" t="s">
        <v>27</v>
      </c>
    </row>
    <row r="19">
      <c r="A19" s="1" t="s">
        <v>28</v>
      </c>
    </row>
    <row r="20">
      <c r="A20" s="1" t="s">
        <v>29</v>
      </c>
    </row>
    <row r="21">
      <c r="A21" s="1" t="s">
        <v>31</v>
      </c>
    </row>
    <row r="22">
      <c r="A22" s="1" t="s">
        <v>32</v>
      </c>
    </row>
    <row r="23">
      <c r="A23" s="1" t="s">
        <v>33</v>
      </c>
    </row>
    <row r="24">
      <c r="A24" s="1"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25.29"/>
    <col customWidth="1" min="4" max="4" width="24.14"/>
    <col customWidth="1" min="5" max="5" width="17.0"/>
    <col customWidth="1" min="6" max="8" width="23.71"/>
  </cols>
  <sheetData>
    <row r="1" ht="24.0" customHeight="1">
      <c r="A1" s="5" t="s">
        <v>16</v>
      </c>
      <c r="B1" s="5" t="s">
        <v>17</v>
      </c>
      <c r="C1" s="5" t="s">
        <v>18</v>
      </c>
      <c r="D1" s="6" t="s">
        <v>19</v>
      </c>
      <c r="E1" s="7" t="s">
        <v>20</v>
      </c>
      <c r="F1" s="8" t="s">
        <v>21</v>
      </c>
      <c r="G1" s="8" t="s">
        <v>22</v>
      </c>
      <c r="H1" s="8" t="s">
        <v>26</v>
      </c>
    </row>
    <row r="2">
      <c r="A2" s="11" t="s">
        <v>30</v>
      </c>
      <c r="B2" s="1" t="s">
        <v>36</v>
      </c>
      <c r="C2" s="1" t="s">
        <v>37</v>
      </c>
      <c r="D2" s="21" t="str">
        <f t="shared" ref="D2:D48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3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37" si="3">IF(OR(NOT(D2="0"),NOT(E2="0")),B2,D2)</f>
        <v>0</v>
      </c>
      <c r="G2" s="23" t="str">
        <f t="shared" ref="G2:G37" si="4">IF(F2="0",F2,H2)</f>
        <v>0</v>
      </c>
      <c r="H2" s="1">
        <v>3482027.83</v>
      </c>
    </row>
    <row r="3">
      <c r="A3" s="11" t="s">
        <v>30</v>
      </c>
      <c r="B3" s="1" t="s">
        <v>54</v>
      </c>
      <c r="C3" s="1" t="s">
        <v>37</v>
      </c>
      <c r="D3" s="21" t="str">
        <f t="shared" si="1"/>
        <v>0</v>
      </c>
      <c r="E3" s="21" t="str">
        <f t="shared" si="2"/>
        <v>0</v>
      </c>
      <c r="F3" s="22" t="str">
        <f t="shared" si="3"/>
        <v>0</v>
      </c>
      <c r="G3" s="23" t="str">
        <f t="shared" si="4"/>
        <v>0</v>
      </c>
      <c r="H3" s="1">
        <v>-1655860.56</v>
      </c>
    </row>
    <row r="4">
      <c r="A4" s="11" t="s">
        <v>30</v>
      </c>
      <c r="B4" s="1" t="s">
        <v>55</v>
      </c>
      <c r="C4" s="1" t="s">
        <v>56</v>
      </c>
      <c r="D4" s="21" t="str">
        <f t="shared" si="1"/>
        <v>0</v>
      </c>
      <c r="E4" s="21" t="str">
        <f t="shared" si="2"/>
        <v>0</v>
      </c>
      <c r="F4" s="22" t="str">
        <f t="shared" si="3"/>
        <v>0</v>
      </c>
      <c r="G4" s="23" t="str">
        <f t="shared" si="4"/>
        <v>0</v>
      </c>
      <c r="H4" s="1">
        <v>749053.38</v>
      </c>
    </row>
    <row r="5">
      <c r="A5" s="11" t="s">
        <v>30</v>
      </c>
      <c r="B5" s="1" t="s">
        <v>57</v>
      </c>
      <c r="C5" s="1" t="s">
        <v>58</v>
      </c>
      <c r="D5" s="21" t="str">
        <f t="shared" si="1"/>
        <v>0</v>
      </c>
      <c r="E5" s="21" t="str">
        <f t="shared" si="2"/>
        <v>0</v>
      </c>
      <c r="F5" s="22" t="str">
        <f t="shared" si="3"/>
        <v>0</v>
      </c>
      <c r="G5" s="23" t="str">
        <f t="shared" si="4"/>
        <v>0</v>
      </c>
      <c r="H5" s="1">
        <v>2838947.74</v>
      </c>
    </row>
    <row r="6">
      <c r="A6" s="11" t="s">
        <v>30</v>
      </c>
      <c r="B6" s="1" t="s">
        <v>59</v>
      </c>
      <c r="C6" s="1" t="s">
        <v>56</v>
      </c>
      <c r="D6" s="21" t="str">
        <f t="shared" si="1"/>
        <v>0</v>
      </c>
      <c r="E6" s="21" t="str">
        <f t="shared" si="2"/>
        <v>0</v>
      </c>
      <c r="F6" s="22" t="str">
        <f t="shared" si="3"/>
        <v>0</v>
      </c>
      <c r="G6" s="23" t="str">
        <f t="shared" si="4"/>
        <v>0</v>
      </c>
      <c r="H6" s="1">
        <v>895561.6</v>
      </c>
    </row>
    <row r="7">
      <c r="A7" s="11" t="s">
        <v>30</v>
      </c>
      <c r="B7" s="1" t="s">
        <v>60</v>
      </c>
      <c r="C7" s="1" t="s">
        <v>56</v>
      </c>
      <c r="D7" s="21" t="str">
        <f t="shared" si="1"/>
        <v>0</v>
      </c>
      <c r="E7" s="21" t="str">
        <f t="shared" si="2"/>
        <v>0</v>
      </c>
      <c r="F7" s="22" t="str">
        <f t="shared" si="3"/>
        <v>0</v>
      </c>
      <c r="G7" s="23" t="str">
        <f t="shared" si="4"/>
        <v>0</v>
      </c>
      <c r="H7" s="1">
        <v>364485.44</v>
      </c>
    </row>
    <row r="8">
      <c r="A8" s="11" t="s">
        <v>30</v>
      </c>
      <c r="B8" s="1" t="s">
        <v>61</v>
      </c>
      <c r="C8" s="1" t="s">
        <v>56</v>
      </c>
      <c r="D8" s="21" t="str">
        <f t="shared" si="1"/>
        <v>0</v>
      </c>
      <c r="E8" s="21" t="str">
        <f t="shared" si="2"/>
        <v>0</v>
      </c>
      <c r="F8" s="22" t="str">
        <f t="shared" si="3"/>
        <v>0</v>
      </c>
      <c r="G8" s="23" t="str">
        <f t="shared" si="4"/>
        <v>0</v>
      </c>
      <c r="H8" s="1">
        <v>681347.79</v>
      </c>
    </row>
    <row r="9">
      <c r="A9" s="11" t="s">
        <v>30</v>
      </c>
      <c r="B9" s="1" t="s">
        <v>62</v>
      </c>
      <c r="C9" s="1" t="s">
        <v>56</v>
      </c>
      <c r="D9" s="21" t="str">
        <f t="shared" si="1"/>
        <v>0</v>
      </c>
      <c r="E9" s="21" t="str">
        <f t="shared" si="2"/>
        <v>0</v>
      </c>
      <c r="F9" s="22" t="str">
        <f t="shared" si="3"/>
        <v>0</v>
      </c>
      <c r="G9" s="23" t="str">
        <f t="shared" si="4"/>
        <v>0</v>
      </c>
      <c r="H9" s="1">
        <v>435132.12</v>
      </c>
    </row>
    <row r="10">
      <c r="A10" s="11" t="s">
        <v>30</v>
      </c>
      <c r="B10" s="1" t="s">
        <v>63</v>
      </c>
      <c r="C10" s="1" t="s">
        <v>58</v>
      </c>
      <c r="D10" s="21" t="str">
        <f t="shared" si="1"/>
        <v>0</v>
      </c>
      <c r="E10" s="21" t="str">
        <f t="shared" si="2"/>
        <v>0</v>
      </c>
      <c r="F10" s="22" t="str">
        <f t="shared" si="3"/>
        <v>0</v>
      </c>
      <c r="G10" s="23" t="str">
        <f t="shared" si="4"/>
        <v>0</v>
      </c>
      <c r="H10" s="1">
        <v>1926541.53</v>
      </c>
    </row>
    <row r="11">
      <c r="A11" s="11" t="s">
        <v>30</v>
      </c>
      <c r="B11" s="1" t="s">
        <v>64</v>
      </c>
      <c r="C11" s="1" t="s">
        <v>56</v>
      </c>
      <c r="D11" s="21" t="str">
        <f t="shared" si="1"/>
        <v>0</v>
      </c>
      <c r="E11" s="21" t="str">
        <f t="shared" si="2"/>
        <v>0</v>
      </c>
      <c r="F11" s="22" t="str">
        <f t="shared" si="3"/>
        <v>0</v>
      </c>
      <c r="G11" s="23" t="str">
        <f t="shared" si="4"/>
        <v>0</v>
      </c>
      <c r="H11" s="1">
        <v>839096.32</v>
      </c>
    </row>
    <row r="12">
      <c r="A12" s="11" t="s">
        <v>30</v>
      </c>
      <c r="B12" s="1" t="s">
        <v>65</v>
      </c>
      <c r="C12" s="1" t="s">
        <v>58</v>
      </c>
      <c r="D12" s="21" t="str">
        <f t="shared" si="1"/>
        <v>0</v>
      </c>
      <c r="E12" s="21" t="str">
        <f t="shared" si="2"/>
        <v>0</v>
      </c>
      <c r="F12" s="22" t="str">
        <f t="shared" si="3"/>
        <v>0</v>
      </c>
      <c r="G12" s="23" t="str">
        <f t="shared" si="4"/>
        <v>0</v>
      </c>
      <c r="H12" s="1">
        <v>1462579.24</v>
      </c>
    </row>
    <row r="13">
      <c r="A13" s="11" t="s">
        <v>30</v>
      </c>
      <c r="B13" s="1" t="s">
        <v>66</v>
      </c>
      <c r="C13" s="1" t="s">
        <v>58</v>
      </c>
      <c r="D13" s="21" t="str">
        <f t="shared" si="1"/>
        <v>0</v>
      </c>
      <c r="E13" s="21" t="str">
        <f t="shared" si="2"/>
        <v>0</v>
      </c>
      <c r="F13" s="22" t="str">
        <f t="shared" si="3"/>
        <v>0</v>
      </c>
      <c r="G13" s="23" t="str">
        <f t="shared" si="4"/>
        <v>0</v>
      </c>
      <c r="H13" s="1">
        <v>5047332.68</v>
      </c>
    </row>
    <row r="14">
      <c r="A14" s="11" t="s">
        <v>30</v>
      </c>
      <c r="B14" s="1" t="s">
        <v>67</v>
      </c>
      <c r="C14" s="1" t="s">
        <v>58</v>
      </c>
      <c r="D14" s="21" t="str">
        <f t="shared" si="1"/>
        <v>0</v>
      </c>
      <c r="E14" s="21" t="str">
        <f t="shared" si="2"/>
        <v>0</v>
      </c>
      <c r="F14" s="22" t="str">
        <f t="shared" si="3"/>
        <v>0</v>
      </c>
      <c r="G14" s="23" t="str">
        <f t="shared" si="4"/>
        <v>0</v>
      </c>
      <c r="H14" s="1">
        <v>1.846638787E7</v>
      </c>
    </row>
    <row r="15">
      <c r="A15" s="11" t="s">
        <v>30</v>
      </c>
      <c r="B15" s="1" t="s">
        <v>68</v>
      </c>
      <c r="C15" s="1" t="s">
        <v>58</v>
      </c>
      <c r="D15" s="21" t="str">
        <f t="shared" si="1"/>
        <v>0</v>
      </c>
      <c r="E15" s="21" t="str">
        <f t="shared" si="2"/>
        <v>0</v>
      </c>
      <c r="F15" s="22" t="str">
        <f t="shared" si="3"/>
        <v>0</v>
      </c>
      <c r="G15" s="23" t="str">
        <f t="shared" si="4"/>
        <v>0</v>
      </c>
      <c r="H15" s="1">
        <v>5932328.2</v>
      </c>
    </row>
    <row r="16">
      <c r="A16" s="11" t="s">
        <v>30</v>
      </c>
      <c r="B16" s="1" t="s">
        <v>69</v>
      </c>
      <c r="C16" s="1" t="s">
        <v>58</v>
      </c>
      <c r="D16" s="21" t="str">
        <f t="shared" si="1"/>
        <v>0</v>
      </c>
      <c r="E16" s="21" t="str">
        <f t="shared" si="2"/>
        <v>0</v>
      </c>
      <c r="F16" s="22" t="str">
        <f t="shared" si="3"/>
        <v>0</v>
      </c>
      <c r="G16" s="23" t="str">
        <f t="shared" si="4"/>
        <v>0</v>
      </c>
      <c r="H16" s="1">
        <v>2320690.47</v>
      </c>
    </row>
    <row r="17">
      <c r="A17" s="11" t="s">
        <v>30</v>
      </c>
      <c r="B17" s="1" t="s">
        <v>70</v>
      </c>
      <c r="C17" s="1" t="s">
        <v>58</v>
      </c>
      <c r="D17" s="21" t="str">
        <f t="shared" si="1"/>
        <v>0</v>
      </c>
      <c r="E17" s="21" t="str">
        <f t="shared" si="2"/>
        <v>0</v>
      </c>
      <c r="F17" s="22" t="str">
        <f t="shared" si="3"/>
        <v>0</v>
      </c>
      <c r="G17" s="23" t="str">
        <f t="shared" si="4"/>
        <v>0</v>
      </c>
      <c r="H17" s="1">
        <v>2352752.98</v>
      </c>
    </row>
    <row r="18">
      <c r="A18" s="11" t="s">
        <v>30</v>
      </c>
      <c r="B18" s="1" t="s">
        <v>71</v>
      </c>
      <c r="C18" s="1" t="s">
        <v>58</v>
      </c>
      <c r="D18" s="21" t="str">
        <f t="shared" si="1"/>
        <v>0</v>
      </c>
      <c r="E18" s="21" t="str">
        <f t="shared" si="2"/>
        <v>0</v>
      </c>
      <c r="F18" s="22" t="str">
        <f t="shared" si="3"/>
        <v>0</v>
      </c>
      <c r="G18" s="23" t="str">
        <f t="shared" si="4"/>
        <v>0</v>
      </c>
      <c r="H18" s="1">
        <v>4700303.13</v>
      </c>
    </row>
    <row r="19">
      <c r="A19" s="11" t="s">
        <v>30</v>
      </c>
      <c r="B19" s="1" t="s">
        <v>72</v>
      </c>
      <c r="C19" s="1" t="s">
        <v>58</v>
      </c>
      <c r="D19" s="21" t="str">
        <f t="shared" si="1"/>
        <v>0</v>
      </c>
      <c r="E19" s="21" t="str">
        <f t="shared" si="2"/>
        <v>0</v>
      </c>
      <c r="F19" s="22" t="str">
        <f t="shared" si="3"/>
        <v>0</v>
      </c>
      <c r="G19" s="23" t="str">
        <f t="shared" si="4"/>
        <v>0</v>
      </c>
      <c r="H19" s="1">
        <v>959962.95</v>
      </c>
    </row>
    <row r="20">
      <c r="A20" s="11" t="s">
        <v>30</v>
      </c>
      <c r="B20" s="1" t="s">
        <v>73</v>
      </c>
      <c r="C20" s="1" t="s">
        <v>58</v>
      </c>
      <c r="D20" s="21" t="str">
        <f t="shared" si="1"/>
        <v>0</v>
      </c>
      <c r="E20" s="21" t="str">
        <f t="shared" si="2"/>
        <v>0</v>
      </c>
      <c r="F20" s="22" t="str">
        <f t="shared" si="3"/>
        <v>0</v>
      </c>
      <c r="G20" s="23" t="str">
        <f t="shared" si="4"/>
        <v>0</v>
      </c>
      <c r="H20" s="1">
        <v>4478300.24</v>
      </c>
    </row>
    <row r="21">
      <c r="A21" s="11" t="s">
        <v>30</v>
      </c>
      <c r="B21" s="1" t="s">
        <v>73</v>
      </c>
      <c r="C21" s="1" t="s">
        <v>58</v>
      </c>
      <c r="D21" s="21" t="str">
        <f t="shared" si="1"/>
        <v>0</v>
      </c>
      <c r="E21" s="21" t="str">
        <f t="shared" si="2"/>
        <v>0</v>
      </c>
      <c r="F21" s="22" t="str">
        <f t="shared" si="3"/>
        <v>0</v>
      </c>
      <c r="G21" s="23" t="str">
        <f t="shared" si="4"/>
        <v>0</v>
      </c>
      <c r="H21" s="1">
        <v>5558655.2</v>
      </c>
    </row>
    <row r="22">
      <c r="A22" s="11" t="s">
        <v>30</v>
      </c>
      <c r="B22" s="1" t="s">
        <v>74</v>
      </c>
      <c r="C22" s="1" t="s">
        <v>58</v>
      </c>
      <c r="D22" s="21" t="str">
        <f t="shared" si="1"/>
        <v>0</v>
      </c>
      <c r="E22" s="21" t="str">
        <f t="shared" si="2"/>
        <v>0</v>
      </c>
      <c r="F22" s="22" t="str">
        <f t="shared" si="3"/>
        <v>0</v>
      </c>
      <c r="G22" s="23" t="str">
        <f t="shared" si="4"/>
        <v>0</v>
      </c>
      <c r="H22" s="1">
        <v>3335241.24</v>
      </c>
    </row>
    <row r="23">
      <c r="A23" s="11" t="s">
        <v>30</v>
      </c>
      <c r="B23" s="1" t="s">
        <v>75</v>
      </c>
      <c r="C23" s="1" t="s">
        <v>76</v>
      </c>
      <c r="D23" s="21" t="str">
        <f t="shared" si="1"/>
        <v>0</v>
      </c>
      <c r="E23" s="21" t="str">
        <f t="shared" si="2"/>
        <v>0</v>
      </c>
      <c r="F23" s="22" t="str">
        <f t="shared" si="3"/>
        <v>0</v>
      </c>
      <c r="G23" s="23" t="str">
        <f t="shared" si="4"/>
        <v>0</v>
      </c>
      <c r="H23" s="1">
        <v>1.318389078E7</v>
      </c>
    </row>
    <row r="24">
      <c r="A24" s="11" t="s">
        <v>30</v>
      </c>
      <c r="B24" s="1" t="s">
        <v>77</v>
      </c>
      <c r="C24" s="1" t="s">
        <v>58</v>
      </c>
      <c r="D24" s="21" t="str">
        <f t="shared" si="1"/>
        <v>0</v>
      </c>
      <c r="E24" s="21" t="str">
        <f t="shared" si="2"/>
        <v>0</v>
      </c>
      <c r="F24" s="22" t="str">
        <f t="shared" si="3"/>
        <v>0</v>
      </c>
      <c r="G24" s="23" t="str">
        <f t="shared" si="4"/>
        <v>0</v>
      </c>
      <c r="H24" s="1">
        <v>3413945.44</v>
      </c>
    </row>
    <row r="25">
      <c r="A25" s="11" t="s">
        <v>30</v>
      </c>
      <c r="B25" s="1" t="s">
        <v>77</v>
      </c>
      <c r="C25" s="1" t="s">
        <v>58</v>
      </c>
      <c r="D25" s="21" t="str">
        <f t="shared" si="1"/>
        <v>0</v>
      </c>
      <c r="E25" s="21" t="str">
        <f t="shared" si="2"/>
        <v>0</v>
      </c>
      <c r="F25" s="22" t="str">
        <f t="shared" si="3"/>
        <v>0</v>
      </c>
      <c r="G25" s="23" t="str">
        <f t="shared" si="4"/>
        <v>0</v>
      </c>
      <c r="H25" s="1">
        <v>2.264533675E7</v>
      </c>
    </row>
    <row r="26">
      <c r="A26" s="11" t="s">
        <v>30</v>
      </c>
      <c r="B26" s="1" t="s">
        <v>78</v>
      </c>
      <c r="C26" s="1" t="s">
        <v>56</v>
      </c>
      <c r="D26" s="21" t="str">
        <f t="shared" si="1"/>
        <v>0</v>
      </c>
      <c r="E26" s="21" t="str">
        <f t="shared" si="2"/>
        <v>0</v>
      </c>
      <c r="F26" s="22" t="str">
        <f t="shared" si="3"/>
        <v>0</v>
      </c>
      <c r="G26" s="23" t="str">
        <f t="shared" si="4"/>
        <v>0</v>
      </c>
      <c r="H26" s="1">
        <v>274078.8</v>
      </c>
    </row>
    <row r="27">
      <c r="A27" s="11" t="s">
        <v>30</v>
      </c>
      <c r="B27" s="1" t="s">
        <v>79</v>
      </c>
      <c r="C27" s="1" t="s">
        <v>56</v>
      </c>
      <c r="D27" s="21" t="str">
        <f t="shared" si="1"/>
        <v>0</v>
      </c>
      <c r="E27" s="21" t="str">
        <f t="shared" si="2"/>
        <v>0</v>
      </c>
      <c r="F27" s="22" t="str">
        <f t="shared" si="3"/>
        <v>0</v>
      </c>
      <c r="G27" s="23" t="str">
        <f t="shared" si="4"/>
        <v>0</v>
      </c>
      <c r="H27" s="1">
        <v>269317.6</v>
      </c>
    </row>
    <row r="28">
      <c r="A28" s="11" t="s">
        <v>30</v>
      </c>
      <c r="B28" s="1" t="s">
        <v>80</v>
      </c>
      <c r="C28" s="1" t="s">
        <v>58</v>
      </c>
      <c r="D28" s="21" t="str">
        <f t="shared" si="1"/>
        <v>0</v>
      </c>
      <c r="E28" s="21" t="str">
        <f t="shared" si="2"/>
        <v>0</v>
      </c>
      <c r="F28" s="22" t="str">
        <f t="shared" si="3"/>
        <v>0</v>
      </c>
      <c r="G28" s="23" t="str">
        <f t="shared" si="4"/>
        <v>0</v>
      </c>
      <c r="H28" s="1">
        <v>4502612.16</v>
      </c>
    </row>
    <row r="29">
      <c r="A29" s="11" t="s">
        <v>30</v>
      </c>
      <c r="B29" s="1" t="s">
        <v>81</v>
      </c>
      <c r="C29" s="1" t="s">
        <v>58</v>
      </c>
      <c r="D29" s="21" t="str">
        <f t="shared" si="1"/>
        <v>0</v>
      </c>
      <c r="E29" s="21" t="str">
        <f t="shared" si="2"/>
        <v>0</v>
      </c>
      <c r="F29" s="22" t="str">
        <f t="shared" si="3"/>
        <v>0</v>
      </c>
      <c r="G29" s="23" t="str">
        <f t="shared" si="4"/>
        <v>0</v>
      </c>
      <c r="H29" s="1">
        <v>3363720.44</v>
      </c>
    </row>
    <row r="30">
      <c r="A30" s="11" t="s">
        <v>30</v>
      </c>
      <c r="B30" s="1" t="s">
        <v>82</v>
      </c>
      <c r="C30" s="1" t="s">
        <v>56</v>
      </c>
      <c r="D30" s="21" t="str">
        <f t="shared" si="1"/>
        <v>0</v>
      </c>
      <c r="E30" s="21" t="str">
        <f t="shared" si="2"/>
        <v>0</v>
      </c>
      <c r="F30" s="22" t="str">
        <f t="shared" si="3"/>
        <v>0</v>
      </c>
      <c r="G30" s="23" t="str">
        <f t="shared" si="4"/>
        <v>0</v>
      </c>
      <c r="H30" s="1">
        <v>440464.44</v>
      </c>
    </row>
    <row r="31">
      <c r="A31" s="11" t="s">
        <v>30</v>
      </c>
      <c r="B31" s="1" t="s">
        <v>83</v>
      </c>
      <c r="C31" s="1" t="s">
        <v>84</v>
      </c>
      <c r="D31" s="21" t="str">
        <f t="shared" si="1"/>
        <v>0</v>
      </c>
      <c r="E31" s="21" t="str">
        <f t="shared" si="2"/>
        <v>0</v>
      </c>
      <c r="F31" s="22" t="str">
        <f t="shared" si="3"/>
        <v>0</v>
      </c>
      <c r="G31" s="23" t="str">
        <f t="shared" si="4"/>
        <v>0</v>
      </c>
      <c r="H31" s="1">
        <v>351996.06</v>
      </c>
    </row>
    <row r="32">
      <c r="A32" s="11" t="s">
        <v>30</v>
      </c>
      <c r="B32" s="1" t="s">
        <v>85</v>
      </c>
      <c r="C32" s="1" t="s">
        <v>56</v>
      </c>
      <c r="D32" s="21" t="str">
        <f t="shared" si="1"/>
        <v>0</v>
      </c>
      <c r="E32" s="21" t="str">
        <f t="shared" si="2"/>
        <v>0</v>
      </c>
      <c r="F32" s="22" t="str">
        <f t="shared" si="3"/>
        <v>0</v>
      </c>
      <c r="G32" s="23" t="str">
        <f t="shared" si="4"/>
        <v>0</v>
      </c>
      <c r="H32" s="1">
        <v>430244.88</v>
      </c>
    </row>
    <row r="33">
      <c r="A33" s="11" t="s">
        <v>30</v>
      </c>
      <c r="B33" s="1" t="s">
        <v>86</v>
      </c>
      <c r="C33" s="1" t="s">
        <v>58</v>
      </c>
      <c r="D33" s="21" t="str">
        <f t="shared" si="1"/>
        <v>0</v>
      </c>
      <c r="E33" s="21" t="str">
        <f t="shared" si="2"/>
        <v>0</v>
      </c>
      <c r="F33" s="22" t="str">
        <f t="shared" si="3"/>
        <v>0</v>
      </c>
      <c r="G33" s="23" t="str">
        <f t="shared" si="4"/>
        <v>0</v>
      </c>
      <c r="H33" s="1">
        <v>3444650.72</v>
      </c>
    </row>
    <row r="34">
      <c r="A34" s="11" t="s">
        <v>30</v>
      </c>
      <c r="B34" s="1" t="s">
        <v>87</v>
      </c>
      <c r="C34" s="1" t="s">
        <v>58</v>
      </c>
      <c r="D34" s="21" t="str">
        <f t="shared" si="1"/>
        <v>Apache </v>
      </c>
      <c r="E34" s="21" t="str">
        <f t="shared" si="2"/>
        <v>0</v>
      </c>
      <c r="F34" s="22" t="str">
        <f t="shared" si="3"/>
        <v>APACHE CORP COM</v>
      </c>
      <c r="G34" s="23">
        <f t="shared" si="4"/>
        <v>3092699.9</v>
      </c>
      <c r="H34" s="1">
        <v>3092699.9</v>
      </c>
    </row>
    <row r="35">
      <c r="A35" s="11" t="s">
        <v>30</v>
      </c>
      <c r="B35" s="1" t="s">
        <v>88</v>
      </c>
      <c r="C35" s="1" t="s">
        <v>58</v>
      </c>
      <c r="D35" s="21" t="str">
        <f t="shared" si="1"/>
        <v>0</v>
      </c>
      <c r="E35" s="21" t="str">
        <f t="shared" si="2"/>
        <v>0</v>
      </c>
      <c r="F35" s="22" t="str">
        <f t="shared" si="3"/>
        <v>0</v>
      </c>
      <c r="G35" s="23" t="str">
        <f t="shared" si="4"/>
        <v>0</v>
      </c>
      <c r="H35" s="1">
        <v>4797742.52</v>
      </c>
    </row>
    <row r="36">
      <c r="A36" s="11" t="s">
        <v>30</v>
      </c>
      <c r="B36" s="1" t="s">
        <v>89</v>
      </c>
      <c r="C36" s="1" t="s">
        <v>90</v>
      </c>
      <c r="D36" s="21" t="str">
        <f t="shared" si="1"/>
        <v>0</v>
      </c>
      <c r="E36" s="21" t="str">
        <f t="shared" si="2"/>
        <v>0</v>
      </c>
      <c r="F36" s="22" t="str">
        <f t="shared" si="3"/>
        <v>0</v>
      </c>
      <c r="G36" s="23" t="str">
        <f t="shared" si="4"/>
        <v>0</v>
      </c>
      <c r="H36" s="1">
        <v>3.478473419E8</v>
      </c>
    </row>
    <row r="37">
      <c r="A37" s="11" t="s">
        <v>30</v>
      </c>
      <c r="B37" s="1" t="s">
        <v>91</v>
      </c>
      <c r="C37" s="1" t="s">
        <v>76</v>
      </c>
      <c r="D37" s="21" t="str">
        <f t="shared" si="1"/>
        <v>0</v>
      </c>
      <c r="E37" s="21" t="str">
        <f t="shared" si="2"/>
        <v>0</v>
      </c>
      <c r="F37" s="22" t="str">
        <f t="shared" si="3"/>
        <v>0</v>
      </c>
      <c r="G37" s="23" t="str">
        <f t="shared" si="4"/>
        <v>0</v>
      </c>
      <c r="H37" s="1">
        <v>1.085872285E7</v>
      </c>
    </row>
    <row r="38">
      <c r="A38" s="11" t="s">
        <v>30</v>
      </c>
      <c r="B38" s="1" t="s">
        <v>92</v>
      </c>
      <c r="C38" s="1" t="s">
        <v>58</v>
      </c>
      <c r="D38" s="21" t="str">
        <f t="shared" si="1"/>
        <v>0</v>
      </c>
      <c r="E38" s="24">
        <v>0.0</v>
      </c>
      <c r="F38" s="24">
        <v>0.0</v>
      </c>
      <c r="G38" s="25">
        <v>0.0</v>
      </c>
      <c r="H38" s="1">
        <v>5099884.4</v>
      </c>
    </row>
    <row r="39">
      <c r="A39" s="11" t="s">
        <v>30</v>
      </c>
      <c r="B39" s="1" t="s">
        <v>93</v>
      </c>
      <c r="C39" s="1" t="s">
        <v>76</v>
      </c>
      <c r="D39" s="21" t="str">
        <f t="shared" si="1"/>
        <v>0</v>
      </c>
      <c r="E39" s="21" t="str">
        <f t="shared" ref="E39:E278" si="5">IF(ISNUMBER(SEARCH("Coal India",B39)),"Coal India",IF(ISNUMBER(SEARCH("China Shenhua",B39)),"China Shenhua",IF(ISNUMBER(SEARCH("Adani",B39)),"Adani",IF(ISNUMBER(SEARCH("Shanxi Coking",B39)),"Shanxi Coking",IF(ISNUMBER(SEARCH("Anglo American",B39)),"Anglo American",IF(ISNUMBER(SEARCH("BHP Billiton",B39)),"BHP Billiton",IF(ISNUMBER(SEARCH("Yitai Coal",B39)),"Yitai Coal",IF(ISNUMBER(SEARCH("Datang Intl",B39)),"Datang Intl",IF(ISNUMBER(SEARCH("China Coal",B39)),"China Coal",IF(ISNUMBER(SEARCH("Peabody Energy",B39)),"Peabody Energy",IF(ISNUMBER(SEARCH("Glencore Xstrata",B39)),"Glencore Xstrata",IF(ISNUMBER(SEARCH("Datong Coal",B39)),"Datong Coal",IF(ISNUMBER(SEARCH("Yanzhou Coal",B39)),"Yanzhou Coal",IF(ISNUMBER(SEARCH("DEH",B39)),"DEH",IF(ISNUMBER(SEARCH("Exxaro",B39)),"Exxaro",IF(ISNUMBER(SEARCH("Yangquan Coal",B39)),"Yangquan Coal",IF(ISNUMBER(SEARCH("Mechel",B39)),"Mechel",IF(ISNUMBER(SEARCH("Arch Coal",B39)),"Arch Coal",IF(ISNUMBER(SEARCH("Alpha Natural Resources",B39)),"Alpha Natural Resources",IF(ISNUMBER(SEARCH("EVRAZ",B39)),"EVRAZ", IF(ISNUMBER(SEARCH("Mitsubishi",B39)),"Mitsubishi",
if(and(or(B39="Vale", ISNUMBER(SEARCH("Vale ",B39))),NOT(ISNUMBER(SEARCH("?Vale",B39)))), "Vale",IF(ISNUMBER(SEARCH("Raspadskaya",B39)),"Raspadskaya",IF(ISNUMBER(SEARCH("Rio Tinto",B39)),"Rio Tinto",IF(ISNUMBER(SEARCH("Asia Resource",B39)),"Asia Resource",IF(ISNUMBER(SEARCH("Rusal",B39)),"Rusal",IF(ISNUMBER(SEARCH("Neyveli Lignite",B39)),"Neyveli Lignite",IF(ISNUMBER(SEARCH("Pingdingshan",B39)),"Pingdingshan",IF(ISNUMBER(SEARCH("Cloud Peak",B39)),"Cloud Peak",IF(ISNUMBER(SEARCH("Sasol",B39)),"Sasol",IF(ISNUMBER(SEARCH("Tata Steel",B39)),"Tata Steel",IF(AND(ISNUMBER(SEARCH("AGL",B39)),NOT(ISNUMBER(SEARCH("?AGL",B39)))),"AGL", IF(ISNUMBER(SEARCH("Teck",B39)),"Teck",IF(ISNUMBER(SEARCH("Severstal",B39)),"Severstal",IF(ISNUMBER(SEARCH("Coalspur",B39)),"Coalspur",IF(ISNUMBER(SEARCH("Kuzbass Fuel ",B39)),"Kuzbass Fuel ",IF(ISNUMBER(SEARCH("Polyus Gold",B39)),"Polyus Gold",IF(ISNUMBER(SEARCH("Energy Ventures",B39)),"Energy Ventures",IF(ISNUMBER(SEARCH("Whitehaven Coal",B39)),"Whitehaven Coal",IF(ISNUMBER(SEARCH("Banpu",B39)),"Banpu",IF(ISNUMBER(SEARCH("Bayan",B39)),"Bayan",IF(AND(ISNUMBER(SEARCH("RWE",B39)),NOT(ISNUMBER(SEARCH("ERWE",B39)))),"RWE",IF(ISNUMBER(SEARCH("Consol Energy",B39)),"Consol Energy",IF(ISNUMBER(SEARCH("WHSP",B39)),"WHSP",IF(ISNUMBER(SEARCH("Westmoreland",B39)),"Westmoreland",IF(ISNUMBER(SEARCH("Resource Generation",B39)),"Resource Generation",IF(ISNUMBER(SEARCH("Churchill Mining",B39)),"Churchill Mining",IF(ISNUMBER(SEARCH("NTPC",B39)),"NTPC",IF(ISNUMBER(SEARCH("Adaro",B39)),"Adaro",IF(ISNUMBER(SEARCH("Nacco",B39)),"Nacco",  IF(ISNUMBER(SEARCH("Idemitsu Kosan",B39)),"Idemitsu Kosan",IF(ISNUMBER(SEARCH("ARLP",B39)),"ARLP",IF(ISNUMBER(SEARCH("Huolinhe Opencut",B39)),"Huolinhe Opencut",IF(ISNUMBER(SEARCH("Golden Energy",B39)),"Golden Energy",IF(ISNUMBER(SEARCH("Mitsui &amp; Co",B39)),"Mitsui &amp; Co",
IF(AND(ISNUMBER(SEARCH("CoAL",B39)),NOT(ISNUMBER(SEARCH("?CoAL",B39)))),"CoAL",IF(ISNUMBER(SEARCH("NLMK",B39)),"NLMK",IF(ISNUMBER(SEARCH("Tata Power",B39)),"Tata Power",IF(ISNUMBER(SEARCH("MMK OJSC",B39)),"MMK OJSC",IF(ISNUMBER(SEARCH("Wesfarmers",B39)),"Wesfarmers",IF(ISNUMBER(SEARCH("Kazakhmys",B39)),"Kazakhmys",IF(ISNUMBER(SEARCH("New World Resources",B39)),"New World Resources",IF(ISNUMBER(SEARCH("MMC",B39)),"MMC",IF(ISNUMBER(SEARCH("Itochu",B39)),"Itochu",IF(ISNUMBER(SEARCH("Cockatoo",B39)),"Cockatoo",IF(ISNUMBER(SEARCH("Shanxi Meijin Energy",B39)),"Shanxi Meijin Energy",IF(ISNUMBER(SEARCH("Jizhong Energy",B39)),"Jizhong Energy",IF(ISNUMBER(SEARCH("Bandanna",B39)),"Bandanna",IF(ISNUMBER(SEARCH("Polo Resources",B39)),"Polo Resources",IF(ISNUMBER(SEARCH("Allete",B39)),"Allete",IF(ISNUMBER(SEARCH("CLP Holdings",B39)),"CLP Holdings", IF(AND(ISNUMBER(SEARCH("Aspire",B39)),NOT(ISNUMBER(SEARCH("Aspire D",B39)))),"Aspire", IF(ISNUMBER(SEARCH("Marubeni",B39)),"Marubeni",IF(ISNUMBER(SEARCH("China Resources",B39)),"China Resources",IF(ISNUMBER(SEARCH("Walter Energy",B39)),"Walter Energy",IF(ISNUMBER(SEARCH("Coal Energy",B39)),"Coal Energy",IF(ISNUMBER(SEARCH("Indika",B39)),"Indika",IF(ISNUMBER(SEARCH("Arcelor Mittal",B39)),"Arcelor Mittal",IF(ISNUMBER(SEARCH("FirstEnergy",B39)),"FirstEnergy",IF(ISNUMBER(SEARCH("Black Hills",B39)),"Black Hills",IF(ISNUMBER(SEARCH("Wescoal",B39)),"Wescoal",IF(ISNUMBER(SEARCH("Grupo Mexico",B39)),"Grupo Mexico",IF(and(or(B39="ARM", ISNUMBER(SEARCH("ARM ",B39))),NOT(ISNUMBER(SEARCH("?ARM",B39)))), "ARM",IF(ISNUMBER(SEARCH("Shanxi Coal",B39)),"Shanxi Coal",IF(ISNUMBER(SEARCH("Capital Power",B39)),"Capital Power",IF(ISNUMBER(SEARCH("PTT",B39)),"PTT",IF(ISNUMBER(SEARCH("Shanxi Lanhua Sci-Tech",B39)),"Shanxi Lanhua Sci-Tech",IF(ISNUMBER(SEARCH("Fortune",B39)),"Fortune",IF(ISNUMBER(SEARCH("Cardero",B39)),"Cardero",IF(ISNUMBER(SEARCH("Zhengzhou  Coal",B39)),"Zhengzhou Coal",IF(ISNUMBER(SEARCH("SAIL",B39)),"SAIL",IF(ISNUMBER(SEARCH("JSPL",B39)),"JSPL",IF(ISNUMBER(SEARCH("Shougang Fushan",B39)),"Shougang Fushan",IF(ISNUMBER(SEARCH("Jingyuan",B39)),"Jingyuan",IF(ISNUMBER(SEARCH("Stanmore",B39)),"Stanmore",IF(ISNUMBER(SEARCH("Prophecy Coal",B39)),"Prophecy Coal",IF(ISNUMBER(SEARCH("Cliffs Natural Resources",B39)),"Cliffs Natural Resources",IF(ISNUMBER(SEARCH("James River",B39)),"James River",IF(ISNUMBER(SEARCH("CESC",B39)),"CESC",IF(ISNUMBER(SEARCH("Alcoa",B39)),"Alcoa","0"))))))))))))))))))))))))))))))))))))))))))))))))))))))))))))))))))))))))))))))))))))))))))))))))))))
</f>
        <v>0</v>
      </c>
      <c r="F39" s="22" t="str">
        <f t="shared" ref="F39:F278" si="6">IF(OR(NOT(D39="0"),NOT(E39="0")),B39,D39)</f>
        <v>0</v>
      </c>
      <c r="G39" s="23" t="str">
        <f t="shared" ref="G39:G278" si="7">IF(F39="0",F39,H39)</f>
        <v>0</v>
      </c>
      <c r="H39" s="1">
        <v>186989.01</v>
      </c>
    </row>
    <row r="40">
      <c r="A40" s="11" t="s">
        <v>30</v>
      </c>
      <c r="B40" s="1" t="s">
        <v>94</v>
      </c>
      <c r="C40" s="1" t="s">
        <v>58</v>
      </c>
      <c r="D40" s="21" t="str">
        <f t="shared" si="1"/>
        <v>0</v>
      </c>
      <c r="E40" s="21" t="str">
        <f t="shared" si="5"/>
        <v>0</v>
      </c>
      <c r="F40" s="22" t="str">
        <f t="shared" si="6"/>
        <v>0</v>
      </c>
      <c r="G40" s="23" t="str">
        <f t="shared" si="7"/>
        <v>0</v>
      </c>
      <c r="H40" s="1">
        <v>3554031.04</v>
      </c>
    </row>
    <row r="41">
      <c r="A41" s="11" t="s">
        <v>30</v>
      </c>
      <c r="B41" s="1" t="s">
        <v>95</v>
      </c>
      <c r="C41" s="1" t="s">
        <v>56</v>
      </c>
      <c r="D41" s="21" t="str">
        <f t="shared" si="1"/>
        <v>0</v>
      </c>
      <c r="E41" s="21" t="str">
        <f t="shared" si="5"/>
        <v>0</v>
      </c>
      <c r="F41" s="22" t="str">
        <f t="shared" si="6"/>
        <v>0</v>
      </c>
      <c r="G41" s="23" t="str">
        <f t="shared" si="7"/>
        <v>0</v>
      </c>
      <c r="H41" s="1">
        <v>576427.5</v>
      </c>
    </row>
    <row r="42">
      <c r="A42" s="11" t="s">
        <v>30</v>
      </c>
      <c r="B42" s="1" t="s">
        <v>96</v>
      </c>
      <c r="C42" s="1" t="s">
        <v>56</v>
      </c>
      <c r="D42" s="21" t="str">
        <f t="shared" si="1"/>
        <v>0</v>
      </c>
      <c r="E42" s="21" t="str">
        <f t="shared" si="5"/>
        <v>0</v>
      </c>
      <c r="F42" s="22" t="str">
        <f t="shared" si="6"/>
        <v>0</v>
      </c>
      <c r="G42" s="23" t="str">
        <f t="shared" si="7"/>
        <v>0</v>
      </c>
      <c r="H42" s="1">
        <v>500187.24</v>
      </c>
    </row>
    <row r="43">
      <c r="A43" s="11" t="s">
        <v>30</v>
      </c>
      <c r="B43" s="1" t="s">
        <v>97</v>
      </c>
      <c r="C43" s="1" t="s">
        <v>58</v>
      </c>
      <c r="D43" s="21" t="str">
        <f t="shared" si="1"/>
        <v>0</v>
      </c>
      <c r="E43" s="21" t="str">
        <f t="shared" si="5"/>
        <v>0</v>
      </c>
      <c r="F43" s="22" t="str">
        <f t="shared" si="6"/>
        <v>0</v>
      </c>
      <c r="G43" s="23" t="str">
        <f t="shared" si="7"/>
        <v>0</v>
      </c>
      <c r="H43" s="1">
        <v>5818974.57</v>
      </c>
    </row>
    <row r="44">
      <c r="A44" s="11" t="s">
        <v>30</v>
      </c>
      <c r="B44" s="1" t="s">
        <v>98</v>
      </c>
      <c r="C44" s="1" t="s">
        <v>99</v>
      </c>
      <c r="D44" s="21" t="str">
        <f t="shared" si="1"/>
        <v>0</v>
      </c>
      <c r="E44" s="21" t="str">
        <f t="shared" si="5"/>
        <v>0</v>
      </c>
      <c r="F44" s="22" t="str">
        <f t="shared" si="6"/>
        <v>0</v>
      </c>
      <c r="G44" s="23" t="str">
        <f t="shared" si="7"/>
        <v>0</v>
      </c>
      <c r="H44" s="1">
        <v>121.66</v>
      </c>
    </row>
    <row r="45">
      <c r="A45" s="11" t="s">
        <v>30</v>
      </c>
      <c r="B45" s="1" t="s">
        <v>98</v>
      </c>
      <c r="C45" s="1" t="s">
        <v>100</v>
      </c>
      <c r="D45" s="21" t="str">
        <f t="shared" si="1"/>
        <v>0</v>
      </c>
      <c r="E45" s="21" t="str">
        <f t="shared" si="5"/>
        <v>0</v>
      </c>
      <c r="F45" s="22" t="str">
        <f t="shared" si="6"/>
        <v>0</v>
      </c>
      <c r="G45" s="23" t="str">
        <f t="shared" si="7"/>
        <v>0</v>
      </c>
      <c r="H45" s="1">
        <v>0.1</v>
      </c>
    </row>
    <row r="46">
      <c r="A46" s="11" t="s">
        <v>30</v>
      </c>
      <c r="B46" s="1" t="s">
        <v>98</v>
      </c>
      <c r="C46" s="1" t="s">
        <v>100</v>
      </c>
      <c r="D46" s="21" t="str">
        <f t="shared" si="1"/>
        <v>0</v>
      </c>
      <c r="E46" s="21" t="str">
        <f t="shared" si="5"/>
        <v>0</v>
      </c>
      <c r="F46" s="22" t="str">
        <f t="shared" si="6"/>
        <v>0</v>
      </c>
      <c r="G46" s="23" t="str">
        <f t="shared" si="7"/>
        <v>0</v>
      </c>
      <c r="H46" s="1">
        <v>0.26</v>
      </c>
    </row>
    <row r="47">
      <c r="A47" s="11" t="s">
        <v>30</v>
      </c>
      <c r="B47" s="1" t="s">
        <v>101</v>
      </c>
      <c r="C47" s="1" t="s">
        <v>56</v>
      </c>
      <c r="D47" s="21" t="str">
        <f t="shared" si="1"/>
        <v>0</v>
      </c>
      <c r="E47" s="21" t="str">
        <f t="shared" si="5"/>
        <v>0</v>
      </c>
      <c r="F47" s="22" t="str">
        <f t="shared" si="6"/>
        <v>0</v>
      </c>
      <c r="G47" s="23" t="str">
        <f t="shared" si="7"/>
        <v>0</v>
      </c>
      <c r="H47" s="1">
        <v>756881.5</v>
      </c>
    </row>
    <row r="48">
      <c r="A48" s="11" t="s">
        <v>30</v>
      </c>
      <c r="B48" s="1" t="s">
        <v>102</v>
      </c>
      <c r="C48" s="1" t="s">
        <v>56</v>
      </c>
      <c r="D48" s="21" t="str">
        <f t="shared" si="1"/>
        <v>0</v>
      </c>
      <c r="E48" s="21" t="str">
        <f t="shared" si="5"/>
        <v>0</v>
      </c>
      <c r="F48" s="22" t="str">
        <f t="shared" si="6"/>
        <v>0</v>
      </c>
      <c r="G48" s="23" t="str">
        <f t="shared" si="7"/>
        <v>0</v>
      </c>
      <c r="H48" s="1">
        <v>215545.29</v>
      </c>
    </row>
    <row r="49">
      <c r="A49" s="11" t="s">
        <v>30</v>
      </c>
      <c r="B49" s="1" t="s">
        <v>103</v>
      </c>
      <c r="C49" s="1" t="s">
        <v>56</v>
      </c>
      <c r="D49" s="21" t="str">
        <f t="shared" si="1"/>
        <v>0</v>
      </c>
      <c r="E49" s="21" t="str">
        <f t="shared" si="5"/>
        <v>0</v>
      </c>
      <c r="F49" s="22" t="str">
        <f t="shared" si="6"/>
        <v>0</v>
      </c>
      <c r="G49" s="23" t="str">
        <f t="shared" si="7"/>
        <v>0</v>
      </c>
      <c r="H49" s="1">
        <v>830821.5</v>
      </c>
    </row>
    <row r="50">
      <c r="A50" s="11" t="s">
        <v>30</v>
      </c>
      <c r="B50" s="1" t="s">
        <v>104</v>
      </c>
      <c r="C50" s="1" t="s">
        <v>90</v>
      </c>
      <c r="D50" s="21" t="str">
        <f t="shared" si="1"/>
        <v>0</v>
      </c>
      <c r="E50" s="21" t="str">
        <f t="shared" si="5"/>
        <v>0</v>
      </c>
      <c r="F50" s="22" t="str">
        <f t="shared" si="6"/>
        <v>0</v>
      </c>
      <c r="G50" s="23" t="str">
        <f t="shared" si="7"/>
        <v>0</v>
      </c>
      <c r="H50" s="1">
        <v>1.597262862E8</v>
      </c>
    </row>
    <row r="51">
      <c r="A51" s="11" t="s">
        <v>30</v>
      </c>
      <c r="B51" s="1" t="s">
        <v>105</v>
      </c>
      <c r="C51" s="1" t="s">
        <v>58</v>
      </c>
      <c r="D51" s="21" t="str">
        <f t="shared" si="1"/>
        <v>0</v>
      </c>
      <c r="E51" s="21" t="str">
        <f t="shared" si="5"/>
        <v>0</v>
      </c>
      <c r="F51" s="22" t="str">
        <f t="shared" si="6"/>
        <v>0</v>
      </c>
      <c r="G51" s="23" t="str">
        <f t="shared" si="7"/>
        <v>0</v>
      </c>
      <c r="H51" s="1">
        <v>234604.73</v>
      </c>
    </row>
    <row r="52">
      <c r="A52" s="11" t="s">
        <v>30</v>
      </c>
      <c r="B52" s="1" t="s">
        <v>106</v>
      </c>
      <c r="C52" s="1" t="s">
        <v>58</v>
      </c>
      <c r="D52" s="21" t="str">
        <f t="shared" si="1"/>
        <v>0</v>
      </c>
      <c r="E52" s="21" t="str">
        <f t="shared" si="5"/>
        <v>0</v>
      </c>
      <c r="F52" s="22" t="str">
        <f t="shared" si="6"/>
        <v>0</v>
      </c>
      <c r="G52" s="23" t="str">
        <f t="shared" si="7"/>
        <v>0</v>
      </c>
      <c r="H52" s="1">
        <v>1123094.79</v>
      </c>
    </row>
    <row r="53">
      <c r="A53" s="11" t="s">
        <v>30</v>
      </c>
      <c r="B53" s="1" t="s">
        <v>107</v>
      </c>
      <c r="C53" s="1" t="s">
        <v>56</v>
      </c>
      <c r="D53" s="21" t="str">
        <f t="shared" si="1"/>
        <v>0</v>
      </c>
      <c r="E53" s="21" t="str">
        <f t="shared" si="5"/>
        <v>0</v>
      </c>
      <c r="F53" s="22" t="str">
        <f t="shared" si="6"/>
        <v>0</v>
      </c>
      <c r="G53" s="23" t="str">
        <f t="shared" si="7"/>
        <v>0</v>
      </c>
      <c r="H53" s="1">
        <v>339750.0</v>
      </c>
    </row>
    <row r="54">
      <c r="A54" s="11" t="s">
        <v>30</v>
      </c>
      <c r="B54" s="1" t="s">
        <v>108</v>
      </c>
      <c r="C54" s="1" t="s">
        <v>56</v>
      </c>
      <c r="D54" s="21" t="str">
        <f t="shared" si="1"/>
        <v>0</v>
      </c>
      <c r="E54" s="21" t="str">
        <f t="shared" si="5"/>
        <v>0</v>
      </c>
      <c r="F54" s="22" t="str">
        <f t="shared" si="6"/>
        <v>0</v>
      </c>
      <c r="G54" s="23" t="str">
        <f t="shared" si="7"/>
        <v>0</v>
      </c>
      <c r="H54" s="1">
        <v>734195.62</v>
      </c>
    </row>
    <row r="55">
      <c r="A55" s="11" t="s">
        <v>30</v>
      </c>
      <c r="B55" s="1" t="s">
        <v>109</v>
      </c>
      <c r="C55" s="1" t="s">
        <v>58</v>
      </c>
      <c r="D55" s="21" t="str">
        <f t="shared" si="1"/>
        <v>0</v>
      </c>
      <c r="E55" s="21" t="str">
        <f t="shared" si="5"/>
        <v>0</v>
      </c>
      <c r="F55" s="22" t="str">
        <f t="shared" si="6"/>
        <v>0</v>
      </c>
      <c r="G55" s="23" t="str">
        <f t="shared" si="7"/>
        <v>0</v>
      </c>
      <c r="H55" s="1">
        <v>957652.05</v>
      </c>
    </row>
    <row r="56">
      <c r="A56" s="11" t="s">
        <v>30</v>
      </c>
      <c r="B56" s="1" t="s">
        <v>110</v>
      </c>
      <c r="C56" s="1" t="s">
        <v>56</v>
      </c>
      <c r="D56" s="21" t="str">
        <f t="shared" si="1"/>
        <v>BHP Billiton</v>
      </c>
      <c r="E56" s="21" t="str">
        <f t="shared" si="5"/>
        <v>BHP Billiton</v>
      </c>
      <c r="F56" s="22" t="str">
        <f t="shared" si="6"/>
        <v>BHP BILLITON FINANCE LTD</v>
      </c>
      <c r="G56" s="23">
        <f t="shared" si="7"/>
        <v>805148.18</v>
      </c>
      <c r="H56" s="1">
        <v>805148.18</v>
      </c>
    </row>
    <row r="57">
      <c r="A57" s="11" t="s">
        <v>30</v>
      </c>
      <c r="B57" s="1" t="s">
        <v>111</v>
      </c>
      <c r="C57" s="1" t="s">
        <v>56</v>
      </c>
      <c r="D57" s="21" t="str">
        <f t="shared" si="1"/>
        <v>0</v>
      </c>
      <c r="E57" s="21" t="str">
        <f t="shared" si="5"/>
        <v>0</v>
      </c>
      <c r="F57" s="22" t="str">
        <f t="shared" si="6"/>
        <v>0</v>
      </c>
      <c r="G57" s="23" t="str">
        <f t="shared" si="7"/>
        <v>0</v>
      </c>
      <c r="H57" s="1">
        <v>244720.2</v>
      </c>
    </row>
    <row r="58">
      <c r="A58" s="11" t="s">
        <v>30</v>
      </c>
      <c r="B58" s="1" t="s">
        <v>112</v>
      </c>
      <c r="C58" s="1" t="s">
        <v>56</v>
      </c>
      <c r="D58" s="21" t="str">
        <f t="shared" si="1"/>
        <v>0</v>
      </c>
      <c r="E58" s="21" t="str">
        <f t="shared" si="5"/>
        <v>0</v>
      </c>
      <c r="F58" s="22" t="str">
        <f t="shared" si="6"/>
        <v>0</v>
      </c>
      <c r="G58" s="23" t="str">
        <f t="shared" si="7"/>
        <v>0</v>
      </c>
      <c r="H58" s="1">
        <v>289299.8</v>
      </c>
    </row>
    <row r="59">
      <c r="A59" s="11" t="s">
        <v>30</v>
      </c>
      <c r="B59" s="1" t="s">
        <v>113</v>
      </c>
      <c r="C59" s="1" t="s">
        <v>76</v>
      </c>
      <c r="D59" s="21" t="str">
        <f t="shared" si="1"/>
        <v>0</v>
      </c>
      <c r="E59" s="21" t="str">
        <f t="shared" si="5"/>
        <v>0</v>
      </c>
      <c r="F59" s="22" t="str">
        <f t="shared" si="6"/>
        <v>0</v>
      </c>
      <c r="G59" s="23" t="str">
        <f t="shared" si="7"/>
        <v>0</v>
      </c>
      <c r="H59" s="1">
        <v>1.243214556E7</v>
      </c>
    </row>
    <row r="60">
      <c r="A60" s="11" t="s">
        <v>30</v>
      </c>
      <c r="B60" s="1" t="s">
        <v>114</v>
      </c>
      <c r="C60" s="1" t="s">
        <v>58</v>
      </c>
      <c r="D60" s="21" t="str">
        <f t="shared" si="1"/>
        <v>0</v>
      </c>
      <c r="E60" s="21" t="str">
        <f t="shared" si="5"/>
        <v>0</v>
      </c>
      <c r="F60" s="22" t="str">
        <f t="shared" si="6"/>
        <v>0</v>
      </c>
      <c r="G60" s="23" t="str">
        <f t="shared" si="7"/>
        <v>0</v>
      </c>
      <c r="H60" s="1">
        <v>1379682.34</v>
      </c>
    </row>
    <row r="61">
      <c r="A61" s="11" t="s">
        <v>30</v>
      </c>
      <c r="B61" s="1" t="s">
        <v>115</v>
      </c>
      <c r="C61" s="1" t="s">
        <v>116</v>
      </c>
      <c r="D61" s="21" t="str">
        <f t="shared" si="1"/>
        <v>0</v>
      </c>
      <c r="E61" s="21" t="str">
        <f t="shared" si="5"/>
        <v>0</v>
      </c>
      <c r="F61" s="22" t="str">
        <f t="shared" si="6"/>
        <v>0</v>
      </c>
      <c r="G61" s="23" t="str">
        <f t="shared" si="7"/>
        <v>0</v>
      </c>
      <c r="H61" s="1">
        <v>525438.05</v>
      </c>
    </row>
    <row r="62">
      <c r="A62" s="11" t="s">
        <v>30</v>
      </c>
      <c r="B62" s="1" t="s">
        <v>117</v>
      </c>
      <c r="C62" s="1" t="s">
        <v>99</v>
      </c>
      <c r="D62" s="21" t="str">
        <f t="shared" si="1"/>
        <v>0</v>
      </c>
      <c r="E62" s="21" t="str">
        <f t="shared" si="5"/>
        <v>0</v>
      </c>
      <c r="F62" s="22" t="str">
        <f t="shared" si="6"/>
        <v>0</v>
      </c>
      <c r="G62" s="23" t="str">
        <f t="shared" si="7"/>
        <v>0</v>
      </c>
      <c r="H62" s="1">
        <v>6264.49</v>
      </c>
    </row>
    <row r="63">
      <c r="A63" s="11" t="s">
        <v>30</v>
      </c>
      <c r="B63" s="1" t="s">
        <v>117</v>
      </c>
      <c r="C63" s="1" t="s">
        <v>118</v>
      </c>
      <c r="D63" s="21" t="str">
        <f t="shared" si="1"/>
        <v>0</v>
      </c>
      <c r="E63" s="21" t="str">
        <f t="shared" si="5"/>
        <v>0</v>
      </c>
      <c r="F63" s="22" t="str">
        <f t="shared" si="6"/>
        <v>0</v>
      </c>
      <c r="G63" s="23" t="str">
        <f t="shared" si="7"/>
        <v>0</v>
      </c>
      <c r="H63" s="1">
        <v>-514545.19</v>
      </c>
    </row>
    <row r="64">
      <c r="A64" s="11" t="s">
        <v>30</v>
      </c>
      <c r="B64" s="1" t="s">
        <v>119</v>
      </c>
      <c r="C64" s="1" t="s">
        <v>58</v>
      </c>
      <c r="D64" s="21" t="str">
        <f t="shared" si="1"/>
        <v>0</v>
      </c>
      <c r="E64" s="21" t="str">
        <f t="shared" si="5"/>
        <v>0</v>
      </c>
      <c r="F64" s="22" t="str">
        <f t="shared" si="6"/>
        <v>0</v>
      </c>
      <c r="G64" s="23" t="str">
        <f t="shared" si="7"/>
        <v>0</v>
      </c>
      <c r="H64" s="1">
        <v>3964501.52</v>
      </c>
    </row>
    <row r="65">
      <c r="A65" s="11" t="s">
        <v>30</v>
      </c>
      <c r="B65" s="1" t="s">
        <v>120</v>
      </c>
      <c r="C65" s="1" t="s">
        <v>99</v>
      </c>
      <c r="D65" s="21" t="str">
        <f t="shared" si="1"/>
        <v>0</v>
      </c>
      <c r="E65" s="21" t="str">
        <f t="shared" si="5"/>
        <v>0</v>
      </c>
      <c r="F65" s="22" t="str">
        <f t="shared" si="6"/>
        <v>0</v>
      </c>
      <c r="G65" s="23" t="str">
        <f t="shared" si="7"/>
        <v>0</v>
      </c>
      <c r="H65" s="1">
        <v>1947.16</v>
      </c>
    </row>
    <row r="66">
      <c r="A66" s="11" t="s">
        <v>30</v>
      </c>
      <c r="B66" s="1" t="s">
        <v>120</v>
      </c>
      <c r="C66" s="1" t="s">
        <v>99</v>
      </c>
      <c r="D66" s="21" t="str">
        <f t="shared" si="1"/>
        <v>0</v>
      </c>
      <c r="E66" s="21" t="str">
        <f t="shared" si="5"/>
        <v>0</v>
      </c>
      <c r="F66" s="22" t="str">
        <f t="shared" si="6"/>
        <v>0</v>
      </c>
      <c r="G66" s="23" t="str">
        <f t="shared" si="7"/>
        <v>0</v>
      </c>
      <c r="H66" s="1">
        <v>941.12</v>
      </c>
    </row>
    <row r="67">
      <c r="A67" s="11" t="s">
        <v>30</v>
      </c>
      <c r="B67" s="1" t="s">
        <v>120</v>
      </c>
      <c r="C67" s="1" t="s">
        <v>99</v>
      </c>
      <c r="D67" s="21" t="str">
        <f t="shared" si="1"/>
        <v>0</v>
      </c>
      <c r="E67" s="21" t="str">
        <f t="shared" si="5"/>
        <v>0</v>
      </c>
      <c r="F67" s="22" t="str">
        <f t="shared" si="6"/>
        <v>0</v>
      </c>
      <c r="G67" s="23" t="str">
        <f t="shared" si="7"/>
        <v>0</v>
      </c>
      <c r="H67" s="1">
        <v>83673.25</v>
      </c>
    </row>
    <row r="68">
      <c r="A68" s="11" t="s">
        <v>30</v>
      </c>
      <c r="B68" s="1" t="s">
        <v>120</v>
      </c>
      <c r="C68" s="1" t="s">
        <v>99</v>
      </c>
      <c r="D68" s="21" t="str">
        <f t="shared" si="1"/>
        <v>0</v>
      </c>
      <c r="E68" s="21" t="str">
        <f t="shared" si="5"/>
        <v>0</v>
      </c>
      <c r="F68" s="22" t="str">
        <f t="shared" si="6"/>
        <v>0</v>
      </c>
      <c r="G68" s="23" t="str">
        <f t="shared" si="7"/>
        <v>0</v>
      </c>
      <c r="H68" s="1">
        <v>572.9</v>
      </c>
    </row>
    <row r="69">
      <c r="A69" s="11" t="s">
        <v>30</v>
      </c>
      <c r="B69" s="1" t="s">
        <v>120</v>
      </c>
      <c r="C69" s="1" t="s">
        <v>99</v>
      </c>
      <c r="D69" s="21" t="str">
        <f t="shared" si="1"/>
        <v>0</v>
      </c>
      <c r="E69" s="21" t="str">
        <f t="shared" si="5"/>
        <v>0</v>
      </c>
      <c r="F69" s="22" t="str">
        <f t="shared" si="6"/>
        <v>0</v>
      </c>
      <c r="G69" s="23" t="str">
        <f t="shared" si="7"/>
        <v>0</v>
      </c>
      <c r="H69" s="1">
        <v>741.24</v>
      </c>
    </row>
    <row r="70">
      <c r="A70" s="11" t="s">
        <v>30</v>
      </c>
      <c r="B70" s="1" t="s">
        <v>120</v>
      </c>
      <c r="C70" s="1" t="s">
        <v>99</v>
      </c>
      <c r="D70" s="21" t="str">
        <f t="shared" si="1"/>
        <v>0</v>
      </c>
      <c r="E70" s="21" t="str">
        <f t="shared" si="5"/>
        <v>0</v>
      </c>
      <c r="F70" s="22" t="str">
        <f t="shared" si="6"/>
        <v>0</v>
      </c>
      <c r="G70" s="23" t="str">
        <f t="shared" si="7"/>
        <v>0</v>
      </c>
      <c r="H70" s="1">
        <v>626.28</v>
      </c>
    </row>
    <row r="71">
      <c r="A71" s="11" t="s">
        <v>30</v>
      </c>
      <c r="B71" s="1" t="s">
        <v>120</v>
      </c>
      <c r="C71" s="1" t="s">
        <v>99</v>
      </c>
      <c r="D71" s="21" t="str">
        <f t="shared" si="1"/>
        <v>0</v>
      </c>
      <c r="E71" s="21" t="str">
        <f t="shared" si="5"/>
        <v>0</v>
      </c>
      <c r="F71" s="22" t="str">
        <f t="shared" si="6"/>
        <v>0</v>
      </c>
      <c r="G71" s="23" t="str">
        <f t="shared" si="7"/>
        <v>0</v>
      </c>
      <c r="H71" s="1">
        <v>159.67</v>
      </c>
    </row>
    <row r="72">
      <c r="A72" s="11" t="s">
        <v>30</v>
      </c>
      <c r="B72" s="1" t="s">
        <v>120</v>
      </c>
      <c r="C72" s="1" t="s">
        <v>99</v>
      </c>
      <c r="D72" s="21" t="str">
        <f t="shared" si="1"/>
        <v>0</v>
      </c>
      <c r="E72" s="21" t="str">
        <f t="shared" si="5"/>
        <v>0</v>
      </c>
      <c r="F72" s="22" t="str">
        <f t="shared" si="6"/>
        <v>0</v>
      </c>
      <c r="G72" s="23" t="str">
        <f t="shared" si="7"/>
        <v>0</v>
      </c>
      <c r="H72" s="1">
        <v>365416.01</v>
      </c>
    </row>
    <row r="73">
      <c r="A73" s="11" t="s">
        <v>30</v>
      </c>
      <c r="B73" s="1" t="s">
        <v>120</v>
      </c>
      <c r="C73" s="1" t="s">
        <v>99</v>
      </c>
      <c r="D73" s="21" t="str">
        <f t="shared" si="1"/>
        <v>0</v>
      </c>
      <c r="E73" s="21" t="str">
        <f t="shared" si="5"/>
        <v>0</v>
      </c>
      <c r="F73" s="22" t="str">
        <f t="shared" si="6"/>
        <v>0</v>
      </c>
      <c r="G73" s="23" t="str">
        <f t="shared" si="7"/>
        <v>0</v>
      </c>
      <c r="H73" s="1">
        <v>339.43</v>
      </c>
    </row>
    <row r="74">
      <c r="A74" s="11" t="s">
        <v>30</v>
      </c>
      <c r="B74" s="1" t="s">
        <v>120</v>
      </c>
      <c r="C74" s="1" t="s">
        <v>99</v>
      </c>
      <c r="D74" s="21" t="str">
        <f t="shared" si="1"/>
        <v>0</v>
      </c>
      <c r="E74" s="21" t="str">
        <f t="shared" si="5"/>
        <v>0</v>
      </c>
      <c r="F74" s="22" t="str">
        <f t="shared" si="6"/>
        <v>0</v>
      </c>
      <c r="G74" s="23" t="str">
        <f t="shared" si="7"/>
        <v>0</v>
      </c>
      <c r="H74" s="1">
        <v>245.94</v>
      </c>
    </row>
    <row r="75">
      <c r="A75" s="11" t="s">
        <v>30</v>
      </c>
      <c r="B75" s="1" t="s">
        <v>120</v>
      </c>
      <c r="C75" s="1" t="s">
        <v>121</v>
      </c>
      <c r="D75" s="21" t="str">
        <f t="shared" si="1"/>
        <v>0</v>
      </c>
      <c r="E75" s="21" t="str">
        <f t="shared" si="5"/>
        <v>0</v>
      </c>
      <c r="F75" s="22" t="str">
        <f t="shared" si="6"/>
        <v>0</v>
      </c>
      <c r="G75" s="23" t="str">
        <f t="shared" si="7"/>
        <v>0</v>
      </c>
      <c r="H75" s="1">
        <v>-3907.36</v>
      </c>
    </row>
    <row r="76">
      <c r="A76" s="11" t="s">
        <v>30</v>
      </c>
      <c r="B76" s="1" t="s">
        <v>120</v>
      </c>
      <c r="C76" s="1" t="s">
        <v>122</v>
      </c>
      <c r="D76" s="21" t="str">
        <f t="shared" si="1"/>
        <v>0</v>
      </c>
      <c r="E76" s="21" t="str">
        <f t="shared" si="5"/>
        <v>0</v>
      </c>
      <c r="F76" s="22" t="str">
        <f t="shared" si="6"/>
        <v>0</v>
      </c>
      <c r="G76" s="23" t="str">
        <f t="shared" si="7"/>
        <v>0</v>
      </c>
      <c r="H76" s="1">
        <v>765000.0</v>
      </c>
    </row>
    <row r="77">
      <c r="A77" s="11" t="s">
        <v>30</v>
      </c>
      <c r="B77" s="1" t="s">
        <v>120</v>
      </c>
      <c r="C77" s="1" t="s">
        <v>122</v>
      </c>
      <c r="D77" s="21" t="str">
        <f t="shared" si="1"/>
        <v>0</v>
      </c>
      <c r="E77" s="21" t="str">
        <f t="shared" si="5"/>
        <v>0</v>
      </c>
      <c r="F77" s="22" t="str">
        <f t="shared" si="6"/>
        <v>0</v>
      </c>
      <c r="G77" s="23" t="str">
        <f t="shared" si="7"/>
        <v>0</v>
      </c>
      <c r="H77" s="1">
        <v>1.4928E7</v>
      </c>
    </row>
    <row r="78">
      <c r="A78" s="11" t="s">
        <v>30</v>
      </c>
      <c r="B78" s="1" t="s">
        <v>120</v>
      </c>
      <c r="C78" s="1" t="s">
        <v>122</v>
      </c>
      <c r="D78" s="21" t="str">
        <f t="shared" si="1"/>
        <v>0</v>
      </c>
      <c r="E78" s="21" t="str">
        <f t="shared" si="5"/>
        <v>0</v>
      </c>
      <c r="F78" s="22" t="str">
        <f t="shared" si="6"/>
        <v>0</v>
      </c>
      <c r="G78" s="23" t="str">
        <f t="shared" si="7"/>
        <v>0</v>
      </c>
      <c r="H78" s="1">
        <v>9667000.0</v>
      </c>
    </row>
    <row r="79">
      <c r="A79" s="11" t="s">
        <v>30</v>
      </c>
      <c r="B79" s="1" t="s">
        <v>120</v>
      </c>
      <c r="C79" s="1" t="s">
        <v>122</v>
      </c>
      <c r="D79" s="21" t="str">
        <f t="shared" si="1"/>
        <v>0</v>
      </c>
      <c r="E79" s="21" t="str">
        <f t="shared" si="5"/>
        <v>0</v>
      </c>
      <c r="F79" s="22" t="str">
        <f t="shared" si="6"/>
        <v>0</v>
      </c>
      <c r="G79" s="23" t="str">
        <f t="shared" si="7"/>
        <v>0</v>
      </c>
      <c r="H79" s="1">
        <v>3725000.0</v>
      </c>
    </row>
    <row r="80">
      <c r="A80" s="11" t="s">
        <v>30</v>
      </c>
      <c r="B80" s="1" t="s">
        <v>120</v>
      </c>
      <c r="C80" s="1" t="s">
        <v>122</v>
      </c>
      <c r="D80" s="21" t="str">
        <f t="shared" si="1"/>
        <v>0</v>
      </c>
      <c r="E80" s="21" t="str">
        <f t="shared" si="5"/>
        <v>0</v>
      </c>
      <c r="F80" s="22" t="str">
        <f t="shared" si="6"/>
        <v>0</v>
      </c>
      <c r="G80" s="23" t="str">
        <f t="shared" si="7"/>
        <v>0</v>
      </c>
      <c r="H80" s="1">
        <v>1000.0</v>
      </c>
    </row>
    <row r="81">
      <c r="A81" s="11" t="s">
        <v>30</v>
      </c>
      <c r="B81" s="1" t="s">
        <v>120</v>
      </c>
      <c r="C81" s="1" t="s">
        <v>122</v>
      </c>
      <c r="D81" s="21" t="str">
        <f t="shared" si="1"/>
        <v>0</v>
      </c>
      <c r="E81" s="21" t="str">
        <f t="shared" si="5"/>
        <v>0</v>
      </c>
      <c r="F81" s="22" t="str">
        <f t="shared" si="6"/>
        <v>0</v>
      </c>
      <c r="G81" s="23" t="str">
        <f t="shared" si="7"/>
        <v>0</v>
      </c>
      <c r="H81" s="1">
        <v>3.3849E7</v>
      </c>
    </row>
    <row r="82">
      <c r="A82" s="11" t="s">
        <v>30</v>
      </c>
      <c r="B82" s="1" t="s">
        <v>120</v>
      </c>
      <c r="C82" s="1" t="s">
        <v>123</v>
      </c>
      <c r="D82" s="21" t="str">
        <f t="shared" si="1"/>
        <v>0</v>
      </c>
      <c r="E82" s="21" t="str">
        <f t="shared" si="5"/>
        <v>0</v>
      </c>
      <c r="F82" s="22" t="str">
        <f t="shared" si="6"/>
        <v>0</v>
      </c>
      <c r="G82" s="23" t="str">
        <f t="shared" si="7"/>
        <v>0</v>
      </c>
      <c r="H82" s="1">
        <v>1663076.03</v>
      </c>
    </row>
    <row r="83">
      <c r="A83" s="11" t="s">
        <v>30</v>
      </c>
      <c r="B83" s="1" t="s">
        <v>120</v>
      </c>
      <c r="C83" s="1" t="s">
        <v>123</v>
      </c>
      <c r="D83" s="21" t="str">
        <f t="shared" si="1"/>
        <v>0</v>
      </c>
      <c r="E83" s="21" t="str">
        <f t="shared" si="5"/>
        <v>0</v>
      </c>
      <c r="F83" s="22" t="str">
        <f t="shared" si="6"/>
        <v>0</v>
      </c>
      <c r="G83" s="23" t="str">
        <f t="shared" si="7"/>
        <v>0</v>
      </c>
      <c r="H83" s="1">
        <v>2427996.77</v>
      </c>
    </row>
    <row r="84">
      <c r="A84" s="11" t="s">
        <v>30</v>
      </c>
      <c r="B84" s="1" t="s">
        <v>120</v>
      </c>
      <c r="C84" s="1" t="s">
        <v>123</v>
      </c>
      <c r="D84" s="21" t="str">
        <f t="shared" si="1"/>
        <v>0</v>
      </c>
      <c r="E84" s="21" t="str">
        <f t="shared" si="5"/>
        <v>0</v>
      </c>
      <c r="F84" s="22" t="str">
        <f t="shared" si="6"/>
        <v>0</v>
      </c>
      <c r="G84" s="23" t="str">
        <f t="shared" si="7"/>
        <v>0</v>
      </c>
      <c r="H84" s="1">
        <v>7026118.02</v>
      </c>
    </row>
    <row r="85">
      <c r="A85" s="11" t="s">
        <v>30</v>
      </c>
      <c r="B85" s="1" t="s">
        <v>120</v>
      </c>
      <c r="C85" s="1" t="s">
        <v>118</v>
      </c>
      <c r="D85" s="21" t="str">
        <f t="shared" si="1"/>
        <v>0</v>
      </c>
      <c r="E85" s="21" t="str">
        <f t="shared" si="5"/>
        <v>0</v>
      </c>
      <c r="F85" s="22" t="str">
        <f t="shared" si="6"/>
        <v>0</v>
      </c>
      <c r="G85" s="23" t="str">
        <f t="shared" si="7"/>
        <v>0</v>
      </c>
      <c r="H85" s="1">
        <v>-1852855.0</v>
      </c>
    </row>
    <row r="86">
      <c r="A86" s="11" t="s">
        <v>30</v>
      </c>
      <c r="B86" s="1" t="s">
        <v>120</v>
      </c>
      <c r="C86" s="1" t="s">
        <v>118</v>
      </c>
      <c r="D86" s="21" t="str">
        <f t="shared" si="1"/>
        <v>0</v>
      </c>
      <c r="E86" s="21" t="str">
        <f t="shared" si="5"/>
        <v>0</v>
      </c>
      <c r="F86" s="22" t="str">
        <f t="shared" si="6"/>
        <v>0</v>
      </c>
      <c r="G86" s="23" t="str">
        <f t="shared" si="7"/>
        <v>0</v>
      </c>
      <c r="H86" s="1">
        <v>-85795.2</v>
      </c>
    </row>
    <row r="87">
      <c r="A87" s="11" t="s">
        <v>30</v>
      </c>
      <c r="B87" s="1" t="s">
        <v>120</v>
      </c>
      <c r="C87" s="1" t="s">
        <v>118</v>
      </c>
      <c r="D87" s="21" t="str">
        <f t="shared" si="1"/>
        <v>0</v>
      </c>
      <c r="E87" s="21" t="str">
        <f t="shared" si="5"/>
        <v>0</v>
      </c>
      <c r="F87" s="22" t="str">
        <f t="shared" si="6"/>
        <v>0</v>
      </c>
      <c r="G87" s="23" t="str">
        <f t="shared" si="7"/>
        <v>0</v>
      </c>
      <c r="H87" s="1">
        <v>-386292.22</v>
      </c>
    </row>
    <row r="88">
      <c r="A88" s="11" t="s">
        <v>30</v>
      </c>
      <c r="B88" s="1" t="s">
        <v>120</v>
      </c>
      <c r="C88" s="1" t="s">
        <v>118</v>
      </c>
      <c r="D88" s="21" t="str">
        <f t="shared" si="1"/>
        <v>0</v>
      </c>
      <c r="E88" s="21" t="str">
        <f t="shared" si="5"/>
        <v>0</v>
      </c>
      <c r="F88" s="22" t="str">
        <f t="shared" si="6"/>
        <v>0</v>
      </c>
      <c r="G88" s="23" t="str">
        <f t="shared" si="7"/>
        <v>0</v>
      </c>
      <c r="H88" s="1">
        <v>-303423.51</v>
      </c>
    </row>
    <row r="89">
      <c r="A89" s="11" t="s">
        <v>30</v>
      </c>
      <c r="B89" s="1" t="s">
        <v>120</v>
      </c>
      <c r="C89" s="1" t="s">
        <v>118</v>
      </c>
      <c r="D89" s="21" t="str">
        <f t="shared" si="1"/>
        <v>0</v>
      </c>
      <c r="E89" s="21" t="str">
        <f t="shared" si="5"/>
        <v>0</v>
      </c>
      <c r="F89" s="22" t="str">
        <f t="shared" si="6"/>
        <v>0</v>
      </c>
      <c r="G89" s="23" t="str">
        <f t="shared" si="7"/>
        <v>0</v>
      </c>
      <c r="H89" s="1">
        <v>-365008.07</v>
      </c>
    </row>
    <row r="90">
      <c r="A90" s="11" t="s">
        <v>30</v>
      </c>
      <c r="B90" s="1" t="s">
        <v>120</v>
      </c>
      <c r="C90" s="1" t="s">
        <v>118</v>
      </c>
      <c r="D90" s="21" t="str">
        <f t="shared" si="1"/>
        <v>0</v>
      </c>
      <c r="E90" s="21" t="str">
        <f t="shared" si="5"/>
        <v>0</v>
      </c>
      <c r="F90" s="22" t="str">
        <f t="shared" si="6"/>
        <v>0</v>
      </c>
      <c r="G90" s="23" t="str">
        <f t="shared" si="7"/>
        <v>0</v>
      </c>
      <c r="H90" s="1">
        <v>-279656.43</v>
      </c>
    </row>
    <row r="91">
      <c r="A91" s="11" t="s">
        <v>30</v>
      </c>
      <c r="B91" s="1" t="s">
        <v>120</v>
      </c>
      <c r="C91" s="1" t="s">
        <v>118</v>
      </c>
      <c r="D91" s="21" t="str">
        <f t="shared" si="1"/>
        <v>0</v>
      </c>
      <c r="E91" s="21" t="str">
        <f t="shared" si="5"/>
        <v>0</v>
      </c>
      <c r="F91" s="22" t="str">
        <f t="shared" si="6"/>
        <v>0</v>
      </c>
      <c r="G91" s="23" t="str">
        <f t="shared" si="7"/>
        <v>0</v>
      </c>
      <c r="H91" s="1">
        <v>-12136.37</v>
      </c>
    </row>
    <row r="92">
      <c r="A92" s="11" t="s">
        <v>30</v>
      </c>
      <c r="B92" s="1" t="s">
        <v>120</v>
      </c>
      <c r="C92" s="1" t="s">
        <v>118</v>
      </c>
      <c r="D92" s="21" t="str">
        <f t="shared" si="1"/>
        <v>0</v>
      </c>
      <c r="E92" s="21" t="str">
        <f t="shared" si="5"/>
        <v>0</v>
      </c>
      <c r="F92" s="22" t="str">
        <f t="shared" si="6"/>
        <v>0</v>
      </c>
      <c r="G92" s="23" t="str">
        <f t="shared" si="7"/>
        <v>0</v>
      </c>
      <c r="H92" s="1">
        <v>-316448.11</v>
      </c>
    </row>
    <row r="93">
      <c r="A93" s="11" t="s">
        <v>30</v>
      </c>
      <c r="B93" s="1" t="s">
        <v>120</v>
      </c>
      <c r="C93" s="1" t="s">
        <v>124</v>
      </c>
      <c r="D93" s="21" t="str">
        <f t="shared" si="1"/>
        <v>0</v>
      </c>
      <c r="E93" s="21" t="str">
        <f t="shared" si="5"/>
        <v>0</v>
      </c>
      <c r="F93" s="22" t="str">
        <f t="shared" si="6"/>
        <v>0</v>
      </c>
      <c r="G93" s="23" t="str">
        <f t="shared" si="7"/>
        <v>0</v>
      </c>
      <c r="H93" s="1">
        <v>-1045963.62</v>
      </c>
    </row>
    <row r="94">
      <c r="A94" s="11" t="s">
        <v>30</v>
      </c>
      <c r="B94" s="1" t="s">
        <v>120</v>
      </c>
      <c r="C94" s="1" t="s">
        <v>124</v>
      </c>
      <c r="D94" s="21" t="str">
        <f t="shared" si="1"/>
        <v>0</v>
      </c>
      <c r="E94" s="21" t="str">
        <f t="shared" si="5"/>
        <v>0</v>
      </c>
      <c r="F94" s="22" t="str">
        <f t="shared" si="6"/>
        <v>0</v>
      </c>
      <c r="G94" s="23" t="str">
        <f t="shared" si="7"/>
        <v>0</v>
      </c>
      <c r="H94" s="1">
        <v>-396880.25</v>
      </c>
    </row>
    <row r="95">
      <c r="A95" s="11" t="s">
        <v>30</v>
      </c>
      <c r="B95" s="1" t="s">
        <v>120</v>
      </c>
      <c r="C95" s="1" t="s">
        <v>100</v>
      </c>
      <c r="D95" s="21" t="str">
        <f t="shared" si="1"/>
        <v>0</v>
      </c>
      <c r="E95" s="21" t="str">
        <f t="shared" si="5"/>
        <v>0</v>
      </c>
      <c r="F95" s="22" t="str">
        <f t="shared" si="6"/>
        <v>0</v>
      </c>
      <c r="G95" s="23" t="str">
        <f t="shared" si="7"/>
        <v>0</v>
      </c>
      <c r="H95" s="1">
        <v>417687.99</v>
      </c>
    </row>
    <row r="96">
      <c r="A96" s="11" t="s">
        <v>30</v>
      </c>
      <c r="B96" s="1" t="s">
        <v>120</v>
      </c>
      <c r="C96" s="1" t="s">
        <v>100</v>
      </c>
      <c r="D96" s="21" t="str">
        <f t="shared" si="1"/>
        <v>0</v>
      </c>
      <c r="E96" s="21" t="str">
        <f t="shared" si="5"/>
        <v>0</v>
      </c>
      <c r="F96" s="22" t="str">
        <f t="shared" si="6"/>
        <v>0</v>
      </c>
      <c r="G96" s="23" t="str">
        <f t="shared" si="7"/>
        <v>0</v>
      </c>
      <c r="H96" s="1">
        <v>154269.64</v>
      </c>
    </row>
    <row r="97">
      <c r="A97" s="11" t="s">
        <v>30</v>
      </c>
      <c r="B97" s="1" t="s">
        <v>120</v>
      </c>
      <c r="C97" s="1" t="s">
        <v>100</v>
      </c>
      <c r="D97" s="21" t="str">
        <f t="shared" si="1"/>
        <v>0</v>
      </c>
      <c r="E97" s="21" t="str">
        <f t="shared" si="5"/>
        <v>0</v>
      </c>
      <c r="F97" s="22" t="str">
        <f t="shared" si="6"/>
        <v>0</v>
      </c>
      <c r="G97" s="23" t="str">
        <f t="shared" si="7"/>
        <v>0</v>
      </c>
      <c r="H97" s="1">
        <v>3.06</v>
      </c>
    </row>
    <row r="98">
      <c r="A98" s="11" t="s">
        <v>30</v>
      </c>
      <c r="B98" s="1" t="s">
        <v>125</v>
      </c>
      <c r="C98" s="1" t="s">
        <v>56</v>
      </c>
      <c r="D98" s="21" t="str">
        <f t="shared" si="1"/>
        <v>0</v>
      </c>
      <c r="E98" s="21" t="str">
        <f t="shared" si="5"/>
        <v>0</v>
      </c>
      <c r="F98" s="22" t="str">
        <f t="shared" si="6"/>
        <v>0</v>
      </c>
      <c r="G98" s="23" t="str">
        <f t="shared" si="7"/>
        <v>0</v>
      </c>
      <c r="H98" s="1">
        <v>245258.75</v>
      </c>
    </row>
    <row r="99">
      <c r="A99" s="11" t="s">
        <v>30</v>
      </c>
      <c r="B99" s="1" t="s">
        <v>126</v>
      </c>
      <c r="C99" s="1" t="s">
        <v>56</v>
      </c>
      <c r="D99" s="21" t="str">
        <f t="shared" si="1"/>
        <v>0</v>
      </c>
      <c r="E99" s="21" t="str">
        <f t="shared" si="5"/>
        <v>0</v>
      </c>
      <c r="F99" s="22" t="str">
        <f t="shared" si="6"/>
        <v>0</v>
      </c>
      <c r="G99" s="23" t="str">
        <f t="shared" si="7"/>
        <v>0</v>
      </c>
      <c r="H99" s="1">
        <v>492714.86</v>
      </c>
    </row>
    <row r="100">
      <c r="A100" s="11" t="s">
        <v>30</v>
      </c>
      <c r="B100" s="1" t="s">
        <v>127</v>
      </c>
      <c r="C100" s="1" t="s">
        <v>128</v>
      </c>
      <c r="D100" s="21" t="str">
        <f t="shared" si="1"/>
        <v>0</v>
      </c>
      <c r="E100" s="21" t="str">
        <f t="shared" si="5"/>
        <v>0</v>
      </c>
      <c r="F100" s="22" t="str">
        <f t="shared" si="6"/>
        <v>0</v>
      </c>
      <c r="G100" s="23" t="str">
        <f t="shared" si="7"/>
        <v>0</v>
      </c>
      <c r="H100" s="1">
        <v>0.0</v>
      </c>
    </row>
    <row r="101">
      <c r="A101" s="11" t="s">
        <v>30</v>
      </c>
      <c r="B101" s="1" t="s">
        <v>129</v>
      </c>
      <c r="C101" s="1" t="s">
        <v>56</v>
      </c>
      <c r="D101" s="21" t="str">
        <f t="shared" si="1"/>
        <v>0</v>
      </c>
      <c r="E101" s="21" t="str">
        <f t="shared" si="5"/>
        <v>0</v>
      </c>
      <c r="F101" s="22" t="str">
        <f t="shared" si="6"/>
        <v>0</v>
      </c>
      <c r="G101" s="23" t="str">
        <f t="shared" si="7"/>
        <v>0</v>
      </c>
      <c r="H101" s="1">
        <v>112200.3</v>
      </c>
    </row>
    <row r="102">
      <c r="A102" s="11" t="s">
        <v>30</v>
      </c>
      <c r="B102" s="1" t="s">
        <v>130</v>
      </c>
      <c r="C102" s="1" t="s">
        <v>131</v>
      </c>
      <c r="D102" s="21" t="str">
        <f t="shared" si="1"/>
        <v>0</v>
      </c>
      <c r="E102" s="21" t="str">
        <f t="shared" si="5"/>
        <v>0</v>
      </c>
      <c r="F102" s="22" t="str">
        <f t="shared" si="6"/>
        <v>0</v>
      </c>
      <c r="G102" s="23" t="str">
        <f t="shared" si="7"/>
        <v>0</v>
      </c>
      <c r="H102" s="1">
        <v>2303596.18</v>
      </c>
    </row>
    <row r="103">
      <c r="A103" s="11" t="s">
        <v>30</v>
      </c>
      <c r="B103" s="1" t="s">
        <v>132</v>
      </c>
      <c r="C103" s="1" t="s">
        <v>56</v>
      </c>
      <c r="D103" s="21" t="str">
        <f t="shared" si="1"/>
        <v>0</v>
      </c>
      <c r="E103" s="21" t="str">
        <f t="shared" si="5"/>
        <v>0</v>
      </c>
      <c r="F103" s="22" t="str">
        <f t="shared" si="6"/>
        <v>0</v>
      </c>
      <c r="G103" s="23" t="str">
        <f t="shared" si="7"/>
        <v>0</v>
      </c>
      <c r="H103" s="1">
        <v>222874.68</v>
      </c>
    </row>
    <row r="104">
      <c r="A104" s="11" t="s">
        <v>30</v>
      </c>
      <c r="B104" s="1" t="s">
        <v>133</v>
      </c>
      <c r="C104" s="1" t="s">
        <v>56</v>
      </c>
      <c r="D104" s="21" t="str">
        <f t="shared" si="1"/>
        <v>0</v>
      </c>
      <c r="E104" s="21" t="str">
        <f t="shared" si="5"/>
        <v>0</v>
      </c>
      <c r="F104" s="22" t="str">
        <f t="shared" si="6"/>
        <v>0</v>
      </c>
      <c r="G104" s="23" t="str">
        <f t="shared" si="7"/>
        <v>0</v>
      </c>
      <c r="H104" s="1">
        <v>215534.5</v>
      </c>
    </row>
    <row r="105">
      <c r="A105" s="11" t="s">
        <v>30</v>
      </c>
      <c r="B105" s="1" t="s">
        <v>134</v>
      </c>
      <c r="C105" s="1" t="s">
        <v>58</v>
      </c>
      <c r="D105" s="21" t="str">
        <f t="shared" si="1"/>
        <v>0</v>
      </c>
      <c r="E105" s="21" t="str">
        <f t="shared" si="5"/>
        <v>0</v>
      </c>
      <c r="F105" s="22" t="str">
        <f t="shared" si="6"/>
        <v>0</v>
      </c>
      <c r="G105" s="23" t="str">
        <f t="shared" si="7"/>
        <v>0</v>
      </c>
      <c r="H105" s="1">
        <v>4249957.21</v>
      </c>
    </row>
    <row r="106">
      <c r="A106" s="11" t="s">
        <v>30</v>
      </c>
      <c r="B106" s="1" t="s">
        <v>135</v>
      </c>
      <c r="C106" s="1" t="s">
        <v>58</v>
      </c>
      <c r="D106" s="21" t="str">
        <f t="shared" si="1"/>
        <v>Cabot Oil &amp; Gas </v>
      </c>
      <c r="E106" s="21" t="str">
        <f t="shared" si="5"/>
        <v>0</v>
      </c>
      <c r="F106" s="22" t="str">
        <f t="shared" si="6"/>
        <v>CABOT OIL &amp; GAS CORP COM</v>
      </c>
      <c r="G106" s="23">
        <f t="shared" si="7"/>
        <v>1487420.83</v>
      </c>
      <c r="H106" s="1">
        <v>1487420.83</v>
      </c>
    </row>
    <row r="107">
      <c r="A107" s="11" t="s">
        <v>30</v>
      </c>
      <c r="B107" s="1" t="s">
        <v>136</v>
      </c>
      <c r="C107" s="1" t="s">
        <v>118</v>
      </c>
      <c r="D107" s="21" t="str">
        <f t="shared" si="1"/>
        <v>0</v>
      </c>
      <c r="E107" s="21" t="str">
        <f t="shared" si="5"/>
        <v>0</v>
      </c>
      <c r="F107" s="22" t="str">
        <f t="shared" si="6"/>
        <v>0</v>
      </c>
      <c r="G107" s="23" t="str">
        <f t="shared" si="7"/>
        <v>0</v>
      </c>
      <c r="H107" s="1">
        <v>-157440.87</v>
      </c>
    </row>
    <row r="108">
      <c r="A108" s="11" t="s">
        <v>30</v>
      </c>
      <c r="B108" s="1" t="s">
        <v>136</v>
      </c>
      <c r="C108" s="1" t="s">
        <v>118</v>
      </c>
      <c r="D108" s="21" t="str">
        <f t="shared" si="1"/>
        <v>0</v>
      </c>
      <c r="E108" s="21" t="str">
        <f t="shared" si="5"/>
        <v>0</v>
      </c>
      <c r="F108" s="22" t="str">
        <f t="shared" si="6"/>
        <v>0</v>
      </c>
      <c r="G108" s="23" t="str">
        <f t="shared" si="7"/>
        <v>0</v>
      </c>
      <c r="H108" s="1">
        <v>-69597.18</v>
      </c>
    </row>
    <row r="109">
      <c r="A109" s="11" t="s">
        <v>30</v>
      </c>
      <c r="B109" s="1" t="s">
        <v>136</v>
      </c>
      <c r="C109" s="1" t="s">
        <v>118</v>
      </c>
      <c r="D109" s="21" t="str">
        <f t="shared" si="1"/>
        <v>0</v>
      </c>
      <c r="E109" s="21" t="str">
        <f t="shared" si="5"/>
        <v>0</v>
      </c>
      <c r="F109" s="22" t="str">
        <f t="shared" si="6"/>
        <v>0</v>
      </c>
      <c r="G109" s="23" t="str">
        <f t="shared" si="7"/>
        <v>0</v>
      </c>
      <c r="H109" s="1">
        <v>-169899.73</v>
      </c>
    </row>
    <row r="110">
      <c r="A110" s="11" t="s">
        <v>30</v>
      </c>
      <c r="B110" s="1" t="s">
        <v>136</v>
      </c>
      <c r="C110" s="1" t="s">
        <v>137</v>
      </c>
      <c r="D110" s="21" t="str">
        <f t="shared" si="1"/>
        <v>0</v>
      </c>
      <c r="E110" s="21" t="str">
        <f t="shared" si="5"/>
        <v>0</v>
      </c>
      <c r="F110" s="22" t="str">
        <f t="shared" si="6"/>
        <v>0</v>
      </c>
      <c r="G110" s="23" t="str">
        <f t="shared" si="7"/>
        <v>0</v>
      </c>
      <c r="H110" s="1">
        <v>517945.46</v>
      </c>
    </row>
    <row r="111">
      <c r="A111" s="11" t="s">
        <v>30</v>
      </c>
      <c r="B111" s="1" t="s">
        <v>138</v>
      </c>
      <c r="C111" s="1" t="s">
        <v>139</v>
      </c>
      <c r="D111" s="21" t="str">
        <f t="shared" si="1"/>
        <v>0</v>
      </c>
      <c r="E111" s="21" t="str">
        <f t="shared" si="5"/>
        <v>0</v>
      </c>
      <c r="F111" s="22" t="str">
        <f t="shared" si="6"/>
        <v>0</v>
      </c>
      <c r="G111" s="23" t="str">
        <f t="shared" si="7"/>
        <v>0</v>
      </c>
      <c r="H111" s="1">
        <v>106049.9</v>
      </c>
    </row>
    <row r="112">
      <c r="A112" s="11" t="s">
        <v>30</v>
      </c>
      <c r="B112" s="1" t="s">
        <v>140</v>
      </c>
      <c r="C112" s="1" t="s">
        <v>58</v>
      </c>
      <c r="D112" s="21" t="str">
        <f t="shared" si="1"/>
        <v>0</v>
      </c>
      <c r="E112" s="21" t="str">
        <f t="shared" si="5"/>
        <v>0</v>
      </c>
      <c r="F112" s="22" t="str">
        <f t="shared" si="6"/>
        <v>0</v>
      </c>
      <c r="G112" s="23" t="str">
        <f t="shared" si="7"/>
        <v>0</v>
      </c>
      <c r="H112" s="1">
        <v>1255811.19</v>
      </c>
    </row>
    <row r="113">
      <c r="A113" s="11" t="s">
        <v>30</v>
      </c>
      <c r="B113" s="1" t="s">
        <v>141</v>
      </c>
      <c r="C113" s="1" t="s">
        <v>142</v>
      </c>
      <c r="D113" s="21" t="str">
        <f t="shared" si="1"/>
        <v>0</v>
      </c>
      <c r="E113" s="21" t="str">
        <f t="shared" si="5"/>
        <v>0</v>
      </c>
      <c r="F113" s="22" t="str">
        <f t="shared" si="6"/>
        <v>0</v>
      </c>
      <c r="G113" s="23" t="str">
        <f t="shared" si="7"/>
        <v>0</v>
      </c>
      <c r="H113" s="1">
        <v>341205.24</v>
      </c>
    </row>
    <row r="114">
      <c r="A114" s="11" t="s">
        <v>30</v>
      </c>
      <c r="B114" s="1" t="s">
        <v>143</v>
      </c>
      <c r="C114" s="1" t="s">
        <v>58</v>
      </c>
      <c r="D114" s="21" t="str">
        <f t="shared" si="1"/>
        <v>Cenovus Energy </v>
      </c>
      <c r="E114" s="21" t="str">
        <f t="shared" si="5"/>
        <v>0</v>
      </c>
      <c r="F114" s="22" t="str">
        <f t="shared" si="6"/>
        <v>CENOVUS ENERGY INC COM NPV</v>
      </c>
      <c r="G114" s="23">
        <f t="shared" si="7"/>
        <v>911859.74</v>
      </c>
      <c r="H114" s="1">
        <v>911859.74</v>
      </c>
    </row>
    <row r="115">
      <c r="A115" s="11" t="s">
        <v>30</v>
      </c>
      <c r="B115" s="1" t="s">
        <v>144</v>
      </c>
      <c r="C115" s="1" t="s">
        <v>56</v>
      </c>
      <c r="D115" s="21" t="str">
        <f t="shared" si="1"/>
        <v>0</v>
      </c>
      <c r="E115" s="21" t="str">
        <f t="shared" si="5"/>
        <v>0</v>
      </c>
      <c r="F115" s="22" t="str">
        <f t="shared" si="6"/>
        <v>0</v>
      </c>
      <c r="G115" s="23" t="str">
        <f t="shared" si="7"/>
        <v>0</v>
      </c>
      <c r="H115" s="1">
        <v>291432.9</v>
      </c>
    </row>
    <row r="116">
      <c r="A116" s="11" t="s">
        <v>30</v>
      </c>
      <c r="B116" s="1" t="s">
        <v>145</v>
      </c>
      <c r="C116" s="1" t="s">
        <v>56</v>
      </c>
      <c r="D116" s="21" t="str">
        <f t="shared" si="1"/>
        <v>0</v>
      </c>
      <c r="E116" s="21" t="str">
        <f t="shared" si="5"/>
        <v>0</v>
      </c>
      <c r="F116" s="22" t="str">
        <f t="shared" si="6"/>
        <v>0</v>
      </c>
      <c r="G116" s="23" t="str">
        <f t="shared" si="7"/>
        <v>0</v>
      </c>
      <c r="H116" s="1">
        <v>615611.06</v>
      </c>
    </row>
    <row r="117">
      <c r="A117" s="11" t="s">
        <v>30</v>
      </c>
      <c r="B117" s="1" t="s">
        <v>146</v>
      </c>
      <c r="C117" s="1" t="s">
        <v>58</v>
      </c>
      <c r="D117" s="21" t="str">
        <f t="shared" si="1"/>
        <v>0</v>
      </c>
      <c r="E117" s="21" t="str">
        <f t="shared" si="5"/>
        <v>0</v>
      </c>
      <c r="F117" s="22" t="str">
        <f t="shared" si="6"/>
        <v>0</v>
      </c>
      <c r="G117" s="23" t="str">
        <f t="shared" si="7"/>
        <v>0</v>
      </c>
      <c r="H117" s="1">
        <v>3611207.81</v>
      </c>
    </row>
    <row r="118">
      <c r="A118" s="11" t="s">
        <v>30</v>
      </c>
      <c r="B118" s="1" t="s">
        <v>147</v>
      </c>
      <c r="C118" s="1" t="s">
        <v>58</v>
      </c>
      <c r="D118" s="21" t="str">
        <f t="shared" si="1"/>
        <v>Chevron</v>
      </c>
      <c r="E118" s="21" t="str">
        <f t="shared" si="5"/>
        <v>0</v>
      </c>
      <c r="F118" s="22" t="str">
        <f t="shared" si="6"/>
        <v>CHEVRON CORP COM</v>
      </c>
      <c r="G118" s="23">
        <f t="shared" si="7"/>
        <v>2680189.96</v>
      </c>
      <c r="H118" s="1">
        <v>2680189.96</v>
      </c>
    </row>
    <row r="119">
      <c r="A119" s="11" t="s">
        <v>30</v>
      </c>
      <c r="B119" s="1" t="s">
        <v>148</v>
      </c>
      <c r="C119" s="1" t="s">
        <v>58</v>
      </c>
      <c r="D119" s="21" t="str">
        <f t="shared" si="1"/>
        <v>0</v>
      </c>
      <c r="E119" s="21" t="str">
        <f t="shared" si="5"/>
        <v>0</v>
      </c>
      <c r="F119" s="22" t="str">
        <f t="shared" si="6"/>
        <v>0</v>
      </c>
      <c r="G119" s="23" t="str">
        <f t="shared" si="7"/>
        <v>0</v>
      </c>
      <c r="H119" s="1">
        <v>4663762.08</v>
      </c>
    </row>
    <row r="120">
      <c r="A120" s="11" t="s">
        <v>30</v>
      </c>
      <c r="B120" s="1" t="s">
        <v>149</v>
      </c>
      <c r="C120" s="1" t="s">
        <v>58</v>
      </c>
      <c r="D120" s="21" t="str">
        <f t="shared" si="1"/>
        <v>0</v>
      </c>
      <c r="E120" s="21" t="str">
        <f t="shared" si="5"/>
        <v>China Shenhua</v>
      </c>
      <c r="F120" s="22" t="str">
        <f t="shared" si="6"/>
        <v>CHINA SHENHUA ENERGY CO 'H'</v>
      </c>
      <c r="G120" s="23">
        <f t="shared" si="7"/>
        <v>1832154.19</v>
      </c>
      <c r="H120" s="1">
        <v>1832154.19</v>
      </c>
    </row>
    <row r="121">
      <c r="A121" s="11" t="s">
        <v>30</v>
      </c>
      <c r="B121" s="1" t="s">
        <v>150</v>
      </c>
      <c r="C121" s="1" t="s">
        <v>58</v>
      </c>
      <c r="D121" s="21" t="str">
        <f t="shared" si="1"/>
        <v>0</v>
      </c>
      <c r="E121" s="21" t="str">
        <f t="shared" si="5"/>
        <v>0</v>
      </c>
      <c r="F121" s="22" t="str">
        <f t="shared" si="6"/>
        <v>0</v>
      </c>
      <c r="G121" s="23" t="str">
        <f t="shared" si="7"/>
        <v>0</v>
      </c>
      <c r="H121" s="1">
        <v>2758989.56</v>
      </c>
    </row>
    <row r="122">
      <c r="A122" s="11" t="s">
        <v>30</v>
      </c>
      <c r="B122" s="1" t="s">
        <v>151</v>
      </c>
      <c r="C122" s="1" t="s">
        <v>56</v>
      </c>
      <c r="D122" s="21" t="str">
        <f t="shared" si="1"/>
        <v>0</v>
      </c>
      <c r="E122" s="21" t="str">
        <f t="shared" si="5"/>
        <v>0</v>
      </c>
      <c r="F122" s="22" t="str">
        <f t="shared" si="6"/>
        <v>0</v>
      </c>
      <c r="G122" s="23" t="str">
        <f t="shared" si="7"/>
        <v>0</v>
      </c>
      <c r="H122" s="1">
        <v>321050.97</v>
      </c>
    </row>
    <row r="123">
      <c r="A123" s="11" t="s">
        <v>30</v>
      </c>
      <c r="B123" s="1" t="s">
        <v>152</v>
      </c>
      <c r="C123" s="1" t="s">
        <v>56</v>
      </c>
      <c r="D123" s="21" t="str">
        <f t="shared" si="1"/>
        <v>0</v>
      </c>
      <c r="E123" s="21" t="str">
        <f t="shared" si="5"/>
        <v>0</v>
      </c>
      <c r="F123" s="22" t="str">
        <f t="shared" si="6"/>
        <v>0</v>
      </c>
      <c r="G123" s="23" t="str">
        <f t="shared" si="7"/>
        <v>0</v>
      </c>
      <c r="H123" s="1">
        <v>1094476.68</v>
      </c>
    </row>
    <row r="124">
      <c r="A124" s="11" t="s">
        <v>30</v>
      </c>
      <c r="B124" s="1" t="s">
        <v>153</v>
      </c>
      <c r="C124" s="1" t="s">
        <v>56</v>
      </c>
      <c r="D124" s="21" t="str">
        <f t="shared" si="1"/>
        <v>0</v>
      </c>
      <c r="E124" s="21" t="str">
        <f t="shared" si="5"/>
        <v>0</v>
      </c>
      <c r="F124" s="22" t="str">
        <f t="shared" si="6"/>
        <v>0</v>
      </c>
      <c r="G124" s="23" t="str">
        <f t="shared" si="7"/>
        <v>0</v>
      </c>
      <c r="H124" s="1">
        <v>59146.1</v>
      </c>
    </row>
    <row r="125">
      <c r="A125" s="11" t="s">
        <v>30</v>
      </c>
      <c r="B125" s="1" t="s">
        <v>154</v>
      </c>
      <c r="C125" s="1" t="s">
        <v>56</v>
      </c>
      <c r="D125" s="21" t="str">
        <f t="shared" si="1"/>
        <v>0</v>
      </c>
      <c r="E125" s="21" t="str">
        <f t="shared" si="5"/>
        <v>0</v>
      </c>
      <c r="F125" s="22" t="str">
        <f t="shared" si="6"/>
        <v>0</v>
      </c>
      <c r="G125" s="23" t="str">
        <f t="shared" si="7"/>
        <v>0</v>
      </c>
      <c r="H125" s="1">
        <v>538298.42</v>
      </c>
    </row>
    <row r="126">
      <c r="A126" s="11" t="s">
        <v>30</v>
      </c>
      <c r="B126" s="1" t="s">
        <v>155</v>
      </c>
      <c r="C126" s="1" t="s">
        <v>56</v>
      </c>
      <c r="D126" s="21" t="str">
        <f t="shared" si="1"/>
        <v>0</v>
      </c>
      <c r="E126" s="21" t="str">
        <f t="shared" si="5"/>
        <v>0</v>
      </c>
      <c r="F126" s="22" t="str">
        <f t="shared" si="6"/>
        <v>0</v>
      </c>
      <c r="G126" s="23" t="str">
        <f t="shared" si="7"/>
        <v>0</v>
      </c>
      <c r="H126" s="1">
        <v>469442.4</v>
      </c>
    </row>
    <row r="127">
      <c r="A127" s="11" t="s">
        <v>30</v>
      </c>
      <c r="B127" s="1" t="s">
        <v>156</v>
      </c>
      <c r="C127" s="1" t="s">
        <v>56</v>
      </c>
      <c r="D127" s="21" t="str">
        <f t="shared" si="1"/>
        <v>0</v>
      </c>
      <c r="E127" s="21" t="str">
        <f t="shared" si="5"/>
        <v>0</v>
      </c>
      <c r="F127" s="22" t="str">
        <f t="shared" si="6"/>
        <v>0</v>
      </c>
      <c r="G127" s="23" t="str">
        <f t="shared" si="7"/>
        <v>0</v>
      </c>
      <c r="H127" s="1">
        <v>760082.82</v>
      </c>
    </row>
    <row r="128">
      <c r="A128" s="11" t="s">
        <v>30</v>
      </c>
      <c r="B128" s="1" t="s">
        <v>157</v>
      </c>
      <c r="C128" s="1" t="s">
        <v>58</v>
      </c>
      <c r="D128" s="21" t="str">
        <f t="shared" si="1"/>
        <v>0</v>
      </c>
      <c r="E128" s="21" t="str">
        <f t="shared" si="5"/>
        <v>0</v>
      </c>
      <c r="F128" s="22" t="str">
        <f t="shared" si="6"/>
        <v>0</v>
      </c>
      <c r="G128" s="23" t="str">
        <f t="shared" si="7"/>
        <v>0</v>
      </c>
      <c r="H128" s="1">
        <v>4264255.3</v>
      </c>
    </row>
    <row r="129">
      <c r="A129" s="11" t="s">
        <v>30</v>
      </c>
      <c r="B129" s="1" t="s">
        <v>158</v>
      </c>
      <c r="C129" s="1" t="s">
        <v>76</v>
      </c>
      <c r="D129" s="21" t="str">
        <f t="shared" si="1"/>
        <v>0</v>
      </c>
      <c r="E129" s="21" t="str">
        <f t="shared" si="5"/>
        <v>0</v>
      </c>
      <c r="F129" s="22" t="str">
        <f t="shared" si="6"/>
        <v>0</v>
      </c>
      <c r="G129" s="23" t="str">
        <f t="shared" si="7"/>
        <v>0</v>
      </c>
      <c r="H129" s="1">
        <v>302972.36</v>
      </c>
    </row>
    <row r="130">
      <c r="A130" s="11" t="s">
        <v>30</v>
      </c>
      <c r="B130" s="1" t="s">
        <v>159</v>
      </c>
      <c r="C130" s="1" t="s">
        <v>76</v>
      </c>
      <c r="D130" s="21" t="str">
        <f t="shared" si="1"/>
        <v>0</v>
      </c>
      <c r="E130" s="21" t="str">
        <f t="shared" si="5"/>
        <v>0</v>
      </c>
      <c r="F130" s="22" t="str">
        <f t="shared" si="6"/>
        <v>0</v>
      </c>
      <c r="G130" s="23" t="str">
        <f t="shared" si="7"/>
        <v>0</v>
      </c>
      <c r="H130" s="1">
        <v>119363.59</v>
      </c>
    </row>
    <row r="131">
      <c r="A131" s="11" t="s">
        <v>30</v>
      </c>
      <c r="B131" s="1" t="s">
        <v>160</v>
      </c>
      <c r="C131" s="1" t="s">
        <v>161</v>
      </c>
      <c r="D131" s="21" t="str">
        <f t="shared" si="1"/>
        <v>0</v>
      </c>
      <c r="E131" s="21" t="str">
        <f t="shared" si="5"/>
        <v>0</v>
      </c>
      <c r="F131" s="22" t="str">
        <f t="shared" si="6"/>
        <v>0</v>
      </c>
      <c r="G131" s="23" t="str">
        <f t="shared" si="7"/>
        <v>0</v>
      </c>
      <c r="H131" s="1">
        <v>2328228.89</v>
      </c>
    </row>
    <row r="132">
      <c r="A132" s="11" t="s">
        <v>30</v>
      </c>
      <c r="B132" s="1" t="s">
        <v>162</v>
      </c>
      <c r="C132" s="1" t="s">
        <v>58</v>
      </c>
      <c r="D132" s="21" t="str">
        <f t="shared" si="1"/>
        <v>0</v>
      </c>
      <c r="E132" s="21" t="str">
        <f t="shared" si="5"/>
        <v>0</v>
      </c>
      <c r="F132" s="22" t="str">
        <f t="shared" si="6"/>
        <v>0</v>
      </c>
      <c r="G132" s="23" t="str">
        <f t="shared" si="7"/>
        <v>0</v>
      </c>
      <c r="H132" s="1">
        <v>3892334.66</v>
      </c>
    </row>
    <row r="133">
      <c r="A133" s="11" t="s">
        <v>30</v>
      </c>
      <c r="B133" s="1" t="s">
        <v>163</v>
      </c>
      <c r="C133" s="1" t="s">
        <v>56</v>
      </c>
      <c r="D133" s="21" t="str">
        <f t="shared" si="1"/>
        <v>0</v>
      </c>
      <c r="E133" s="21" t="str">
        <f t="shared" si="5"/>
        <v>0</v>
      </c>
      <c r="F133" s="22" t="str">
        <f t="shared" si="6"/>
        <v>0</v>
      </c>
      <c r="G133" s="23" t="str">
        <f t="shared" si="7"/>
        <v>0</v>
      </c>
      <c r="H133" s="1">
        <v>509842.2</v>
      </c>
    </row>
    <row r="134">
      <c r="A134" s="11" t="s">
        <v>30</v>
      </c>
      <c r="B134" s="1" t="s">
        <v>164</v>
      </c>
      <c r="C134" s="1" t="s">
        <v>58</v>
      </c>
      <c r="D134" s="21" t="str">
        <f t="shared" si="1"/>
        <v>0</v>
      </c>
      <c r="E134" s="21" t="str">
        <f t="shared" si="5"/>
        <v>0</v>
      </c>
      <c r="F134" s="22" t="str">
        <f t="shared" si="6"/>
        <v>0</v>
      </c>
      <c r="G134" s="23" t="str">
        <f t="shared" si="7"/>
        <v>0</v>
      </c>
      <c r="H134" s="1">
        <v>934105.91</v>
      </c>
    </row>
    <row r="135">
      <c r="A135" s="11" t="s">
        <v>30</v>
      </c>
      <c r="B135" s="1" t="s">
        <v>165</v>
      </c>
      <c r="C135" s="1" t="s">
        <v>58</v>
      </c>
      <c r="D135" s="21" t="str">
        <f t="shared" si="1"/>
        <v>0</v>
      </c>
      <c r="E135" s="21" t="str">
        <f t="shared" si="5"/>
        <v>0</v>
      </c>
      <c r="F135" s="22" t="str">
        <f t="shared" si="6"/>
        <v>0</v>
      </c>
      <c r="G135" s="23" t="str">
        <f t="shared" si="7"/>
        <v>0</v>
      </c>
      <c r="H135" s="1">
        <v>3412778.22</v>
      </c>
    </row>
    <row r="136">
      <c r="A136" s="11" t="s">
        <v>30</v>
      </c>
      <c r="B136" s="1" t="s">
        <v>166</v>
      </c>
      <c r="C136" s="1" t="s">
        <v>58</v>
      </c>
      <c r="D136" s="21" t="str">
        <f t="shared" si="1"/>
        <v>0</v>
      </c>
      <c r="E136" s="21" t="str">
        <f t="shared" si="5"/>
        <v>0</v>
      </c>
      <c r="F136" s="22" t="str">
        <f t="shared" si="6"/>
        <v>0</v>
      </c>
      <c r="G136" s="23" t="str">
        <f t="shared" si="7"/>
        <v>0</v>
      </c>
      <c r="H136" s="1">
        <v>3085799.25</v>
      </c>
    </row>
    <row r="137">
      <c r="A137" s="11" t="s">
        <v>30</v>
      </c>
      <c r="B137" s="1" t="s">
        <v>167</v>
      </c>
      <c r="C137" s="1" t="s">
        <v>58</v>
      </c>
      <c r="D137" s="21" t="str">
        <f t="shared" si="1"/>
        <v>0</v>
      </c>
      <c r="E137" s="21" t="str">
        <f t="shared" si="5"/>
        <v>0</v>
      </c>
      <c r="F137" s="22" t="str">
        <f t="shared" si="6"/>
        <v>0</v>
      </c>
      <c r="G137" s="23" t="str">
        <f t="shared" si="7"/>
        <v>0</v>
      </c>
      <c r="H137" s="1">
        <v>3424514.58</v>
      </c>
    </row>
    <row r="138">
      <c r="A138" s="11" t="s">
        <v>30</v>
      </c>
      <c r="B138" s="1" t="s">
        <v>168</v>
      </c>
      <c r="C138" s="1" t="s">
        <v>169</v>
      </c>
      <c r="D138" s="21" t="str">
        <f t="shared" si="1"/>
        <v>0</v>
      </c>
      <c r="E138" s="21" t="str">
        <f t="shared" si="5"/>
        <v>0</v>
      </c>
      <c r="F138" s="22" t="str">
        <f t="shared" si="6"/>
        <v>0</v>
      </c>
      <c r="G138" s="23" t="str">
        <f t="shared" si="7"/>
        <v>0</v>
      </c>
      <c r="H138" s="1">
        <v>1968569.39</v>
      </c>
    </row>
    <row r="139">
      <c r="A139" s="11" t="s">
        <v>30</v>
      </c>
      <c r="B139" s="1" t="s">
        <v>170</v>
      </c>
      <c r="C139" s="1" t="s">
        <v>56</v>
      </c>
      <c r="D139" s="21" t="str">
        <f t="shared" si="1"/>
        <v>0</v>
      </c>
      <c r="E139" s="21" t="str">
        <f t="shared" si="5"/>
        <v>0</v>
      </c>
      <c r="F139" s="22" t="str">
        <f t="shared" si="6"/>
        <v>0</v>
      </c>
      <c r="G139" s="23" t="str">
        <f t="shared" si="7"/>
        <v>0</v>
      </c>
      <c r="H139" s="1">
        <v>179087.38</v>
      </c>
    </row>
    <row r="140">
      <c r="A140" s="11" t="s">
        <v>30</v>
      </c>
      <c r="B140" s="1" t="s">
        <v>171</v>
      </c>
      <c r="C140" s="1" t="s">
        <v>56</v>
      </c>
      <c r="D140" s="21" t="str">
        <f t="shared" si="1"/>
        <v>0</v>
      </c>
      <c r="E140" s="21" t="str">
        <f t="shared" si="5"/>
        <v>0</v>
      </c>
      <c r="F140" s="22" t="str">
        <f t="shared" si="6"/>
        <v>0</v>
      </c>
      <c r="G140" s="23" t="str">
        <f t="shared" si="7"/>
        <v>0</v>
      </c>
      <c r="H140" s="1">
        <v>815754.76</v>
      </c>
    </row>
    <row r="141">
      <c r="A141" s="11" t="s">
        <v>30</v>
      </c>
      <c r="B141" s="1" t="s">
        <v>172</v>
      </c>
      <c r="C141" s="1" t="s">
        <v>56</v>
      </c>
      <c r="D141" s="21" t="str">
        <f t="shared" si="1"/>
        <v>0</v>
      </c>
      <c r="E141" s="21" t="str">
        <f t="shared" si="5"/>
        <v>0</v>
      </c>
      <c r="F141" s="22" t="str">
        <f t="shared" si="6"/>
        <v>0</v>
      </c>
      <c r="G141" s="23" t="str">
        <f t="shared" si="7"/>
        <v>0</v>
      </c>
      <c r="H141" s="1">
        <v>299695.29</v>
      </c>
    </row>
    <row r="142">
      <c r="A142" s="11" t="s">
        <v>30</v>
      </c>
      <c r="B142" s="1" t="s">
        <v>173</v>
      </c>
      <c r="C142" s="1" t="s">
        <v>56</v>
      </c>
      <c r="D142" s="21" t="str">
        <f t="shared" si="1"/>
        <v>0</v>
      </c>
      <c r="E142" s="21" t="str">
        <f t="shared" si="5"/>
        <v>0</v>
      </c>
      <c r="F142" s="22" t="str">
        <f t="shared" si="6"/>
        <v>0</v>
      </c>
      <c r="G142" s="23" t="str">
        <f t="shared" si="7"/>
        <v>0</v>
      </c>
      <c r="H142" s="1">
        <v>357743.4</v>
      </c>
    </row>
    <row r="143">
      <c r="A143" s="11" t="s">
        <v>30</v>
      </c>
      <c r="B143" s="1" t="s">
        <v>174</v>
      </c>
      <c r="C143" s="1" t="s">
        <v>58</v>
      </c>
      <c r="D143" s="21" t="str">
        <f t="shared" si="1"/>
        <v>0</v>
      </c>
      <c r="E143" s="21" t="str">
        <f t="shared" si="5"/>
        <v>0</v>
      </c>
      <c r="F143" s="22" t="str">
        <f t="shared" si="6"/>
        <v>0</v>
      </c>
      <c r="G143" s="23" t="str">
        <f t="shared" si="7"/>
        <v>0</v>
      </c>
      <c r="H143" s="1">
        <v>3244916.13</v>
      </c>
    </row>
    <row r="144">
      <c r="A144" s="11" t="s">
        <v>30</v>
      </c>
      <c r="B144" s="1" t="s">
        <v>175</v>
      </c>
      <c r="C144" s="1" t="s">
        <v>56</v>
      </c>
      <c r="D144" s="21" t="str">
        <f t="shared" si="1"/>
        <v>0</v>
      </c>
      <c r="E144" s="21" t="str">
        <f t="shared" si="5"/>
        <v>0</v>
      </c>
      <c r="F144" s="22" t="str">
        <f t="shared" si="6"/>
        <v>0</v>
      </c>
      <c r="G144" s="23" t="str">
        <f t="shared" si="7"/>
        <v>0</v>
      </c>
      <c r="H144" s="1">
        <v>443034.0</v>
      </c>
    </row>
    <row r="145">
      <c r="A145" s="11" t="s">
        <v>30</v>
      </c>
      <c r="B145" s="1" t="s">
        <v>176</v>
      </c>
      <c r="C145" s="1" t="s">
        <v>56</v>
      </c>
      <c r="D145" s="21" t="str">
        <f t="shared" si="1"/>
        <v>0</v>
      </c>
      <c r="E145" s="21" t="str">
        <f t="shared" si="5"/>
        <v>0</v>
      </c>
      <c r="F145" s="22" t="str">
        <f t="shared" si="6"/>
        <v>0</v>
      </c>
      <c r="G145" s="23" t="str">
        <f t="shared" si="7"/>
        <v>0</v>
      </c>
      <c r="H145" s="1">
        <v>414677.96</v>
      </c>
    </row>
    <row r="146">
      <c r="A146" s="11" t="s">
        <v>30</v>
      </c>
      <c r="B146" s="1" t="s">
        <v>177</v>
      </c>
      <c r="C146" s="1" t="s">
        <v>58</v>
      </c>
      <c r="D146" s="21" t="str">
        <f t="shared" si="1"/>
        <v>0</v>
      </c>
      <c r="E146" s="21" t="str">
        <f t="shared" si="5"/>
        <v>0</v>
      </c>
      <c r="F146" s="22" t="str">
        <f t="shared" si="6"/>
        <v>0</v>
      </c>
      <c r="G146" s="23" t="str">
        <f t="shared" si="7"/>
        <v>0</v>
      </c>
      <c r="H146" s="1">
        <v>2343082.83</v>
      </c>
    </row>
    <row r="147">
      <c r="A147" s="11" t="s">
        <v>30</v>
      </c>
      <c r="B147" s="1" t="s">
        <v>178</v>
      </c>
      <c r="C147" s="1" t="s">
        <v>56</v>
      </c>
      <c r="D147" s="21" t="str">
        <f t="shared" si="1"/>
        <v>0</v>
      </c>
      <c r="E147" s="21" t="str">
        <f t="shared" si="5"/>
        <v>0</v>
      </c>
      <c r="F147" s="22" t="str">
        <f t="shared" si="6"/>
        <v>0</v>
      </c>
      <c r="G147" s="23" t="str">
        <f t="shared" si="7"/>
        <v>0</v>
      </c>
      <c r="H147" s="1">
        <v>774750.3</v>
      </c>
    </row>
    <row r="148">
      <c r="A148" s="11" t="s">
        <v>30</v>
      </c>
      <c r="B148" s="1" t="s">
        <v>179</v>
      </c>
      <c r="C148" s="1" t="s">
        <v>58</v>
      </c>
      <c r="D148" s="21" t="str">
        <f t="shared" si="1"/>
        <v>0</v>
      </c>
      <c r="E148" s="21" t="str">
        <f t="shared" si="5"/>
        <v>0</v>
      </c>
      <c r="F148" s="22" t="str">
        <f t="shared" si="6"/>
        <v>0</v>
      </c>
      <c r="G148" s="23" t="str">
        <f t="shared" si="7"/>
        <v>0</v>
      </c>
      <c r="H148" s="1">
        <v>1691676.66</v>
      </c>
    </row>
    <row r="149">
      <c r="A149" s="11" t="s">
        <v>30</v>
      </c>
      <c r="B149" s="1" t="s">
        <v>180</v>
      </c>
      <c r="C149" s="1" t="s">
        <v>58</v>
      </c>
      <c r="D149" s="21" t="str">
        <f t="shared" si="1"/>
        <v>0</v>
      </c>
      <c r="E149" s="21" t="str">
        <f t="shared" si="5"/>
        <v>0</v>
      </c>
      <c r="F149" s="22" t="str">
        <f t="shared" si="6"/>
        <v>0</v>
      </c>
      <c r="G149" s="23" t="str">
        <f t="shared" si="7"/>
        <v>0</v>
      </c>
      <c r="H149" s="1">
        <v>3787881.44</v>
      </c>
    </row>
    <row r="150">
      <c r="A150" s="11" t="s">
        <v>30</v>
      </c>
      <c r="B150" s="1" t="s">
        <v>181</v>
      </c>
      <c r="C150" s="1" t="s">
        <v>56</v>
      </c>
      <c r="D150" s="21" t="str">
        <f t="shared" si="1"/>
        <v>0</v>
      </c>
      <c r="E150" s="21" t="str">
        <f t="shared" si="5"/>
        <v>0</v>
      </c>
      <c r="F150" s="22" t="str">
        <f t="shared" si="6"/>
        <v>0</v>
      </c>
      <c r="G150" s="23" t="str">
        <f t="shared" si="7"/>
        <v>0</v>
      </c>
      <c r="H150" s="1">
        <v>554502.5</v>
      </c>
    </row>
    <row r="151">
      <c r="A151" s="11" t="s">
        <v>30</v>
      </c>
      <c r="B151" s="1" t="s">
        <v>182</v>
      </c>
      <c r="C151" s="1" t="s">
        <v>58</v>
      </c>
      <c r="D151" s="21" t="str">
        <f t="shared" si="1"/>
        <v>0</v>
      </c>
      <c r="E151" s="21" t="str">
        <f t="shared" si="5"/>
        <v>0</v>
      </c>
      <c r="F151" s="22" t="str">
        <f t="shared" si="6"/>
        <v>0</v>
      </c>
      <c r="G151" s="23" t="str">
        <f t="shared" si="7"/>
        <v>0</v>
      </c>
      <c r="H151" s="1">
        <v>4121969.69</v>
      </c>
    </row>
    <row r="152">
      <c r="A152" s="11" t="s">
        <v>30</v>
      </c>
      <c r="B152" s="1" t="s">
        <v>183</v>
      </c>
      <c r="C152" s="1" t="s">
        <v>58</v>
      </c>
      <c r="D152" s="21" t="str">
        <f t="shared" si="1"/>
        <v>EOG Resources</v>
      </c>
      <c r="E152" s="21" t="str">
        <f t="shared" si="5"/>
        <v>0</v>
      </c>
      <c r="F152" s="22" t="str">
        <f t="shared" si="6"/>
        <v>EOG RESOURCES INC COM</v>
      </c>
      <c r="G152" s="23">
        <f t="shared" si="7"/>
        <v>3760247.36</v>
      </c>
      <c r="H152" s="1">
        <v>3760247.36</v>
      </c>
    </row>
    <row r="153">
      <c r="A153" s="11" t="s">
        <v>30</v>
      </c>
      <c r="B153" s="1" t="s">
        <v>184</v>
      </c>
      <c r="C153" s="1" t="s">
        <v>84</v>
      </c>
      <c r="D153" s="21" t="str">
        <f t="shared" si="1"/>
        <v>0</v>
      </c>
      <c r="E153" s="21" t="str">
        <f t="shared" si="5"/>
        <v>0</v>
      </c>
      <c r="F153" s="22" t="str">
        <f t="shared" si="6"/>
        <v>0</v>
      </c>
      <c r="G153" s="23" t="str">
        <f t="shared" si="7"/>
        <v>0</v>
      </c>
      <c r="H153" s="1">
        <v>633991.26</v>
      </c>
    </row>
    <row r="154">
      <c r="A154" s="11" t="s">
        <v>30</v>
      </c>
      <c r="B154" s="1" t="s">
        <v>185</v>
      </c>
      <c r="C154" s="1" t="s">
        <v>99</v>
      </c>
      <c r="D154" s="21" t="str">
        <f t="shared" si="1"/>
        <v>0</v>
      </c>
      <c r="E154" s="21" t="str">
        <f t="shared" si="5"/>
        <v>0</v>
      </c>
      <c r="F154" s="22" t="str">
        <f t="shared" si="6"/>
        <v>0</v>
      </c>
      <c r="G154" s="23" t="str">
        <f t="shared" si="7"/>
        <v>0</v>
      </c>
      <c r="H154" s="1">
        <v>204847.08</v>
      </c>
    </row>
    <row r="155">
      <c r="A155" s="11" t="s">
        <v>30</v>
      </c>
      <c r="B155" s="1" t="s">
        <v>185</v>
      </c>
      <c r="C155" s="1" t="s">
        <v>99</v>
      </c>
      <c r="D155" s="21" t="str">
        <f t="shared" si="1"/>
        <v>0</v>
      </c>
      <c r="E155" s="21" t="str">
        <f t="shared" si="5"/>
        <v>0</v>
      </c>
      <c r="F155" s="22" t="str">
        <f t="shared" si="6"/>
        <v>0</v>
      </c>
      <c r="G155" s="23" t="str">
        <f t="shared" si="7"/>
        <v>0</v>
      </c>
      <c r="H155" s="1">
        <v>87.26</v>
      </c>
    </row>
    <row r="156">
      <c r="A156" s="11" t="s">
        <v>30</v>
      </c>
      <c r="B156" s="1" t="s">
        <v>185</v>
      </c>
      <c r="C156" s="1" t="s">
        <v>99</v>
      </c>
      <c r="D156" s="21" t="str">
        <f t="shared" si="1"/>
        <v>0</v>
      </c>
      <c r="E156" s="21" t="str">
        <f t="shared" si="5"/>
        <v>0</v>
      </c>
      <c r="F156" s="22" t="str">
        <f t="shared" si="6"/>
        <v>0</v>
      </c>
      <c r="G156" s="23" t="str">
        <f t="shared" si="7"/>
        <v>0</v>
      </c>
      <c r="H156" s="1">
        <v>87229.84</v>
      </c>
    </row>
    <row r="157">
      <c r="A157" s="11" t="s">
        <v>30</v>
      </c>
      <c r="B157" s="1" t="s">
        <v>185</v>
      </c>
      <c r="C157" s="1" t="s">
        <v>118</v>
      </c>
      <c r="D157" s="21" t="str">
        <f t="shared" si="1"/>
        <v>0</v>
      </c>
      <c r="E157" s="21" t="str">
        <f t="shared" si="5"/>
        <v>0</v>
      </c>
      <c r="F157" s="22" t="str">
        <f t="shared" si="6"/>
        <v>0</v>
      </c>
      <c r="G157" s="23" t="str">
        <f t="shared" si="7"/>
        <v>0</v>
      </c>
      <c r="H157" s="1">
        <v>-6782805.85</v>
      </c>
    </row>
    <row r="158">
      <c r="A158" s="11" t="s">
        <v>30</v>
      </c>
      <c r="B158" s="1" t="s">
        <v>185</v>
      </c>
      <c r="C158" s="1" t="s">
        <v>100</v>
      </c>
      <c r="D158" s="21" t="str">
        <f t="shared" si="1"/>
        <v>0</v>
      </c>
      <c r="E158" s="21" t="str">
        <f t="shared" si="5"/>
        <v>0</v>
      </c>
      <c r="F158" s="22" t="str">
        <f t="shared" si="6"/>
        <v>0</v>
      </c>
      <c r="G158" s="23" t="str">
        <f t="shared" si="7"/>
        <v>0</v>
      </c>
      <c r="H158" s="1">
        <v>295054.78</v>
      </c>
    </row>
    <row r="159">
      <c r="A159" s="11" t="s">
        <v>30</v>
      </c>
      <c r="B159" s="1" t="s">
        <v>185</v>
      </c>
      <c r="C159" s="1" t="s">
        <v>100</v>
      </c>
      <c r="D159" s="21" t="str">
        <f t="shared" si="1"/>
        <v>0</v>
      </c>
      <c r="E159" s="21" t="str">
        <f t="shared" si="5"/>
        <v>0</v>
      </c>
      <c r="F159" s="22" t="str">
        <f t="shared" si="6"/>
        <v>0</v>
      </c>
      <c r="G159" s="23" t="str">
        <f t="shared" si="7"/>
        <v>0</v>
      </c>
      <c r="H159" s="1">
        <v>-15.14</v>
      </c>
    </row>
    <row r="160">
      <c r="A160" s="11" t="s">
        <v>30</v>
      </c>
      <c r="B160" s="1" t="s">
        <v>186</v>
      </c>
      <c r="C160" s="1" t="s">
        <v>187</v>
      </c>
      <c r="D160" s="21" t="str">
        <f t="shared" si="1"/>
        <v>0</v>
      </c>
      <c r="E160" s="21" t="str">
        <f t="shared" si="5"/>
        <v>0</v>
      </c>
      <c r="F160" s="22" t="str">
        <f t="shared" si="6"/>
        <v>0</v>
      </c>
      <c r="G160" s="23" t="str">
        <f t="shared" si="7"/>
        <v>0</v>
      </c>
      <c r="H160" s="1">
        <v>641814.98</v>
      </c>
    </row>
    <row r="161">
      <c r="A161" s="11" t="s">
        <v>30</v>
      </c>
      <c r="B161" s="1" t="s">
        <v>188</v>
      </c>
      <c r="C161" s="1" t="s">
        <v>187</v>
      </c>
      <c r="D161" s="21" t="str">
        <f t="shared" si="1"/>
        <v>0</v>
      </c>
      <c r="E161" s="21" t="str">
        <f t="shared" si="5"/>
        <v>0</v>
      </c>
      <c r="F161" s="22" t="str">
        <f t="shared" si="6"/>
        <v>0</v>
      </c>
      <c r="G161" s="23" t="str">
        <f t="shared" si="7"/>
        <v>0</v>
      </c>
      <c r="H161" s="1">
        <v>427628.19</v>
      </c>
    </row>
    <row r="162">
      <c r="A162" s="11" t="s">
        <v>30</v>
      </c>
      <c r="B162" s="1" t="s">
        <v>189</v>
      </c>
      <c r="C162" s="1" t="s">
        <v>187</v>
      </c>
      <c r="D162" s="21" t="str">
        <f t="shared" si="1"/>
        <v>0</v>
      </c>
      <c r="E162" s="21" t="str">
        <f t="shared" si="5"/>
        <v>0</v>
      </c>
      <c r="F162" s="22" t="str">
        <f t="shared" si="6"/>
        <v>0</v>
      </c>
      <c r="G162" s="23" t="str">
        <f t="shared" si="7"/>
        <v>0</v>
      </c>
      <c r="H162" s="1">
        <v>1875349.4</v>
      </c>
    </row>
    <row r="163">
      <c r="A163" s="11" t="s">
        <v>30</v>
      </c>
      <c r="B163" s="1" t="s">
        <v>190</v>
      </c>
      <c r="C163" s="1" t="s">
        <v>187</v>
      </c>
      <c r="D163" s="21" t="str">
        <f t="shared" si="1"/>
        <v>0</v>
      </c>
      <c r="E163" s="21" t="str">
        <f t="shared" si="5"/>
        <v>0</v>
      </c>
      <c r="F163" s="22" t="str">
        <f t="shared" si="6"/>
        <v>0</v>
      </c>
      <c r="G163" s="23" t="str">
        <f t="shared" si="7"/>
        <v>0</v>
      </c>
      <c r="H163" s="1">
        <v>2481676.28</v>
      </c>
    </row>
    <row r="164">
      <c r="A164" s="11" t="s">
        <v>30</v>
      </c>
      <c r="B164" s="1" t="s">
        <v>191</v>
      </c>
      <c r="C164" s="1" t="s">
        <v>56</v>
      </c>
      <c r="D164" s="21" t="str">
        <f t="shared" si="1"/>
        <v>0</v>
      </c>
      <c r="E164" s="21" t="str">
        <f t="shared" si="5"/>
        <v>0</v>
      </c>
      <c r="F164" s="22" t="str">
        <f t="shared" si="6"/>
        <v>0</v>
      </c>
      <c r="G164" s="23" t="str">
        <f t="shared" si="7"/>
        <v>0</v>
      </c>
      <c r="H164" s="1">
        <v>408506.22</v>
      </c>
    </row>
    <row r="165">
      <c r="A165" s="11" t="s">
        <v>30</v>
      </c>
      <c r="B165" s="1" t="s">
        <v>192</v>
      </c>
      <c r="C165" s="1" t="s">
        <v>58</v>
      </c>
      <c r="D165" s="21" t="str">
        <f t="shared" si="1"/>
        <v>0</v>
      </c>
      <c r="E165" s="21" t="str">
        <f t="shared" si="5"/>
        <v>0</v>
      </c>
      <c r="F165" s="22" t="str">
        <f t="shared" si="6"/>
        <v>0</v>
      </c>
      <c r="G165" s="23" t="str">
        <f t="shared" si="7"/>
        <v>0</v>
      </c>
      <c r="H165" s="1">
        <v>2060296.4</v>
      </c>
    </row>
    <row r="166">
      <c r="A166" s="11" t="s">
        <v>30</v>
      </c>
      <c r="B166" s="1" t="s">
        <v>193</v>
      </c>
      <c r="C166" s="1" t="s">
        <v>58</v>
      </c>
      <c r="D166" s="21" t="str">
        <f t="shared" si="1"/>
        <v>Exxon</v>
      </c>
      <c r="E166" s="21" t="str">
        <f t="shared" si="5"/>
        <v>0</v>
      </c>
      <c r="F166" s="22" t="str">
        <f t="shared" si="6"/>
        <v>EXXON MOBIL CORP COM</v>
      </c>
      <c r="G166" s="23">
        <f t="shared" si="7"/>
        <v>2937352.64</v>
      </c>
      <c r="H166" s="1">
        <v>2937352.64</v>
      </c>
    </row>
    <row r="167">
      <c r="A167" s="11" t="s">
        <v>30</v>
      </c>
      <c r="B167" s="1" t="s">
        <v>194</v>
      </c>
      <c r="C167" s="1" t="s">
        <v>58</v>
      </c>
      <c r="D167" s="21" t="str">
        <f t="shared" si="1"/>
        <v>0</v>
      </c>
      <c r="E167" s="21" t="str">
        <f t="shared" si="5"/>
        <v>0</v>
      </c>
      <c r="F167" s="22" t="str">
        <f t="shared" si="6"/>
        <v>0</v>
      </c>
      <c r="G167" s="23" t="str">
        <f t="shared" si="7"/>
        <v>0</v>
      </c>
      <c r="H167" s="1">
        <v>1.477859623E7</v>
      </c>
    </row>
    <row r="168">
      <c r="A168" s="11" t="s">
        <v>30</v>
      </c>
      <c r="B168" s="1" t="s">
        <v>195</v>
      </c>
      <c r="C168" s="1" t="s">
        <v>58</v>
      </c>
      <c r="D168" s="21" t="str">
        <f t="shared" si="1"/>
        <v>0</v>
      </c>
      <c r="E168" s="21" t="str">
        <f t="shared" si="5"/>
        <v>0</v>
      </c>
      <c r="F168" s="22" t="str">
        <f t="shared" si="6"/>
        <v>0</v>
      </c>
      <c r="G168" s="23" t="str">
        <f t="shared" si="7"/>
        <v>0</v>
      </c>
      <c r="H168" s="1">
        <v>3892631.71</v>
      </c>
    </row>
    <row r="169">
      <c r="A169" s="11" t="s">
        <v>30</v>
      </c>
      <c r="B169" s="1" t="s">
        <v>196</v>
      </c>
      <c r="C169" s="1" t="s">
        <v>197</v>
      </c>
      <c r="D169" s="21" t="str">
        <f t="shared" si="1"/>
        <v>0</v>
      </c>
      <c r="E169" s="21" t="str">
        <f t="shared" si="5"/>
        <v>0</v>
      </c>
      <c r="F169" s="22" t="str">
        <f t="shared" si="6"/>
        <v>0</v>
      </c>
      <c r="G169" s="23" t="str">
        <f t="shared" si="7"/>
        <v>0</v>
      </c>
      <c r="H169" s="1">
        <v>318245.07</v>
      </c>
    </row>
    <row r="170">
      <c r="A170" s="11" t="s">
        <v>30</v>
      </c>
      <c r="B170" s="1" t="s">
        <v>196</v>
      </c>
      <c r="C170" s="1" t="s">
        <v>197</v>
      </c>
      <c r="D170" s="21" t="str">
        <f t="shared" si="1"/>
        <v>0</v>
      </c>
      <c r="E170" s="21" t="str">
        <f t="shared" si="5"/>
        <v>0</v>
      </c>
      <c r="F170" s="22" t="str">
        <f t="shared" si="6"/>
        <v>0</v>
      </c>
      <c r="G170" s="23" t="str">
        <f t="shared" si="7"/>
        <v>0</v>
      </c>
      <c r="H170" s="1">
        <v>320439.47</v>
      </c>
    </row>
    <row r="171">
      <c r="A171" s="11" t="s">
        <v>30</v>
      </c>
      <c r="B171" s="1" t="s">
        <v>198</v>
      </c>
      <c r="C171" s="1" t="s">
        <v>197</v>
      </c>
      <c r="D171" s="21" t="str">
        <f t="shared" si="1"/>
        <v>0</v>
      </c>
      <c r="E171" s="21" t="str">
        <f t="shared" si="5"/>
        <v>0</v>
      </c>
      <c r="F171" s="22" t="str">
        <f t="shared" si="6"/>
        <v>0</v>
      </c>
      <c r="G171" s="23" t="str">
        <f t="shared" si="7"/>
        <v>0</v>
      </c>
      <c r="H171" s="1">
        <v>70580.87</v>
      </c>
    </row>
    <row r="172">
      <c r="A172" s="11" t="s">
        <v>30</v>
      </c>
      <c r="B172" s="1" t="s">
        <v>199</v>
      </c>
      <c r="C172" s="1" t="s">
        <v>197</v>
      </c>
      <c r="D172" s="21" t="str">
        <f t="shared" si="1"/>
        <v>0</v>
      </c>
      <c r="E172" s="21" t="str">
        <f t="shared" si="5"/>
        <v>0</v>
      </c>
      <c r="F172" s="22" t="str">
        <f t="shared" si="6"/>
        <v>0</v>
      </c>
      <c r="G172" s="23" t="str">
        <f t="shared" si="7"/>
        <v>0</v>
      </c>
      <c r="H172" s="1">
        <v>287638.94</v>
      </c>
    </row>
    <row r="173">
      <c r="A173" s="11" t="s">
        <v>30</v>
      </c>
      <c r="B173" s="1" t="s">
        <v>200</v>
      </c>
      <c r="C173" s="1" t="s">
        <v>128</v>
      </c>
      <c r="D173" s="21" t="str">
        <f t="shared" si="1"/>
        <v>0</v>
      </c>
      <c r="E173" s="21" t="str">
        <f t="shared" si="5"/>
        <v>0</v>
      </c>
      <c r="F173" s="22" t="str">
        <f t="shared" si="6"/>
        <v>0</v>
      </c>
      <c r="G173" s="23" t="str">
        <f t="shared" si="7"/>
        <v>0</v>
      </c>
      <c r="H173" s="1">
        <v>1920016.92</v>
      </c>
    </row>
    <row r="174">
      <c r="A174" s="11" t="s">
        <v>30</v>
      </c>
      <c r="B174" s="1" t="s">
        <v>201</v>
      </c>
      <c r="C174" s="1" t="s">
        <v>128</v>
      </c>
      <c r="D174" s="21" t="str">
        <f t="shared" si="1"/>
        <v>0</v>
      </c>
      <c r="E174" s="21" t="str">
        <f t="shared" si="5"/>
        <v>0</v>
      </c>
      <c r="F174" s="22" t="str">
        <f t="shared" si="6"/>
        <v>0</v>
      </c>
      <c r="G174" s="23" t="str">
        <f t="shared" si="7"/>
        <v>0</v>
      </c>
      <c r="H174" s="1">
        <v>3814541.85</v>
      </c>
    </row>
    <row r="175">
      <c r="A175" s="11" t="s">
        <v>30</v>
      </c>
      <c r="B175" s="1" t="s">
        <v>202</v>
      </c>
      <c r="C175" s="1" t="s">
        <v>203</v>
      </c>
      <c r="D175" s="21" t="str">
        <f t="shared" si="1"/>
        <v>0</v>
      </c>
      <c r="E175" s="21" t="str">
        <f t="shared" si="5"/>
        <v>0</v>
      </c>
      <c r="F175" s="22" t="str">
        <f t="shared" si="6"/>
        <v>0</v>
      </c>
      <c r="G175" s="23" t="str">
        <f t="shared" si="7"/>
        <v>0</v>
      </c>
      <c r="H175" s="1">
        <v>-868347.93</v>
      </c>
    </row>
    <row r="176">
      <c r="A176" s="11" t="s">
        <v>30</v>
      </c>
      <c r="B176" s="1" t="s">
        <v>204</v>
      </c>
      <c r="C176" s="1" t="s">
        <v>203</v>
      </c>
      <c r="D176" s="21" t="str">
        <f t="shared" si="1"/>
        <v>0</v>
      </c>
      <c r="E176" s="21" t="str">
        <f t="shared" si="5"/>
        <v>0</v>
      </c>
      <c r="F176" s="22" t="str">
        <f t="shared" si="6"/>
        <v>0</v>
      </c>
      <c r="G176" s="23" t="str">
        <f t="shared" si="7"/>
        <v>0</v>
      </c>
      <c r="H176" s="1">
        <v>-3482027.83</v>
      </c>
    </row>
    <row r="177">
      <c r="A177" s="11" t="s">
        <v>30</v>
      </c>
      <c r="B177" s="1" t="s">
        <v>205</v>
      </c>
      <c r="C177" s="1" t="s">
        <v>203</v>
      </c>
      <c r="D177" s="21" t="str">
        <f t="shared" si="1"/>
        <v>0</v>
      </c>
      <c r="E177" s="21" t="str">
        <f t="shared" si="5"/>
        <v>0</v>
      </c>
      <c r="F177" s="22" t="str">
        <f t="shared" si="6"/>
        <v>0</v>
      </c>
      <c r="G177" s="23" t="str">
        <f t="shared" si="7"/>
        <v>0</v>
      </c>
      <c r="H177" s="1">
        <v>-3090103.14</v>
      </c>
    </row>
    <row r="178">
      <c r="A178" s="11" t="s">
        <v>30</v>
      </c>
      <c r="B178" s="1" t="s">
        <v>206</v>
      </c>
      <c r="C178" s="1" t="s">
        <v>203</v>
      </c>
      <c r="D178" s="21" t="str">
        <f t="shared" si="1"/>
        <v>0</v>
      </c>
      <c r="E178" s="21" t="str">
        <f t="shared" si="5"/>
        <v>0</v>
      </c>
      <c r="F178" s="22" t="str">
        <f t="shared" si="6"/>
        <v>0</v>
      </c>
      <c r="G178" s="23" t="str">
        <f t="shared" si="7"/>
        <v>0</v>
      </c>
      <c r="H178" s="1">
        <v>1.147125E7</v>
      </c>
    </row>
    <row r="179">
      <c r="A179" s="11" t="s">
        <v>30</v>
      </c>
      <c r="B179" s="1" t="s">
        <v>206</v>
      </c>
      <c r="C179" s="1" t="s">
        <v>203</v>
      </c>
      <c r="D179" s="21" t="str">
        <f t="shared" si="1"/>
        <v>0</v>
      </c>
      <c r="E179" s="21" t="str">
        <f t="shared" si="5"/>
        <v>0</v>
      </c>
      <c r="F179" s="22" t="str">
        <f t="shared" si="6"/>
        <v>0</v>
      </c>
      <c r="G179" s="23" t="str">
        <f t="shared" si="7"/>
        <v>0</v>
      </c>
      <c r="H179" s="1">
        <v>-7728000.0</v>
      </c>
    </row>
    <row r="180">
      <c r="A180" s="11" t="s">
        <v>30</v>
      </c>
      <c r="B180" s="1" t="s">
        <v>207</v>
      </c>
      <c r="C180" s="1" t="s">
        <v>203</v>
      </c>
      <c r="D180" s="21" t="str">
        <f t="shared" si="1"/>
        <v>0</v>
      </c>
      <c r="E180" s="21" t="str">
        <f t="shared" si="5"/>
        <v>0</v>
      </c>
      <c r="F180" s="22" t="str">
        <f t="shared" si="6"/>
        <v>0</v>
      </c>
      <c r="G180" s="23" t="str">
        <f t="shared" si="7"/>
        <v>0</v>
      </c>
      <c r="H180" s="1">
        <v>1655860.56</v>
      </c>
    </row>
    <row r="181">
      <c r="A181" s="11" t="s">
        <v>30</v>
      </c>
      <c r="B181" s="1" t="s">
        <v>208</v>
      </c>
      <c r="C181" s="1" t="s">
        <v>209</v>
      </c>
      <c r="D181" s="21" t="str">
        <f t="shared" si="1"/>
        <v>0</v>
      </c>
      <c r="E181" s="21" t="str">
        <f t="shared" si="5"/>
        <v>0</v>
      </c>
      <c r="F181" s="22" t="str">
        <f t="shared" si="6"/>
        <v>0</v>
      </c>
      <c r="G181" s="23" t="str">
        <f t="shared" si="7"/>
        <v>0</v>
      </c>
      <c r="H181" s="1">
        <v>868347.93</v>
      </c>
    </row>
    <row r="182">
      <c r="A182" s="11" t="s">
        <v>30</v>
      </c>
      <c r="B182" s="1" t="s">
        <v>210</v>
      </c>
      <c r="C182" s="1" t="s">
        <v>209</v>
      </c>
      <c r="D182" s="21" t="str">
        <f t="shared" si="1"/>
        <v>0</v>
      </c>
      <c r="E182" s="21" t="str">
        <f t="shared" si="5"/>
        <v>0</v>
      </c>
      <c r="F182" s="22" t="str">
        <f t="shared" si="6"/>
        <v>0</v>
      </c>
      <c r="G182" s="23" t="str">
        <f t="shared" si="7"/>
        <v>0</v>
      </c>
      <c r="H182" s="1">
        <v>3090103.14</v>
      </c>
    </row>
    <row r="183">
      <c r="A183" s="11" t="s">
        <v>30</v>
      </c>
      <c r="B183" s="1" t="s">
        <v>211</v>
      </c>
      <c r="C183" s="1" t="s">
        <v>209</v>
      </c>
      <c r="D183" s="21" t="str">
        <f t="shared" si="1"/>
        <v>0</v>
      </c>
      <c r="E183" s="21" t="str">
        <f t="shared" si="5"/>
        <v>0</v>
      </c>
      <c r="F183" s="22" t="str">
        <f t="shared" si="6"/>
        <v>0</v>
      </c>
      <c r="G183" s="23" t="str">
        <f t="shared" si="7"/>
        <v>0</v>
      </c>
      <c r="H183" s="1">
        <v>-1.147125E7</v>
      </c>
    </row>
    <row r="184">
      <c r="A184" s="11" t="s">
        <v>30</v>
      </c>
      <c r="B184" s="1" t="s">
        <v>211</v>
      </c>
      <c r="C184" s="1" t="s">
        <v>209</v>
      </c>
      <c r="D184" s="21" t="str">
        <f t="shared" si="1"/>
        <v>0</v>
      </c>
      <c r="E184" s="21" t="str">
        <f t="shared" si="5"/>
        <v>0</v>
      </c>
      <c r="F184" s="22" t="str">
        <f t="shared" si="6"/>
        <v>0</v>
      </c>
      <c r="G184" s="23" t="str">
        <f t="shared" si="7"/>
        <v>0</v>
      </c>
      <c r="H184" s="1">
        <v>7728000.0</v>
      </c>
    </row>
    <row r="185">
      <c r="A185" s="11" t="s">
        <v>30</v>
      </c>
      <c r="B185" s="1" t="s">
        <v>212</v>
      </c>
      <c r="C185" s="1" t="s">
        <v>56</v>
      </c>
      <c r="D185" s="21" t="str">
        <f t="shared" si="1"/>
        <v>0</v>
      </c>
      <c r="E185" s="21" t="str">
        <f t="shared" si="5"/>
        <v>0</v>
      </c>
      <c r="F185" s="22" t="str">
        <f t="shared" si="6"/>
        <v>0</v>
      </c>
      <c r="G185" s="23" t="str">
        <f t="shared" si="7"/>
        <v>0</v>
      </c>
      <c r="H185" s="1">
        <v>149993.55</v>
      </c>
    </row>
    <row r="186">
      <c r="A186" s="11" t="s">
        <v>30</v>
      </c>
      <c r="B186" s="1" t="s">
        <v>213</v>
      </c>
      <c r="C186" s="1" t="s">
        <v>56</v>
      </c>
      <c r="D186" s="21" t="str">
        <f t="shared" si="1"/>
        <v>0</v>
      </c>
      <c r="E186" s="21" t="str">
        <f t="shared" si="5"/>
        <v>0</v>
      </c>
      <c r="F186" s="22" t="str">
        <f t="shared" si="6"/>
        <v>0</v>
      </c>
      <c r="G186" s="23" t="str">
        <f t="shared" si="7"/>
        <v>0</v>
      </c>
      <c r="H186" s="1">
        <v>350245.08</v>
      </c>
    </row>
    <row r="187">
      <c r="A187" s="11" t="s">
        <v>30</v>
      </c>
      <c r="B187" s="1" t="s">
        <v>214</v>
      </c>
      <c r="C187" s="1" t="s">
        <v>90</v>
      </c>
      <c r="D187" s="21" t="str">
        <f t="shared" si="1"/>
        <v>0</v>
      </c>
      <c r="E187" s="21" t="str">
        <f t="shared" si="5"/>
        <v>0</v>
      </c>
      <c r="F187" s="22" t="str">
        <f t="shared" si="6"/>
        <v>0</v>
      </c>
      <c r="G187" s="23" t="str">
        <f t="shared" si="7"/>
        <v>0</v>
      </c>
      <c r="H187" s="1">
        <v>2859488.65</v>
      </c>
    </row>
    <row r="188">
      <c r="A188" s="11" t="s">
        <v>30</v>
      </c>
      <c r="B188" s="1" t="s">
        <v>215</v>
      </c>
      <c r="C188" s="1" t="s">
        <v>56</v>
      </c>
      <c r="D188" s="21" t="str">
        <f t="shared" si="1"/>
        <v>0</v>
      </c>
      <c r="E188" s="21" t="str">
        <f t="shared" si="5"/>
        <v>0</v>
      </c>
      <c r="F188" s="22" t="str">
        <f t="shared" si="6"/>
        <v>0</v>
      </c>
      <c r="G188" s="23" t="str">
        <f t="shared" si="7"/>
        <v>0</v>
      </c>
      <c r="H188" s="1">
        <v>928639.64</v>
      </c>
    </row>
    <row r="189">
      <c r="A189" s="11" t="s">
        <v>30</v>
      </c>
      <c r="B189" s="1" t="s">
        <v>216</v>
      </c>
      <c r="C189" s="1" t="s">
        <v>116</v>
      </c>
      <c r="D189" s="21" t="str">
        <f t="shared" si="1"/>
        <v>0</v>
      </c>
      <c r="E189" s="21" t="str">
        <f t="shared" si="5"/>
        <v>0</v>
      </c>
      <c r="F189" s="22" t="str">
        <f t="shared" si="6"/>
        <v>0</v>
      </c>
      <c r="G189" s="23" t="str">
        <f t="shared" si="7"/>
        <v>0</v>
      </c>
      <c r="H189" s="1">
        <v>2346079.04</v>
      </c>
    </row>
    <row r="190">
      <c r="A190" s="11" t="s">
        <v>30</v>
      </c>
      <c r="B190" s="1" t="s">
        <v>217</v>
      </c>
      <c r="C190" s="1" t="s">
        <v>56</v>
      </c>
      <c r="D190" s="21" t="str">
        <f t="shared" si="1"/>
        <v>0</v>
      </c>
      <c r="E190" s="21" t="str">
        <f t="shared" si="5"/>
        <v>0</v>
      </c>
      <c r="F190" s="22" t="str">
        <f t="shared" si="6"/>
        <v>0</v>
      </c>
      <c r="G190" s="23" t="str">
        <f t="shared" si="7"/>
        <v>0</v>
      </c>
      <c r="H190" s="1">
        <v>594213.3</v>
      </c>
    </row>
    <row r="191">
      <c r="A191" s="11" t="s">
        <v>30</v>
      </c>
      <c r="B191" s="1" t="s">
        <v>218</v>
      </c>
      <c r="C191" s="1" t="s">
        <v>58</v>
      </c>
      <c r="D191" s="21" t="str">
        <f t="shared" si="1"/>
        <v>0</v>
      </c>
      <c r="E191" s="21" t="str">
        <f t="shared" si="5"/>
        <v>0</v>
      </c>
      <c r="F191" s="22" t="str">
        <f t="shared" si="6"/>
        <v>0</v>
      </c>
      <c r="G191" s="23" t="str">
        <f t="shared" si="7"/>
        <v>0</v>
      </c>
      <c r="H191" s="1">
        <v>1178842.28</v>
      </c>
    </row>
    <row r="192">
      <c r="A192" s="11" t="s">
        <v>30</v>
      </c>
      <c r="B192" s="1" t="s">
        <v>219</v>
      </c>
      <c r="C192" s="1" t="s">
        <v>56</v>
      </c>
      <c r="D192" s="21" t="str">
        <f t="shared" si="1"/>
        <v>0</v>
      </c>
      <c r="E192" s="21" t="str">
        <f t="shared" si="5"/>
        <v>0</v>
      </c>
      <c r="F192" s="22" t="str">
        <f t="shared" si="6"/>
        <v>0</v>
      </c>
      <c r="G192" s="23" t="str">
        <f t="shared" si="7"/>
        <v>0</v>
      </c>
      <c r="H192" s="1">
        <v>503578.02</v>
      </c>
    </row>
    <row r="193">
      <c r="A193" s="11" t="s">
        <v>30</v>
      </c>
      <c r="B193" s="1" t="s">
        <v>220</v>
      </c>
      <c r="C193" s="1" t="s">
        <v>58</v>
      </c>
      <c r="D193" s="21" t="str">
        <f t="shared" si="1"/>
        <v>0</v>
      </c>
      <c r="E193" s="21" t="str">
        <f t="shared" si="5"/>
        <v>0</v>
      </c>
      <c r="F193" s="22" t="str">
        <f t="shared" si="6"/>
        <v>0</v>
      </c>
      <c r="G193" s="23" t="str">
        <f t="shared" si="7"/>
        <v>0</v>
      </c>
      <c r="H193" s="1">
        <v>2006560.46</v>
      </c>
    </row>
    <row r="194">
      <c r="A194" s="11" t="s">
        <v>30</v>
      </c>
      <c r="B194" s="1" t="s">
        <v>221</v>
      </c>
      <c r="C194" s="1" t="s">
        <v>58</v>
      </c>
      <c r="D194" s="21" t="str">
        <f t="shared" si="1"/>
        <v>0</v>
      </c>
      <c r="E194" s="21" t="str">
        <f t="shared" si="5"/>
        <v>0</v>
      </c>
      <c r="F194" s="22" t="str">
        <f t="shared" si="6"/>
        <v>0</v>
      </c>
      <c r="G194" s="23" t="str">
        <f t="shared" si="7"/>
        <v>0</v>
      </c>
      <c r="H194" s="1">
        <v>1982324.01</v>
      </c>
    </row>
    <row r="195">
      <c r="A195" s="11" t="s">
        <v>30</v>
      </c>
      <c r="B195" s="1" t="s">
        <v>221</v>
      </c>
      <c r="C195" s="1" t="s">
        <v>58</v>
      </c>
      <c r="D195" s="21" t="str">
        <f t="shared" si="1"/>
        <v>0</v>
      </c>
      <c r="E195" s="21" t="str">
        <f t="shared" si="5"/>
        <v>0</v>
      </c>
      <c r="F195" s="22" t="str">
        <f t="shared" si="6"/>
        <v>0</v>
      </c>
      <c r="G195" s="23" t="str">
        <f t="shared" si="7"/>
        <v>0</v>
      </c>
      <c r="H195" s="1">
        <v>1.204898619E7</v>
      </c>
    </row>
    <row r="196">
      <c r="A196" s="11" t="s">
        <v>30</v>
      </c>
      <c r="B196" s="1" t="s">
        <v>222</v>
      </c>
      <c r="C196" s="1" t="s">
        <v>56</v>
      </c>
      <c r="D196" s="21" t="str">
        <f t="shared" si="1"/>
        <v>0</v>
      </c>
      <c r="E196" s="21" t="str">
        <f t="shared" si="5"/>
        <v>0</v>
      </c>
      <c r="F196" s="22" t="str">
        <f t="shared" si="6"/>
        <v>0</v>
      </c>
      <c r="G196" s="23" t="str">
        <f t="shared" si="7"/>
        <v>0</v>
      </c>
      <c r="H196" s="1">
        <v>583441.04</v>
      </c>
    </row>
    <row r="197">
      <c r="A197" s="11" t="s">
        <v>30</v>
      </c>
      <c r="B197" s="1" t="s">
        <v>223</v>
      </c>
      <c r="C197" s="1" t="s">
        <v>56</v>
      </c>
      <c r="D197" s="21" t="str">
        <f t="shared" si="1"/>
        <v>0</v>
      </c>
      <c r="E197" s="21" t="str">
        <f t="shared" si="5"/>
        <v>0</v>
      </c>
      <c r="F197" s="22" t="str">
        <f t="shared" si="6"/>
        <v>0</v>
      </c>
      <c r="G197" s="23" t="str">
        <f t="shared" si="7"/>
        <v>0</v>
      </c>
      <c r="H197" s="1">
        <v>389995.41</v>
      </c>
    </row>
    <row r="198">
      <c r="A198" s="11" t="s">
        <v>30</v>
      </c>
      <c r="B198" s="1" t="s">
        <v>224</v>
      </c>
      <c r="C198" s="1" t="s">
        <v>56</v>
      </c>
      <c r="D198" s="21" t="str">
        <f t="shared" si="1"/>
        <v>0</v>
      </c>
      <c r="E198" s="21" t="str">
        <f t="shared" si="5"/>
        <v>0</v>
      </c>
      <c r="F198" s="22" t="str">
        <f t="shared" si="6"/>
        <v>0</v>
      </c>
      <c r="G198" s="23" t="str">
        <f t="shared" si="7"/>
        <v>0</v>
      </c>
      <c r="H198" s="1">
        <v>243091.41</v>
      </c>
    </row>
    <row r="199">
      <c r="A199" s="11" t="s">
        <v>30</v>
      </c>
      <c r="B199" s="1" t="s">
        <v>225</v>
      </c>
      <c r="C199" s="1" t="s">
        <v>56</v>
      </c>
      <c r="D199" s="21" t="str">
        <f t="shared" si="1"/>
        <v>0</v>
      </c>
      <c r="E199" s="21" t="str">
        <f t="shared" si="5"/>
        <v>0</v>
      </c>
      <c r="F199" s="22" t="str">
        <f t="shared" si="6"/>
        <v>0</v>
      </c>
      <c r="G199" s="23" t="str">
        <f t="shared" si="7"/>
        <v>0</v>
      </c>
      <c r="H199" s="1">
        <v>119694.83</v>
      </c>
    </row>
    <row r="200">
      <c r="A200" s="11" t="s">
        <v>30</v>
      </c>
      <c r="B200" s="1" t="s">
        <v>226</v>
      </c>
      <c r="C200" s="1" t="s">
        <v>56</v>
      </c>
      <c r="D200" s="21" t="str">
        <f t="shared" si="1"/>
        <v>0</v>
      </c>
      <c r="E200" s="21" t="str">
        <f t="shared" si="5"/>
        <v>0</v>
      </c>
      <c r="F200" s="22" t="str">
        <f t="shared" si="6"/>
        <v>0</v>
      </c>
      <c r="G200" s="23" t="str">
        <f t="shared" si="7"/>
        <v>0</v>
      </c>
      <c r="H200" s="1">
        <v>52795.93</v>
      </c>
    </row>
    <row r="201">
      <c r="A201" s="11" t="s">
        <v>30</v>
      </c>
      <c r="B201" s="1" t="s">
        <v>227</v>
      </c>
      <c r="C201" s="1" t="s">
        <v>58</v>
      </c>
      <c r="D201" s="21" t="str">
        <f t="shared" si="1"/>
        <v>0</v>
      </c>
      <c r="E201" s="21" t="str">
        <f t="shared" si="5"/>
        <v>0</v>
      </c>
      <c r="F201" s="22" t="str">
        <f t="shared" si="6"/>
        <v>0</v>
      </c>
      <c r="G201" s="23" t="str">
        <f t="shared" si="7"/>
        <v>0</v>
      </c>
      <c r="H201" s="1">
        <v>330482.84</v>
      </c>
    </row>
    <row r="202">
      <c r="A202" s="11" t="s">
        <v>30</v>
      </c>
      <c r="B202" s="1" t="s">
        <v>228</v>
      </c>
      <c r="C202" s="1" t="s">
        <v>58</v>
      </c>
      <c r="D202" s="21" t="str">
        <f t="shared" si="1"/>
        <v>0</v>
      </c>
      <c r="E202" s="21" t="str">
        <f t="shared" si="5"/>
        <v>0</v>
      </c>
      <c r="F202" s="22" t="str">
        <f t="shared" si="6"/>
        <v>0</v>
      </c>
      <c r="G202" s="23" t="str">
        <f t="shared" si="7"/>
        <v>0</v>
      </c>
      <c r="H202" s="1">
        <v>236762.94</v>
      </c>
    </row>
    <row r="203">
      <c r="A203" s="11" t="s">
        <v>30</v>
      </c>
      <c r="B203" s="1" t="s">
        <v>229</v>
      </c>
      <c r="C203" s="1" t="s">
        <v>56</v>
      </c>
      <c r="D203" s="21" t="str">
        <f t="shared" si="1"/>
        <v>0</v>
      </c>
      <c r="E203" s="21" t="str">
        <f t="shared" si="5"/>
        <v>0</v>
      </c>
      <c r="F203" s="22" t="str">
        <f t="shared" si="6"/>
        <v>0</v>
      </c>
      <c r="G203" s="23" t="str">
        <f t="shared" si="7"/>
        <v>0</v>
      </c>
      <c r="H203" s="1">
        <v>440824.0</v>
      </c>
    </row>
    <row r="204">
      <c r="A204" s="11" t="s">
        <v>30</v>
      </c>
      <c r="B204" s="1" t="s">
        <v>230</v>
      </c>
      <c r="C204" s="1" t="s">
        <v>90</v>
      </c>
      <c r="D204" s="21" t="str">
        <f t="shared" si="1"/>
        <v>0</v>
      </c>
      <c r="E204" s="21" t="str">
        <f t="shared" si="5"/>
        <v>0</v>
      </c>
      <c r="F204" s="22" t="str">
        <f t="shared" si="6"/>
        <v>0</v>
      </c>
      <c r="G204" s="23" t="str">
        <f t="shared" si="7"/>
        <v>0</v>
      </c>
      <c r="H204" s="1">
        <v>4732100.53</v>
      </c>
    </row>
    <row r="205">
      <c r="A205" s="11" t="s">
        <v>30</v>
      </c>
      <c r="B205" s="1" t="s">
        <v>231</v>
      </c>
      <c r="C205" s="1" t="s">
        <v>232</v>
      </c>
      <c r="D205" s="21" t="str">
        <f t="shared" si="1"/>
        <v>0</v>
      </c>
      <c r="E205" s="21" t="str">
        <f t="shared" si="5"/>
        <v>0</v>
      </c>
      <c r="F205" s="22" t="str">
        <f t="shared" si="6"/>
        <v>0</v>
      </c>
      <c r="G205" s="23" t="str">
        <f t="shared" si="7"/>
        <v>0</v>
      </c>
      <c r="H205" s="1">
        <v>4.215149806E7</v>
      </c>
    </row>
    <row r="206">
      <c r="A206" s="11" t="s">
        <v>30</v>
      </c>
      <c r="B206" s="1" t="s">
        <v>233</v>
      </c>
      <c r="C206" s="1" t="s">
        <v>234</v>
      </c>
      <c r="D206" s="21" t="str">
        <f t="shared" si="1"/>
        <v>0</v>
      </c>
      <c r="E206" s="21" t="str">
        <f t="shared" si="5"/>
        <v>0</v>
      </c>
      <c r="F206" s="22" t="str">
        <f t="shared" si="6"/>
        <v>0</v>
      </c>
      <c r="G206" s="23" t="str">
        <f t="shared" si="7"/>
        <v>0</v>
      </c>
      <c r="H206" s="1">
        <v>5648400.0</v>
      </c>
    </row>
    <row r="207">
      <c r="A207" s="11" t="s">
        <v>30</v>
      </c>
      <c r="B207" s="1" t="s">
        <v>235</v>
      </c>
      <c r="C207" s="1" t="s">
        <v>232</v>
      </c>
      <c r="D207" s="21" t="str">
        <f t="shared" si="1"/>
        <v>0</v>
      </c>
      <c r="E207" s="21" t="str">
        <f t="shared" si="5"/>
        <v>0</v>
      </c>
      <c r="F207" s="22" t="str">
        <f t="shared" si="6"/>
        <v>0</v>
      </c>
      <c r="G207" s="23" t="str">
        <f t="shared" si="7"/>
        <v>0</v>
      </c>
      <c r="H207" s="1">
        <v>4.087937494E7</v>
      </c>
    </row>
    <row r="208">
      <c r="A208" s="11" t="s">
        <v>30</v>
      </c>
      <c r="B208" s="1" t="s">
        <v>236</v>
      </c>
      <c r="C208" s="1" t="s">
        <v>232</v>
      </c>
      <c r="D208" s="21" t="str">
        <f t="shared" si="1"/>
        <v>0</v>
      </c>
      <c r="E208" s="21" t="str">
        <f t="shared" si="5"/>
        <v>0</v>
      </c>
      <c r="F208" s="22" t="str">
        <f t="shared" si="6"/>
        <v>0</v>
      </c>
      <c r="G208" s="23" t="str">
        <f t="shared" si="7"/>
        <v>0</v>
      </c>
      <c r="H208" s="1">
        <v>2553593.55</v>
      </c>
    </row>
    <row r="209">
      <c r="A209" s="11" t="s">
        <v>30</v>
      </c>
      <c r="B209" s="1" t="s">
        <v>237</v>
      </c>
      <c r="C209" s="1" t="s">
        <v>232</v>
      </c>
      <c r="D209" s="21" t="str">
        <f t="shared" si="1"/>
        <v>0</v>
      </c>
      <c r="E209" s="21" t="str">
        <f t="shared" si="5"/>
        <v>0</v>
      </c>
      <c r="F209" s="22" t="str">
        <f t="shared" si="6"/>
        <v>0</v>
      </c>
      <c r="G209" s="23" t="str">
        <f t="shared" si="7"/>
        <v>0</v>
      </c>
      <c r="H209" s="1">
        <v>9416583.48</v>
      </c>
    </row>
    <row r="210">
      <c r="A210" s="11" t="s">
        <v>30</v>
      </c>
      <c r="B210" s="1" t="s">
        <v>238</v>
      </c>
      <c r="C210" s="1" t="s">
        <v>232</v>
      </c>
      <c r="D210" s="21" t="str">
        <f t="shared" si="1"/>
        <v>0</v>
      </c>
      <c r="E210" s="21" t="str">
        <f t="shared" si="5"/>
        <v>0</v>
      </c>
      <c r="F210" s="22" t="str">
        <f t="shared" si="6"/>
        <v>0</v>
      </c>
      <c r="G210" s="23" t="str">
        <f t="shared" si="7"/>
        <v>0</v>
      </c>
      <c r="H210" s="1">
        <v>2.812572714E7</v>
      </c>
    </row>
    <row r="211">
      <c r="A211" s="11" t="s">
        <v>30</v>
      </c>
      <c r="B211" s="1" t="s">
        <v>239</v>
      </c>
      <c r="C211" s="1" t="s">
        <v>232</v>
      </c>
      <c r="D211" s="21" t="str">
        <f t="shared" si="1"/>
        <v>0</v>
      </c>
      <c r="E211" s="21" t="str">
        <f t="shared" si="5"/>
        <v>0</v>
      </c>
      <c r="F211" s="22" t="str">
        <f t="shared" si="6"/>
        <v>0</v>
      </c>
      <c r="G211" s="23" t="str">
        <f t="shared" si="7"/>
        <v>0</v>
      </c>
      <c r="H211" s="1">
        <v>9804776.33</v>
      </c>
    </row>
    <row r="212">
      <c r="A212" s="11" t="s">
        <v>30</v>
      </c>
      <c r="B212" s="1" t="s">
        <v>240</v>
      </c>
      <c r="C212" s="1" t="s">
        <v>76</v>
      </c>
      <c r="D212" s="21" t="str">
        <f t="shared" si="1"/>
        <v>0</v>
      </c>
      <c r="E212" s="21" t="str">
        <f t="shared" si="5"/>
        <v>0</v>
      </c>
      <c r="F212" s="22" t="str">
        <f t="shared" si="6"/>
        <v>0</v>
      </c>
      <c r="G212" s="23" t="str">
        <f t="shared" si="7"/>
        <v>0</v>
      </c>
      <c r="H212" s="1">
        <v>6814438.41</v>
      </c>
    </row>
    <row r="213">
      <c r="A213" s="11" t="s">
        <v>30</v>
      </c>
      <c r="B213" s="1" t="s">
        <v>241</v>
      </c>
      <c r="C213" s="1" t="s">
        <v>76</v>
      </c>
      <c r="D213" s="21" t="str">
        <f t="shared" si="1"/>
        <v>0</v>
      </c>
      <c r="E213" s="21" t="str">
        <f t="shared" si="5"/>
        <v>0</v>
      </c>
      <c r="F213" s="22" t="str">
        <f t="shared" si="6"/>
        <v>0</v>
      </c>
      <c r="G213" s="23" t="str">
        <f t="shared" si="7"/>
        <v>0</v>
      </c>
      <c r="H213" s="1">
        <v>1.539436608E7</v>
      </c>
    </row>
    <row r="214">
      <c r="A214" s="11" t="s">
        <v>30</v>
      </c>
      <c r="B214" s="1" t="s">
        <v>242</v>
      </c>
      <c r="C214" s="1" t="s">
        <v>58</v>
      </c>
      <c r="D214" s="21" t="str">
        <f t="shared" si="1"/>
        <v>0</v>
      </c>
      <c r="E214" s="21" t="str">
        <f t="shared" si="5"/>
        <v>0</v>
      </c>
      <c r="F214" s="22" t="str">
        <f t="shared" si="6"/>
        <v>0</v>
      </c>
      <c r="G214" s="23" t="str">
        <f t="shared" si="7"/>
        <v>0</v>
      </c>
      <c r="H214" s="1">
        <v>4615888.69</v>
      </c>
    </row>
    <row r="215">
      <c r="A215" s="11" t="s">
        <v>30</v>
      </c>
      <c r="B215" s="1" t="s">
        <v>243</v>
      </c>
      <c r="C215" s="1" t="s">
        <v>56</v>
      </c>
      <c r="D215" s="21" t="str">
        <f t="shared" si="1"/>
        <v>0</v>
      </c>
      <c r="E215" s="21" t="str">
        <f t="shared" si="5"/>
        <v>0</v>
      </c>
      <c r="F215" s="22" t="str">
        <f t="shared" si="6"/>
        <v>0</v>
      </c>
      <c r="G215" s="23" t="str">
        <f t="shared" si="7"/>
        <v>0</v>
      </c>
      <c r="H215" s="1">
        <v>273588.45</v>
      </c>
    </row>
    <row r="216">
      <c r="A216" s="11" t="s">
        <v>30</v>
      </c>
      <c r="B216" s="1" t="s">
        <v>244</v>
      </c>
      <c r="C216" s="1" t="s">
        <v>58</v>
      </c>
      <c r="D216" s="21" t="str">
        <f t="shared" si="1"/>
        <v>0</v>
      </c>
      <c r="E216" s="21" t="str">
        <f t="shared" si="5"/>
        <v>0</v>
      </c>
      <c r="F216" s="22" t="str">
        <f t="shared" si="6"/>
        <v>0</v>
      </c>
      <c r="G216" s="23" t="str">
        <f t="shared" si="7"/>
        <v>0</v>
      </c>
      <c r="H216" s="1">
        <v>2536605.59</v>
      </c>
    </row>
    <row r="217">
      <c r="A217" s="11" t="s">
        <v>30</v>
      </c>
      <c r="B217" s="1" t="s">
        <v>245</v>
      </c>
      <c r="C217" s="1" t="s">
        <v>58</v>
      </c>
      <c r="D217" s="21" t="str">
        <f t="shared" si="1"/>
        <v>0</v>
      </c>
      <c r="E217" s="21" t="str">
        <f t="shared" si="5"/>
        <v>0</v>
      </c>
      <c r="F217" s="22" t="str">
        <f t="shared" si="6"/>
        <v>0</v>
      </c>
      <c r="G217" s="23" t="str">
        <f t="shared" si="7"/>
        <v>0</v>
      </c>
      <c r="H217" s="1">
        <v>4272024.12</v>
      </c>
    </row>
    <row r="218">
      <c r="A218" s="11" t="s">
        <v>30</v>
      </c>
      <c r="B218" s="1" t="s">
        <v>246</v>
      </c>
      <c r="C218" s="1" t="s">
        <v>118</v>
      </c>
      <c r="D218" s="21" t="str">
        <f t="shared" si="1"/>
        <v>0</v>
      </c>
      <c r="E218" s="21" t="str">
        <f t="shared" si="5"/>
        <v>0</v>
      </c>
      <c r="F218" s="22" t="str">
        <f t="shared" si="6"/>
        <v>0</v>
      </c>
      <c r="G218" s="23" t="str">
        <f t="shared" si="7"/>
        <v>0</v>
      </c>
      <c r="H218" s="1">
        <v>-24724.89</v>
      </c>
    </row>
    <row r="219">
      <c r="A219" s="11" t="s">
        <v>30</v>
      </c>
      <c r="B219" s="1" t="s">
        <v>246</v>
      </c>
      <c r="C219" s="1" t="s">
        <v>118</v>
      </c>
      <c r="D219" s="21" t="str">
        <f t="shared" si="1"/>
        <v>0</v>
      </c>
      <c r="E219" s="21" t="str">
        <f t="shared" si="5"/>
        <v>0</v>
      </c>
      <c r="F219" s="22" t="str">
        <f t="shared" si="6"/>
        <v>0</v>
      </c>
      <c r="G219" s="23" t="str">
        <f t="shared" si="7"/>
        <v>0</v>
      </c>
      <c r="H219" s="1">
        <v>-62076.45</v>
      </c>
    </row>
    <row r="220">
      <c r="A220" s="11" t="s">
        <v>30</v>
      </c>
      <c r="B220" s="1" t="s">
        <v>246</v>
      </c>
      <c r="C220" s="1" t="s">
        <v>118</v>
      </c>
      <c r="D220" s="21" t="str">
        <f t="shared" si="1"/>
        <v>0</v>
      </c>
      <c r="E220" s="21" t="str">
        <f t="shared" si="5"/>
        <v>0</v>
      </c>
      <c r="F220" s="22" t="str">
        <f t="shared" si="6"/>
        <v>0</v>
      </c>
      <c r="G220" s="23" t="str">
        <f t="shared" si="7"/>
        <v>0</v>
      </c>
      <c r="H220" s="1">
        <v>-16679.82</v>
      </c>
    </row>
    <row r="221">
      <c r="A221" s="11" t="s">
        <v>30</v>
      </c>
      <c r="B221" s="1" t="s">
        <v>246</v>
      </c>
      <c r="C221" s="1" t="s">
        <v>118</v>
      </c>
      <c r="D221" s="21" t="str">
        <f t="shared" si="1"/>
        <v>0</v>
      </c>
      <c r="E221" s="21" t="str">
        <f t="shared" si="5"/>
        <v>0</v>
      </c>
      <c r="F221" s="22" t="str">
        <f t="shared" si="6"/>
        <v>0</v>
      </c>
      <c r="G221" s="23" t="str">
        <f t="shared" si="7"/>
        <v>0</v>
      </c>
      <c r="H221" s="1">
        <v>-27773.3</v>
      </c>
    </row>
    <row r="222">
      <c r="A222" s="11" t="s">
        <v>30</v>
      </c>
      <c r="B222" s="1" t="s">
        <v>246</v>
      </c>
      <c r="C222" s="1" t="s">
        <v>118</v>
      </c>
      <c r="D222" s="21" t="str">
        <f t="shared" si="1"/>
        <v>0</v>
      </c>
      <c r="E222" s="21" t="str">
        <f t="shared" si="5"/>
        <v>0</v>
      </c>
      <c r="F222" s="22" t="str">
        <f t="shared" si="6"/>
        <v>0</v>
      </c>
      <c r="G222" s="23" t="str">
        <f t="shared" si="7"/>
        <v>0</v>
      </c>
      <c r="H222" s="1">
        <v>-14834.53</v>
      </c>
    </row>
    <row r="223">
      <c r="A223" s="11" t="s">
        <v>30</v>
      </c>
      <c r="B223" s="1" t="s">
        <v>246</v>
      </c>
      <c r="C223" s="1" t="s">
        <v>137</v>
      </c>
      <c r="D223" s="21" t="str">
        <f t="shared" si="1"/>
        <v>0</v>
      </c>
      <c r="E223" s="21" t="str">
        <f t="shared" si="5"/>
        <v>0</v>
      </c>
      <c r="F223" s="22" t="str">
        <f t="shared" si="6"/>
        <v>0</v>
      </c>
      <c r="G223" s="23" t="str">
        <f t="shared" si="7"/>
        <v>0</v>
      </c>
      <c r="H223" s="1">
        <v>146088.99</v>
      </c>
    </row>
    <row r="224">
      <c r="A224" s="11" t="s">
        <v>30</v>
      </c>
      <c r="B224" s="1" t="s">
        <v>247</v>
      </c>
      <c r="C224" s="1" t="s">
        <v>58</v>
      </c>
      <c r="D224" s="21" t="str">
        <f t="shared" si="1"/>
        <v>0</v>
      </c>
      <c r="E224" s="21" t="str">
        <f t="shared" si="5"/>
        <v>0</v>
      </c>
      <c r="F224" s="22" t="str">
        <f t="shared" si="6"/>
        <v>0</v>
      </c>
      <c r="G224" s="23" t="str">
        <f t="shared" si="7"/>
        <v>0</v>
      </c>
      <c r="H224" s="1">
        <v>5703597.56</v>
      </c>
    </row>
    <row r="225">
      <c r="A225" s="11" t="s">
        <v>30</v>
      </c>
      <c r="B225" s="1" t="s">
        <v>248</v>
      </c>
      <c r="C225" s="1" t="s">
        <v>56</v>
      </c>
      <c r="D225" s="21" t="str">
        <f t="shared" si="1"/>
        <v>0</v>
      </c>
      <c r="E225" s="21" t="str">
        <f t="shared" si="5"/>
        <v>0</v>
      </c>
      <c r="F225" s="22" t="str">
        <f t="shared" si="6"/>
        <v>0</v>
      </c>
      <c r="G225" s="23" t="str">
        <f t="shared" si="7"/>
        <v>0</v>
      </c>
      <c r="H225" s="1">
        <v>248923.75</v>
      </c>
    </row>
    <row r="226">
      <c r="A226" s="11" t="s">
        <v>30</v>
      </c>
      <c r="B226" s="1" t="s">
        <v>249</v>
      </c>
      <c r="C226" s="1" t="s">
        <v>56</v>
      </c>
      <c r="D226" s="21" t="str">
        <f t="shared" si="1"/>
        <v>0</v>
      </c>
      <c r="E226" s="21" t="str">
        <f t="shared" si="5"/>
        <v>0</v>
      </c>
      <c r="F226" s="22" t="str">
        <f t="shared" si="6"/>
        <v>0</v>
      </c>
      <c r="G226" s="23" t="str">
        <f t="shared" si="7"/>
        <v>0</v>
      </c>
      <c r="H226" s="1">
        <v>969439.24</v>
      </c>
    </row>
    <row r="227">
      <c r="A227" s="11" t="s">
        <v>30</v>
      </c>
      <c r="B227" s="1" t="s">
        <v>250</v>
      </c>
      <c r="C227" s="1" t="s">
        <v>56</v>
      </c>
      <c r="D227" s="21" t="str">
        <f t="shared" si="1"/>
        <v>0</v>
      </c>
      <c r="E227" s="21" t="str">
        <f t="shared" si="5"/>
        <v>0</v>
      </c>
      <c r="F227" s="22" t="str">
        <f t="shared" si="6"/>
        <v>0</v>
      </c>
      <c r="G227" s="23" t="str">
        <f t="shared" si="7"/>
        <v>0</v>
      </c>
      <c r="H227" s="1">
        <v>210159.3</v>
      </c>
    </row>
    <row r="228">
      <c r="A228" s="11" t="s">
        <v>30</v>
      </c>
      <c r="B228" s="1" t="s">
        <v>251</v>
      </c>
      <c r="C228" s="1" t="s">
        <v>197</v>
      </c>
      <c r="D228" s="21" t="str">
        <f t="shared" si="1"/>
        <v>0</v>
      </c>
      <c r="E228" s="21" t="str">
        <f t="shared" si="5"/>
        <v>0</v>
      </c>
      <c r="F228" s="22" t="str">
        <f t="shared" si="6"/>
        <v>0</v>
      </c>
      <c r="G228" s="23" t="str">
        <f t="shared" si="7"/>
        <v>0</v>
      </c>
      <c r="H228" s="1">
        <v>73174.49</v>
      </c>
    </row>
    <row r="229">
      <c r="A229" s="11" t="s">
        <v>30</v>
      </c>
      <c r="B229" s="1" t="s">
        <v>252</v>
      </c>
      <c r="C229" s="1" t="s">
        <v>169</v>
      </c>
      <c r="D229" s="21" t="str">
        <f t="shared" si="1"/>
        <v>0</v>
      </c>
      <c r="E229" s="21" t="str">
        <f t="shared" si="5"/>
        <v>0</v>
      </c>
      <c r="F229" s="22" t="str">
        <f t="shared" si="6"/>
        <v>0</v>
      </c>
      <c r="G229" s="23" t="str">
        <f t="shared" si="7"/>
        <v>0</v>
      </c>
      <c r="H229" s="1">
        <v>3349488.31</v>
      </c>
    </row>
    <row r="230">
      <c r="A230" s="11" t="s">
        <v>30</v>
      </c>
      <c r="B230" s="1" t="s">
        <v>253</v>
      </c>
      <c r="C230" s="1" t="s">
        <v>58</v>
      </c>
      <c r="D230" s="21" t="str">
        <f t="shared" si="1"/>
        <v>0</v>
      </c>
      <c r="E230" s="21" t="str">
        <f t="shared" si="5"/>
        <v>0</v>
      </c>
      <c r="F230" s="22" t="str">
        <f t="shared" si="6"/>
        <v>0</v>
      </c>
      <c r="G230" s="23" t="str">
        <f t="shared" si="7"/>
        <v>0</v>
      </c>
      <c r="H230" s="1">
        <v>1.948313372E7</v>
      </c>
    </row>
    <row r="231">
      <c r="A231" s="11" t="s">
        <v>30</v>
      </c>
      <c r="B231" s="1" t="s">
        <v>254</v>
      </c>
      <c r="C231" s="1" t="s">
        <v>56</v>
      </c>
      <c r="D231" s="21" t="str">
        <f t="shared" si="1"/>
        <v>0</v>
      </c>
      <c r="E231" s="21" t="str">
        <f t="shared" si="5"/>
        <v>0</v>
      </c>
      <c r="F231" s="22" t="str">
        <f t="shared" si="6"/>
        <v>0</v>
      </c>
      <c r="G231" s="23" t="str">
        <f t="shared" si="7"/>
        <v>0</v>
      </c>
      <c r="H231" s="1">
        <v>354046.39</v>
      </c>
    </row>
    <row r="232">
      <c r="A232" s="11" t="s">
        <v>30</v>
      </c>
      <c r="B232" s="1" t="s">
        <v>255</v>
      </c>
      <c r="C232" s="1" t="s">
        <v>56</v>
      </c>
      <c r="D232" s="21" t="str">
        <f t="shared" si="1"/>
        <v>0</v>
      </c>
      <c r="E232" s="21" t="str">
        <f t="shared" si="5"/>
        <v>0</v>
      </c>
      <c r="F232" s="22" t="str">
        <f t="shared" si="6"/>
        <v>0</v>
      </c>
      <c r="G232" s="23" t="str">
        <f t="shared" si="7"/>
        <v>0</v>
      </c>
      <c r="H232" s="1">
        <v>289587.5</v>
      </c>
    </row>
    <row r="233">
      <c r="A233" s="11" t="s">
        <v>30</v>
      </c>
      <c r="B233" s="1" t="s">
        <v>256</v>
      </c>
      <c r="C233" s="1" t="s">
        <v>58</v>
      </c>
      <c r="D233" s="21" t="str">
        <f t="shared" si="1"/>
        <v>0</v>
      </c>
      <c r="E233" s="21" t="str">
        <f t="shared" si="5"/>
        <v>0</v>
      </c>
      <c r="F233" s="22" t="str">
        <f t="shared" si="6"/>
        <v>0</v>
      </c>
      <c r="G233" s="23" t="str">
        <f t="shared" si="7"/>
        <v>0</v>
      </c>
      <c r="H233" s="1">
        <v>1.196861518E7</v>
      </c>
    </row>
    <row r="234">
      <c r="A234" s="11" t="s">
        <v>30</v>
      </c>
      <c r="B234" s="1" t="s">
        <v>257</v>
      </c>
      <c r="C234" s="1" t="s">
        <v>76</v>
      </c>
      <c r="D234" s="21" t="str">
        <f t="shared" si="1"/>
        <v>0</v>
      </c>
      <c r="E234" s="21" t="str">
        <f t="shared" si="5"/>
        <v>0</v>
      </c>
      <c r="F234" s="22" t="str">
        <f t="shared" si="6"/>
        <v>0</v>
      </c>
      <c r="G234" s="23" t="str">
        <f t="shared" si="7"/>
        <v>0</v>
      </c>
      <c r="H234" s="1">
        <v>6966230.0</v>
      </c>
    </row>
    <row r="235">
      <c r="A235" s="11" t="s">
        <v>30</v>
      </c>
      <c r="B235" s="1" t="s">
        <v>258</v>
      </c>
      <c r="C235" s="1" t="s">
        <v>58</v>
      </c>
      <c r="D235" s="21" t="str">
        <f t="shared" si="1"/>
        <v>0</v>
      </c>
      <c r="E235" s="21" t="str">
        <f t="shared" si="5"/>
        <v>0</v>
      </c>
      <c r="F235" s="22" t="str">
        <f t="shared" si="6"/>
        <v>0</v>
      </c>
      <c r="G235" s="23" t="str">
        <f t="shared" si="7"/>
        <v>0</v>
      </c>
      <c r="H235" s="1">
        <v>2533943.08</v>
      </c>
    </row>
    <row r="236">
      <c r="A236" s="11" t="s">
        <v>30</v>
      </c>
      <c r="B236" s="1" t="s">
        <v>259</v>
      </c>
      <c r="C236" s="1" t="s">
        <v>56</v>
      </c>
      <c r="D236" s="21" t="str">
        <f t="shared" si="1"/>
        <v>0</v>
      </c>
      <c r="E236" s="21" t="str">
        <f t="shared" si="5"/>
        <v>0</v>
      </c>
      <c r="F236" s="22" t="str">
        <f t="shared" si="6"/>
        <v>0</v>
      </c>
      <c r="G236" s="23" t="str">
        <f t="shared" si="7"/>
        <v>0</v>
      </c>
      <c r="H236" s="1">
        <v>300055.0</v>
      </c>
    </row>
    <row r="237">
      <c r="A237" s="11" t="s">
        <v>30</v>
      </c>
      <c r="B237" s="1" t="s">
        <v>260</v>
      </c>
      <c r="C237" s="1" t="s">
        <v>58</v>
      </c>
      <c r="D237" s="21" t="str">
        <f t="shared" si="1"/>
        <v>0</v>
      </c>
      <c r="E237" s="21" t="str">
        <f t="shared" si="5"/>
        <v>0</v>
      </c>
      <c r="F237" s="22" t="str">
        <f t="shared" si="6"/>
        <v>0</v>
      </c>
      <c r="G237" s="23" t="str">
        <f t="shared" si="7"/>
        <v>0</v>
      </c>
      <c r="H237" s="1">
        <v>1.016421779E7</v>
      </c>
    </row>
    <row r="238">
      <c r="A238" s="11" t="s">
        <v>30</v>
      </c>
      <c r="B238" s="1" t="s">
        <v>261</v>
      </c>
      <c r="C238" s="1" t="s">
        <v>124</v>
      </c>
      <c r="D238" s="21" t="str">
        <f t="shared" si="1"/>
        <v>0</v>
      </c>
      <c r="E238" s="21" t="str">
        <f t="shared" si="5"/>
        <v>0</v>
      </c>
      <c r="F238" s="22" t="str">
        <f t="shared" si="6"/>
        <v>0</v>
      </c>
      <c r="G238" s="23" t="str">
        <f t="shared" si="7"/>
        <v>0</v>
      </c>
      <c r="H238" s="1">
        <v>-642350.09</v>
      </c>
    </row>
    <row r="239">
      <c r="A239" s="11" t="s">
        <v>30</v>
      </c>
      <c r="B239" s="1" t="s">
        <v>262</v>
      </c>
      <c r="C239" s="1" t="s">
        <v>56</v>
      </c>
      <c r="D239" s="21" t="str">
        <f t="shared" si="1"/>
        <v>0</v>
      </c>
      <c r="E239" s="21" t="str">
        <f t="shared" si="5"/>
        <v>0</v>
      </c>
      <c r="F239" s="22" t="str">
        <f t="shared" si="6"/>
        <v>0</v>
      </c>
      <c r="G239" s="23" t="str">
        <f t="shared" si="7"/>
        <v>0</v>
      </c>
      <c r="H239" s="1">
        <v>959509.0</v>
      </c>
    </row>
    <row r="240">
      <c r="A240" s="11" t="s">
        <v>30</v>
      </c>
      <c r="B240" s="1" t="s">
        <v>263</v>
      </c>
      <c r="C240" s="1" t="s">
        <v>58</v>
      </c>
      <c r="D240" s="21" t="str">
        <f t="shared" si="1"/>
        <v>0</v>
      </c>
      <c r="E240" s="21" t="str">
        <f t="shared" si="5"/>
        <v>0</v>
      </c>
      <c r="F240" s="22" t="str">
        <f t="shared" si="6"/>
        <v>0</v>
      </c>
      <c r="G240" s="23" t="str">
        <f t="shared" si="7"/>
        <v>0</v>
      </c>
      <c r="H240" s="1">
        <v>3354462.78</v>
      </c>
    </row>
    <row r="241">
      <c r="A241" s="11" t="s">
        <v>30</v>
      </c>
      <c r="B241" s="1" t="s">
        <v>264</v>
      </c>
      <c r="C241" s="1" t="s">
        <v>58</v>
      </c>
      <c r="D241" s="21" t="str">
        <f t="shared" si="1"/>
        <v>0</v>
      </c>
      <c r="E241" s="21" t="str">
        <f t="shared" si="5"/>
        <v>0</v>
      </c>
      <c r="F241" s="22" t="str">
        <f t="shared" si="6"/>
        <v>0</v>
      </c>
      <c r="G241" s="23" t="str">
        <f t="shared" si="7"/>
        <v>0</v>
      </c>
      <c r="H241" s="1">
        <v>7903512.91</v>
      </c>
    </row>
    <row r="242">
      <c r="A242" s="11" t="s">
        <v>30</v>
      </c>
      <c r="B242" s="1" t="s">
        <v>265</v>
      </c>
      <c r="C242" s="1" t="s">
        <v>58</v>
      </c>
      <c r="D242" s="21" t="str">
        <f t="shared" si="1"/>
        <v>0</v>
      </c>
      <c r="E242" s="21" t="str">
        <f t="shared" si="5"/>
        <v>0</v>
      </c>
      <c r="F242" s="22" t="str">
        <f t="shared" si="6"/>
        <v>0</v>
      </c>
      <c r="G242" s="23" t="str">
        <f t="shared" si="7"/>
        <v>0</v>
      </c>
      <c r="H242" s="1">
        <v>3241269.11</v>
      </c>
    </row>
    <row r="243">
      <c r="A243" s="11" t="s">
        <v>30</v>
      </c>
      <c r="B243" s="1" t="s">
        <v>266</v>
      </c>
      <c r="C243" s="1" t="s">
        <v>58</v>
      </c>
      <c r="D243" s="21" t="str">
        <f t="shared" si="1"/>
        <v>0</v>
      </c>
      <c r="E243" s="21" t="str">
        <f t="shared" si="5"/>
        <v>0</v>
      </c>
      <c r="F243" s="22" t="str">
        <f t="shared" si="6"/>
        <v>0</v>
      </c>
      <c r="G243" s="23" t="str">
        <f t="shared" si="7"/>
        <v>0</v>
      </c>
      <c r="H243" s="1">
        <v>472444.59</v>
      </c>
    </row>
    <row r="244">
      <c r="A244" s="11" t="s">
        <v>30</v>
      </c>
      <c r="B244" s="1" t="s">
        <v>267</v>
      </c>
      <c r="C244" s="1" t="s">
        <v>56</v>
      </c>
      <c r="D244" s="21" t="str">
        <f t="shared" si="1"/>
        <v>0</v>
      </c>
      <c r="E244" s="21" t="str">
        <f t="shared" si="5"/>
        <v>0</v>
      </c>
      <c r="F244" s="22" t="str">
        <f t="shared" si="6"/>
        <v>0</v>
      </c>
      <c r="G244" s="23" t="str">
        <f t="shared" si="7"/>
        <v>0</v>
      </c>
      <c r="H244" s="1">
        <v>311558.56</v>
      </c>
    </row>
    <row r="245">
      <c r="A245" s="11" t="s">
        <v>30</v>
      </c>
      <c r="B245" s="1" t="s">
        <v>268</v>
      </c>
      <c r="C245" s="1" t="s">
        <v>187</v>
      </c>
      <c r="D245" s="21" t="str">
        <f t="shared" si="1"/>
        <v>0</v>
      </c>
      <c r="E245" s="21" t="str">
        <f t="shared" si="5"/>
        <v>0</v>
      </c>
      <c r="F245" s="22" t="str">
        <f t="shared" si="6"/>
        <v>0</v>
      </c>
      <c r="G245" s="23" t="str">
        <f t="shared" si="7"/>
        <v>0</v>
      </c>
      <c r="H245" s="1">
        <v>310025.4</v>
      </c>
    </row>
    <row r="246">
      <c r="A246" s="11" t="s">
        <v>30</v>
      </c>
      <c r="B246" s="1" t="s">
        <v>269</v>
      </c>
      <c r="C246" s="1" t="s">
        <v>58</v>
      </c>
      <c r="D246" s="21" t="str">
        <f t="shared" si="1"/>
        <v>0</v>
      </c>
      <c r="E246" s="21" t="str">
        <f t="shared" si="5"/>
        <v>0</v>
      </c>
      <c r="F246" s="22" t="str">
        <f t="shared" si="6"/>
        <v>0</v>
      </c>
      <c r="G246" s="23" t="str">
        <f t="shared" si="7"/>
        <v>0</v>
      </c>
      <c r="H246" s="1">
        <v>3754978.6</v>
      </c>
    </row>
    <row r="247">
      <c r="A247" s="11" t="s">
        <v>30</v>
      </c>
      <c r="B247" s="1" t="s">
        <v>270</v>
      </c>
      <c r="C247" s="1" t="s">
        <v>76</v>
      </c>
      <c r="D247" s="21" t="str">
        <f t="shared" si="1"/>
        <v>0</v>
      </c>
      <c r="E247" s="21" t="str">
        <f t="shared" si="5"/>
        <v>0</v>
      </c>
      <c r="F247" s="22" t="str">
        <f t="shared" si="6"/>
        <v>0</v>
      </c>
      <c r="G247" s="23" t="str">
        <f t="shared" si="7"/>
        <v>0</v>
      </c>
      <c r="H247" s="1">
        <v>547922.18</v>
      </c>
    </row>
    <row r="248">
      <c r="A248" s="11" t="s">
        <v>30</v>
      </c>
      <c r="B248" s="1" t="s">
        <v>271</v>
      </c>
      <c r="C248" s="1" t="s">
        <v>76</v>
      </c>
      <c r="D248" s="21" t="str">
        <f t="shared" si="1"/>
        <v>0</v>
      </c>
      <c r="E248" s="21" t="str">
        <f t="shared" si="5"/>
        <v>0</v>
      </c>
      <c r="F248" s="22" t="str">
        <f t="shared" si="6"/>
        <v>0</v>
      </c>
      <c r="G248" s="23" t="str">
        <f t="shared" si="7"/>
        <v>0</v>
      </c>
      <c r="H248" s="1">
        <v>1.3162558E7</v>
      </c>
    </row>
    <row r="249">
      <c r="A249" s="11" t="s">
        <v>30</v>
      </c>
      <c r="B249" s="1" t="s">
        <v>272</v>
      </c>
      <c r="C249" s="1" t="s">
        <v>58</v>
      </c>
      <c r="D249" s="21" t="str">
        <f t="shared" si="1"/>
        <v>0</v>
      </c>
      <c r="E249" s="21" t="str">
        <f t="shared" si="5"/>
        <v>0</v>
      </c>
      <c r="F249" s="22" t="str">
        <f t="shared" si="6"/>
        <v>0</v>
      </c>
      <c r="G249" s="23" t="str">
        <f t="shared" si="7"/>
        <v>0</v>
      </c>
      <c r="H249" s="1">
        <v>1835941.39</v>
      </c>
    </row>
    <row r="250">
      <c r="A250" s="11" t="s">
        <v>30</v>
      </c>
      <c r="B250" s="1" t="s">
        <v>273</v>
      </c>
      <c r="C250" s="1" t="s">
        <v>58</v>
      </c>
      <c r="D250" s="21" t="str">
        <f t="shared" si="1"/>
        <v>0</v>
      </c>
      <c r="E250" s="21" t="str">
        <f t="shared" si="5"/>
        <v>0</v>
      </c>
      <c r="F250" s="22" t="str">
        <f t="shared" si="6"/>
        <v>0</v>
      </c>
      <c r="G250" s="23" t="str">
        <f t="shared" si="7"/>
        <v>0</v>
      </c>
      <c r="H250" s="1">
        <v>2768704.28</v>
      </c>
    </row>
    <row r="251">
      <c r="A251" s="11" t="s">
        <v>30</v>
      </c>
      <c r="B251" s="1" t="s">
        <v>274</v>
      </c>
      <c r="C251" s="1" t="s">
        <v>58</v>
      </c>
      <c r="D251" s="21" t="str">
        <f t="shared" si="1"/>
        <v>0</v>
      </c>
      <c r="E251" s="21" t="str">
        <f t="shared" si="5"/>
        <v>0</v>
      </c>
      <c r="F251" s="22" t="str">
        <f t="shared" si="6"/>
        <v>0</v>
      </c>
      <c r="G251" s="23" t="str">
        <f t="shared" si="7"/>
        <v>0</v>
      </c>
      <c r="H251" s="1">
        <v>7140323.87</v>
      </c>
    </row>
    <row r="252">
      <c r="A252" s="11" t="s">
        <v>30</v>
      </c>
      <c r="B252" s="1" t="s">
        <v>275</v>
      </c>
      <c r="C252" s="1" t="s">
        <v>58</v>
      </c>
      <c r="D252" s="21" t="str">
        <f t="shared" si="1"/>
        <v>0</v>
      </c>
      <c r="E252" s="21" t="str">
        <f t="shared" si="5"/>
        <v>0</v>
      </c>
      <c r="F252" s="22" t="str">
        <f t="shared" si="6"/>
        <v>0</v>
      </c>
      <c r="G252" s="23" t="str">
        <f t="shared" si="7"/>
        <v>0</v>
      </c>
      <c r="H252" s="1">
        <v>889144.49</v>
      </c>
    </row>
    <row r="253">
      <c r="A253" s="11" t="s">
        <v>30</v>
      </c>
      <c r="B253" s="1" t="s">
        <v>276</v>
      </c>
      <c r="C253" s="1" t="s">
        <v>56</v>
      </c>
      <c r="D253" s="21" t="str">
        <f t="shared" si="1"/>
        <v>0</v>
      </c>
      <c r="E253" s="21" t="str">
        <f t="shared" si="5"/>
        <v>0</v>
      </c>
      <c r="F253" s="22" t="str">
        <f t="shared" si="6"/>
        <v>0</v>
      </c>
      <c r="G253" s="23" t="str">
        <f t="shared" si="7"/>
        <v>0</v>
      </c>
      <c r="H253" s="1">
        <v>111190.2</v>
      </c>
    </row>
    <row r="254">
      <c r="A254" s="11" t="s">
        <v>30</v>
      </c>
      <c r="B254" s="1" t="s">
        <v>277</v>
      </c>
      <c r="C254" s="1" t="s">
        <v>56</v>
      </c>
      <c r="D254" s="21" t="str">
        <f t="shared" si="1"/>
        <v>0</v>
      </c>
      <c r="E254" s="21" t="str">
        <f t="shared" si="5"/>
        <v>0</v>
      </c>
      <c r="F254" s="22" t="str">
        <f t="shared" si="6"/>
        <v>0</v>
      </c>
      <c r="G254" s="23" t="str">
        <f t="shared" si="7"/>
        <v>0</v>
      </c>
      <c r="H254" s="1">
        <v>444449.65</v>
      </c>
    </row>
    <row r="255">
      <c r="A255" s="11" t="s">
        <v>30</v>
      </c>
      <c r="B255" s="1" t="s">
        <v>278</v>
      </c>
      <c r="C255" s="1" t="s">
        <v>56</v>
      </c>
      <c r="D255" s="21" t="str">
        <f t="shared" si="1"/>
        <v>0</v>
      </c>
      <c r="E255" s="21" t="str">
        <f t="shared" si="5"/>
        <v>0</v>
      </c>
      <c r="F255" s="22" t="str">
        <f t="shared" si="6"/>
        <v>0</v>
      </c>
      <c r="G255" s="23" t="str">
        <f t="shared" si="7"/>
        <v>0</v>
      </c>
      <c r="H255" s="1">
        <v>918807.36</v>
      </c>
    </row>
    <row r="256">
      <c r="A256" s="11" t="s">
        <v>30</v>
      </c>
      <c r="B256" s="1" t="s">
        <v>279</v>
      </c>
      <c r="C256" s="1" t="s">
        <v>56</v>
      </c>
      <c r="D256" s="21" t="str">
        <f t="shared" si="1"/>
        <v>0</v>
      </c>
      <c r="E256" s="21" t="str">
        <f t="shared" si="5"/>
        <v>0</v>
      </c>
      <c r="F256" s="22" t="str">
        <f t="shared" si="6"/>
        <v>0</v>
      </c>
      <c r="G256" s="23" t="str">
        <f t="shared" si="7"/>
        <v>0</v>
      </c>
      <c r="H256" s="1">
        <v>532311.2</v>
      </c>
    </row>
    <row r="257">
      <c r="A257" s="11" t="s">
        <v>30</v>
      </c>
      <c r="B257" s="1" t="s">
        <v>280</v>
      </c>
      <c r="C257" s="1" t="s">
        <v>128</v>
      </c>
      <c r="D257" s="21" t="str">
        <f t="shared" si="1"/>
        <v>0</v>
      </c>
      <c r="E257" s="21" t="str">
        <f t="shared" si="5"/>
        <v>0</v>
      </c>
      <c r="F257" s="22" t="str">
        <f t="shared" si="6"/>
        <v>0</v>
      </c>
      <c r="G257" s="23" t="str">
        <f t="shared" si="7"/>
        <v>0</v>
      </c>
      <c r="H257" s="1">
        <v>2141051.29</v>
      </c>
    </row>
    <row r="258">
      <c r="A258" s="11" t="s">
        <v>30</v>
      </c>
      <c r="B258" s="1" t="s">
        <v>281</v>
      </c>
      <c r="C258" s="1" t="s">
        <v>128</v>
      </c>
      <c r="D258" s="21" t="str">
        <f t="shared" si="1"/>
        <v>0</v>
      </c>
      <c r="E258" s="21" t="str">
        <f t="shared" si="5"/>
        <v>0</v>
      </c>
      <c r="F258" s="22" t="str">
        <f t="shared" si="6"/>
        <v>0</v>
      </c>
      <c r="G258" s="23" t="str">
        <f t="shared" si="7"/>
        <v>0</v>
      </c>
      <c r="H258" s="1">
        <v>496172.51</v>
      </c>
    </row>
    <row r="259">
      <c r="A259" s="11" t="s">
        <v>30</v>
      </c>
      <c r="B259" s="1" t="s">
        <v>282</v>
      </c>
      <c r="C259" s="1" t="s">
        <v>76</v>
      </c>
      <c r="D259" s="21" t="str">
        <f t="shared" si="1"/>
        <v>0</v>
      </c>
      <c r="E259" s="21" t="str">
        <f t="shared" si="5"/>
        <v>0</v>
      </c>
      <c r="F259" s="22" t="str">
        <f t="shared" si="6"/>
        <v>0</v>
      </c>
      <c r="G259" s="23" t="str">
        <f t="shared" si="7"/>
        <v>0</v>
      </c>
      <c r="H259" s="1">
        <v>4859438.15</v>
      </c>
    </row>
    <row r="260">
      <c r="A260" s="11" t="s">
        <v>30</v>
      </c>
      <c r="B260" s="1" t="s">
        <v>283</v>
      </c>
      <c r="C260" s="1" t="s">
        <v>56</v>
      </c>
      <c r="D260" s="21" t="str">
        <f t="shared" si="1"/>
        <v>0</v>
      </c>
      <c r="E260" s="21" t="str">
        <f t="shared" si="5"/>
        <v>0</v>
      </c>
      <c r="F260" s="22" t="str">
        <f t="shared" si="6"/>
        <v>0</v>
      </c>
      <c r="G260" s="23" t="str">
        <f t="shared" si="7"/>
        <v>0</v>
      </c>
      <c r="H260" s="1">
        <v>434551.68</v>
      </c>
    </row>
    <row r="261">
      <c r="A261" s="11" t="s">
        <v>30</v>
      </c>
      <c r="B261" s="1" t="s">
        <v>284</v>
      </c>
      <c r="C261" s="1" t="s">
        <v>56</v>
      </c>
      <c r="D261" s="21" t="str">
        <f t="shared" si="1"/>
        <v>0</v>
      </c>
      <c r="E261" s="21" t="str">
        <f t="shared" si="5"/>
        <v>0</v>
      </c>
      <c r="F261" s="22" t="str">
        <f t="shared" si="6"/>
        <v>0</v>
      </c>
      <c r="G261" s="23" t="str">
        <f t="shared" si="7"/>
        <v>0</v>
      </c>
      <c r="H261" s="1">
        <v>277834.25</v>
      </c>
    </row>
    <row r="262">
      <c r="A262" s="11" t="s">
        <v>30</v>
      </c>
      <c r="B262" s="1" t="s">
        <v>285</v>
      </c>
      <c r="C262" s="1" t="s">
        <v>58</v>
      </c>
      <c r="D262" s="21" t="str">
        <f t="shared" si="1"/>
        <v>Marathon Oil </v>
      </c>
      <c r="E262" s="21" t="str">
        <f t="shared" si="5"/>
        <v>0</v>
      </c>
      <c r="F262" s="22" t="str">
        <f t="shared" si="6"/>
        <v>MARATHON OIL CORP COM</v>
      </c>
      <c r="G262" s="23">
        <f t="shared" si="7"/>
        <v>2759622.09</v>
      </c>
      <c r="H262" s="1">
        <v>2759622.09</v>
      </c>
    </row>
    <row r="263">
      <c r="A263" s="11" t="s">
        <v>30</v>
      </c>
      <c r="B263" s="1" t="s">
        <v>286</v>
      </c>
      <c r="C263" s="1" t="s">
        <v>56</v>
      </c>
      <c r="D263" s="21" t="str">
        <f t="shared" si="1"/>
        <v>0</v>
      </c>
      <c r="E263" s="21" t="str">
        <f t="shared" si="5"/>
        <v>0</v>
      </c>
      <c r="F263" s="22" t="str">
        <f t="shared" si="6"/>
        <v>0</v>
      </c>
      <c r="G263" s="23" t="str">
        <f t="shared" si="7"/>
        <v>0</v>
      </c>
      <c r="H263" s="1">
        <v>179941.77</v>
      </c>
    </row>
    <row r="264">
      <c r="A264" s="11" t="s">
        <v>30</v>
      </c>
      <c r="B264" s="1" t="s">
        <v>287</v>
      </c>
      <c r="C264" s="1" t="s">
        <v>56</v>
      </c>
      <c r="D264" s="21" t="str">
        <f t="shared" si="1"/>
        <v>0</v>
      </c>
      <c r="E264" s="21" t="str">
        <f t="shared" si="5"/>
        <v>0</v>
      </c>
      <c r="F264" s="22" t="str">
        <f t="shared" si="6"/>
        <v>0</v>
      </c>
      <c r="G264" s="23" t="str">
        <f t="shared" si="7"/>
        <v>0</v>
      </c>
      <c r="H264" s="1">
        <v>175059.81</v>
      </c>
    </row>
    <row r="265">
      <c r="A265" s="11" t="s">
        <v>30</v>
      </c>
      <c r="B265" s="1" t="s">
        <v>288</v>
      </c>
      <c r="C265" s="1" t="s">
        <v>58</v>
      </c>
      <c r="D265" s="21" t="str">
        <f t="shared" si="1"/>
        <v>0</v>
      </c>
      <c r="E265" s="21" t="str">
        <f t="shared" si="5"/>
        <v>0</v>
      </c>
      <c r="F265" s="22" t="str">
        <f t="shared" si="6"/>
        <v>0</v>
      </c>
      <c r="G265" s="23" t="str">
        <f t="shared" si="7"/>
        <v>0</v>
      </c>
      <c r="H265" s="1">
        <v>1907039.61</v>
      </c>
    </row>
    <row r="266">
      <c r="A266" s="11" t="s">
        <v>30</v>
      </c>
      <c r="B266" s="1" t="s">
        <v>289</v>
      </c>
      <c r="C266" s="1" t="s">
        <v>58</v>
      </c>
      <c r="D266" s="21" t="str">
        <f t="shared" si="1"/>
        <v>0</v>
      </c>
      <c r="E266" s="21" t="str">
        <f t="shared" si="5"/>
        <v>0</v>
      </c>
      <c r="F266" s="22" t="str">
        <f t="shared" si="6"/>
        <v>0</v>
      </c>
      <c r="G266" s="23" t="str">
        <f t="shared" si="7"/>
        <v>0</v>
      </c>
      <c r="H266" s="1">
        <v>5043597.17</v>
      </c>
    </row>
    <row r="267">
      <c r="A267" s="11" t="s">
        <v>30</v>
      </c>
      <c r="B267" s="1" t="s">
        <v>290</v>
      </c>
      <c r="C267" s="1" t="s">
        <v>58</v>
      </c>
      <c r="D267" s="21" t="str">
        <f t="shared" si="1"/>
        <v>0</v>
      </c>
      <c r="E267" s="21" t="str">
        <f t="shared" si="5"/>
        <v>0</v>
      </c>
      <c r="F267" s="22" t="str">
        <f t="shared" si="6"/>
        <v>0</v>
      </c>
      <c r="G267" s="23" t="str">
        <f t="shared" si="7"/>
        <v>0</v>
      </c>
      <c r="H267" s="1">
        <v>3723097.57</v>
      </c>
    </row>
    <row r="268">
      <c r="A268" s="11" t="s">
        <v>30</v>
      </c>
      <c r="B268" s="1" t="s">
        <v>291</v>
      </c>
      <c r="C268" s="1" t="s">
        <v>56</v>
      </c>
      <c r="D268" s="21" t="str">
        <f t="shared" si="1"/>
        <v>0</v>
      </c>
      <c r="E268" s="21" t="str">
        <f t="shared" si="5"/>
        <v>0</v>
      </c>
      <c r="F268" s="22" t="str">
        <f t="shared" si="6"/>
        <v>0</v>
      </c>
      <c r="G268" s="23" t="str">
        <f t="shared" si="7"/>
        <v>0</v>
      </c>
      <c r="H268" s="1">
        <v>216150.39</v>
      </c>
    </row>
    <row r="269">
      <c r="A269" s="11" t="s">
        <v>30</v>
      </c>
      <c r="B269" s="1" t="s">
        <v>292</v>
      </c>
      <c r="C269" s="1" t="s">
        <v>58</v>
      </c>
      <c r="D269" s="21" t="str">
        <f t="shared" si="1"/>
        <v>0</v>
      </c>
      <c r="E269" s="21" t="str">
        <f t="shared" si="5"/>
        <v>0</v>
      </c>
      <c r="F269" s="22" t="str">
        <f t="shared" si="6"/>
        <v>0</v>
      </c>
      <c r="G269" s="23" t="str">
        <f t="shared" si="7"/>
        <v>0</v>
      </c>
      <c r="H269" s="1">
        <v>3144072.75</v>
      </c>
    </row>
    <row r="270">
      <c r="A270" s="11" t="s">
        <v>30</v>
      </c>
      <c r="B270" s="1" t="s">
        <v>293</v>
      </c>
      <c r="C270" s="1" t="s">
        <v>99</v>
      </c>
      <c r="D270" s="21" t="str">
        <f t="shared" si="1"/>
        <v>0</v>
      </c>
      <c r="E270" s="21" t="str">
        <f t="shared" si="5"/>
        <v>0</v>
      </c>
      <c r="F270" s="22" t="str">
        <f t="shared" si="6"/>
        <v>0</v>
      </c>
      <c r="G270" s="23" t="str">
        <f t="shared" si="7"/>
        <v>0</v>
      </c>
      <c r="H270" s="1">
        <v>54132.19</v>
      </c>
    </row>
    <row r="271">
      <c r="A271" s="11" t="s">
        <v>30</v>
      </c>
      <c r="B271" s="1" t="s">
        <v>293</v>
      </c>
      <c r="C271" s="1" t="s">
        <v>118</v>
      </c>
      <c r="D271" s="21" t="str">
        <f t="shared" si="1"/>
        <v>0</v>
      </c>
      <c r="E271" s="21" t="str">
        <f t="shared" si="5"/>
        <v>0</v>
      </c>
      <c r="F271" s="22" t="str">
        <f t="shared" si="6"/>
        <v>0</v>
      </c>
      <c r="G271" s="23" t="str">
        <f t="shared" si="7"/>
        <v>0</v>
      </c>
      <c r="H271" s="1">
        <v>-689910.41</v>
      </c>
    </row>
    <row r="272">
      <c r="A272" s="11" t="s">
        <v>30</v>
      </c>
      <c r="B272" s="1" t="s">
        <v>294</v>
      </c>
      <c r="C272" s="1" t="s">
        <v>131</v>
      </c>
      <c r="D272" s="21" t="str">
        <f t="shared" si="1"/>
        <v>0</v>
      </c>
      <c r="E272" s="21" t="str">
        <f t="shared" si="5"/>
        <v>0</v>
      </c>
      <c r="F272" s="22" t="str">
        <f t="shared" si="6"/>
        <v>0</v>
      </c>
      <c r="G272" s="23" t="str">
        <f t="shared" si="7"/>
        <v>0</v>
      </c>
      <c r="H272" s="1">
        <v>647339.88</v>
      </c>
    </row>
    <row r="273">
      <c r="A273" s="11" t="s">
        <v>30</v>
      </c>
      <c r="B273" s="1" t="s">
        <v>295</v>
      </c>
      <c r="C273" s="1" t="s">
        <v>296</v>
      </c>
      <c r="D273" s="21" t="str">
        <f t="shared" si="1"/>
        <v>0</v>
      </c>
      <c r="E273" s="21" t="str">
        <f t="shared" si="5"/>
        <v>0</v>
      </c>
      <c r="F273" s="22" t="str">
        <f t="shared" si="6"/>
        <v>0</v>
      </c>
      <c r="G273" s="23" t="str">
        <f t="shared" si="7"/>
        <v>0</v>
      </c>
      <c r="H273" s="1">
        <v>2710383.29</v>
      </c>
    </row>
    <row r="274">
      <c r="A274" s="11" t="s">
        <v>30</v>
      </c>
      <c r="B274" s="1" t="s">
        <v>297</v>
      </c>
      <c r="C274" s="1" t="s">
        <v>58</v>
      </c>
      <c r="D274" s="21" t="str">
        <f t="shared" si="1"/>
        <v>0</v>
      </c>
      <c r="E274" s="21" t="str">
        <f t="shared" si="5"/>
        <v>0</v>
      </c>
      <c r="F274" s="22" t="str">
        <f t="shared" si="6"/>
        <v>0</v>
      </c>
      <c r="G274" s="23" t="str">
        <f t="shared" si="7"/>
        <v>0</v>
      </c>
      <c r="H274" s="1">
        <v>4261312.23</v>
      </c>
    </row>
    <row r="275">
      <c r="A275" s="11" t="s">
        <v>30</v>
      </c>
      <c r="B275" s="1" t="s">
        <v>298</v>
      </c>
      <c r="C275" s="1" t="s">
        <v>56</v>
      </c>
      <c r="D275" s="21" t="str">
        <f t="shared" si="1"/>
        <v>0</v>
      </c>
      <c r="E275" s="21" t="str">
        <f t="shared" si="5"/>
        <v>0</v>
      </c>
      <c r="F275" s="22" t="str">
        <f t="shared" si="6"/>
        <v>0</v>
      </c>
      <c r="G275" s="23" t="str">
        <f t="shared" si="7"/>
        <v>0</v>
      </c>
      <c r="H275" s="1">
        <v>64008.93</v>
      </c>
    </row>
    <row r="276">
      <c r="A276" s="11" t="s">
        <v>30</v>
      </c>
      <c r="B276" s="1" t="s">
        <v>299</v>
      </c>
      <c r="C276" s="1" t="s">
        <v>56</v>
      </c>
      <c r="D276" s="21" t="str">
        <f t="shared" si="1"/>
        <v>0</v>
      </c>
      <c r="E276" s="21" t="str">
        <f t="shared" si="5"/>
        <v>0</v>
      </c>
      <c r="F276" s="22" t="str">
        <f t="shared" si="6"/>
        <v>0</v>
      </c>
      <c r="G276" s="23" t="str">
        <f t="shared" si="7"/>
        <v>0</v>
      </c>
      <c r="H276" s="1">
        <v>528571.94</v>
      </c>
    </row>
    <row r="277">
      <c r="A277" s="11" t="s">
        <v>30</v>
      </c>
      <c r="B277" s="1" t="s">
        <v>300</v>
      </c>
      <c r="C277" s="1" t="s">
        <v>58</v>
      </c>
      <c r="D277" s="21" t="str">
        <f t="shared" si="1"/>
        <v>0</v>
      </c>
      <c r="E277" s="21" t="str">
        <f t="shared" si="5"/>
        <v>Mitsubishi</v>
      </c>
      <c r="F277" s="22" t="str">
        <f t="shared" si="6"/>
        <v>MITSUBISHI ESTATE CO LTD</v>
      </c>
      <c r="G277" s="23">
        <f t="shared" si="7"/>
        <v>2205758.91</v>
      </c>
      <c r="H277" s="1">
        <v>2205758.91</v>
      </c>
    </row>
    <row r="278">
      <c r="A278" s="11" t="s">
        <v>30</v>
      </c>
      <c r="B278" s="1" t="s">
        <v>301</v>
      </c>
      <c r="C278" s="1" t="s">
        <v>58</v>
      </c>
      <c r="D278" s="21" t="str">
        <f t="shared" si="1"/>
        <v>0</v>
      </c>
      <c r="E278" s="21" t="str">
        <f t="shared" si="5"/>
        <v>Mitsubishi</v>
      </c>
      <c r="F278" s="22" t="str">
        <f t="shared" si="6"/>
        <v>MITSUBISHI HVY IND NPV</v>
      </c>
      <c r="G278" s="23">
        <f t="shared" si="7"/>
        <v>2012621.47</v>
      </c>
      <c r="H278" s="1">
        <v>2012621.47</v>
      </c>
    </row>
    <row r="279">
      <c r="A279" s="11" t="s">
        <v>30</v>
      </c>
      <c r="B279" s="1" t="s">
        <v>302</v>
      </c>
      <c r="C279" s="1" t="s">
        <v>58</v>
      </c>
      <c r="D279" s="21" t="str">
        <f t="shared" si="1"/>
        <v>0</v>
      </c>
      <c r="E279" s="24">
        <v>0.0</v>
      </c>
      <c r="F279" s="24">
        <v>0.0</v>
      </c>
      <c r="G279" s="25">
        <v>0.0</v>
      </c>
      <c r="H279" s="1">
        <v>1620002.44</v>
      </c>
    </row>
    <row r="280">
      <c r="A280" s="11" t="s">
        <v>30</v>
      </c>
      <c r="B280" s="1" t="s">
        <v>303</v>
      </c>
      <c r="C280" s="1" t="s">
        <v>58</v>
      </c>
      <c r="D280" s="21" t="str">
        <f t="shared" si="1"/>
        <v>0</v>
      </c>
      <c r="E280" s="21" t="str">
        <f t="shared" ref="E280:E484" si="8">IF(ISNUMBER(SEARCH("Coal India",B280)),"Coal India",IF(ISNUMBER(SEARCH("China Shenhua",B280)),"China Shenhua",IF(ISNUMBER(SEARCH("Adani",B280)),"Adani",IF(ISNUMBER(SEARCH("Shanxi Coking",B280)),"Shanxi Coking",IF(ISNUMBER(SEARCH("Anglo American",B280)),"Anglo American",IF(ISNUMBER(SEARCH("BHP Billiton",B280)),"BHP Billiton",IF(ISNUMBER(SEARCH("Yitai Coal",B280)),"Yitai Coal",IF(ISNUMBER(SEARCH("Datang Intl",B280)),"Datang Intl",IF(ISNUMBER(SEARCH("China Coal",B280)),"China Coal",IF(ISNUMBER(SEARCH("Peabody Energy",B280)),"Peabody Energy",IF(ISNUMBER(SEARCH("Glencore Xstrata",B280)),"Glencore Xstrata",IF(ISNUMBER(SEARCH("Datong Coal",B280)),"Datong Coal",IF(ISNUMBER(SEARCH("Yanzhou Coal",B280)),"Yanzhou Coal",IF(ISNUMBER(SEARCH("DEH",B280)),"DEH",IF(ISNUMBER(SEARCH("Exxaro",B280)),"Exxaro",IF(ISNUMBER(SEARCH("Yangquan Coal",B280)),"Yangquan Coal",IF(ISNUMBER(SEARCH("Mechel",B280)),"Mechel",IF(ISNUMBER(SEARCH("Arch Coal",B280)),"Arch Coal",IF(ISNUMBER(SEARCH("Alpha Natural Resources",B280)),"Alpha Natural Resources",IF(ISNUMBER(SEARCH("EVRAZ",B280)),"EVRAZ", IF(ISNUMBER(SEARCH("Mitsubishi",B280)),"Mitsubishi",
if(and(or(B280="Vale", ISNUMBER(SEARCH("Vale ",B280))),NOT(ISNUMBER(SEARCH("?Vale",B280)))), "Vale",IF(ISNUMBER(SEARCH("Raspadskaya",B280)),"Raspadskaya",IF(ISNUMBER(SEARCH("Rio Tinto",B280)),"Rio Tinto",IF(ISNUMBER(SEARCH("Asia Resource",B280)),"Asia Resource",IF(ISNUMBER(SEARCH("Rusal",B280)),"Rusal",IF(ISNUMBER(SEARCH("Neyveli Lignite",B280)),"Neyveli Lignite",IF(ISNUMBER(SEARCH("Pingdingshan",B280)),"Pingdingshan",IF(ISNUMBER(SEARCH("Cloud Peak",B280)),"Cloud Peak",IF(ISNUMBER(SEARCH("Sasol",B280)),"Sasol",IF(ISNUMBER(SEARCH("Tata Steel",B280)),"Tata Steel",IF(AND(ISNUMBER(SEARCH("AGL",B280)),NOT(ISNUMBER(SEARCH("?AGL",B280)))),"AGL", IF(ISNUMBER(SEARCH("Teck",B280)),"Teck",IF(ISNUMBER(SEARCH("Severstal",B280)),"Severstal",IF(ISNUMBER(SEARCH("Coalspur",B280)),"Coalspur",IF(ISNUMBER(SEARCH("Kuzbass Fuel ",B280)),"Kuzbass Fuel ",IF(ISNUMBER(SEARCH("Polyus Gold",B280)),"Polyus Gold",IF(ISNUMBER(SEARCH("Energy Ventures",B280)),"Energy Ventures",IF(ISNUMBER(SEARCH("Whitehaven Coal",B280)),"Whitehaven Coal",IF(ISNUMBER(SEARCH("Banpu",B280)),"Banpu",IF(ISNUMBER(SEARCH("Bayan",B280)),"Bayan",IF(AND(ISNUMBER(SEARCH("RWE",B280)),NOT(ISNUMBER(SEARCH("ERWE",B280)))),"RWE",IF(ISNUMBER(SEARCH("Consol Energy",B280)),"Consol Energy",IF(ISNUMBER(SEARCH("WHSP",B280)),"WHSP",IF(ISNUMBER(SEARCH("Westmoreland",B280)),"Westmoreland",IF(ISNUMBER(SEARCH("Resource Generation",B280)),"Resource Generation",IF(ISNUMBER(SEARCH("Churchill Mining",B280)),"Churchill Mining",IF(ISNUMBER(SEARCH("NTPC",B280)),"NTPC",IF(ISNUMBER(SEARCH("Adaro",B280)),"Adaro",IF(ISNUMBER(SEARCH("Nacco",B280)),"Nacco",  IF(ISNUMBER(SEARCH("Idemitsu Kosan",B280)),"Idemitsu Kosan",IF(ISNUMBER(SEARCH("ARLP",B280)),"ARLP",IF(ISNUMBER(SEARCH("Huolinhe Opencut",B280)),"Huolinhe Opencut",IF(ISNUMBER(SEARCH("Golden Energy",B280)),"Golden Energy",IF(ISNUMBER(SEARCH("Mitsui &amp; Co",B280)),"Mitsui &amp; Co",
IF(AND(ISNUMBER(SEARCH("CoAL",B280)),NOT(ISNUMBER(SEARCH("?CoAL",B280)))),"CoAL",IF(ISNUMBER(SEARCH("NLMK",B280)),"NLMK",IF(ISNUMBER(SEARCH("Tata Power",B280)),"Tata Power",IF(ISNUMBER(SEARCH("MMK OJSC",B280)),"MMK OJSC",IF(ISNUMBER(SEARCH("Wesfarmers",B280)),"Wesfarmers",IF(ISNUMBER(SEARCH("Kazakhmys",B280)),"Kazakhmys",IF(ISNUMBER(SEARCH("New World Resources",B280)),"New World Resources",IF(ISNUMBER(SEARCH("MMC",B280)),"MMC",IF(ISNUMBER(SEARCH("Itochu",B280)),"Itochu",IF(ISNUMBER(SEARCH("Cockatoo",B280)),"Cockatoo",IF(ISNUMBER(SEARCH("Shanxi Meijin Energy",B280)),"Shanxi Meijin Energy",IF(ISNUMBER(SEARCH("Jizhong Energy",B280)),"Jizhong Energy",IF(ISNUMBER(SEARCH("Bandanna",B280)),"Bandanna",IF(ISNUMBER(SEARCH("Polo Resources",B280)),"Polo Resources",IF(ISNUMBER(SEARCH("Allete",B280)),"Allete",IF(ISNUMBER(SEARCH("CLP Holdings",B280)),"CLP Holdings", IF(AND(ISNUMBER(SEARCH("Aspire",B280)),NOT(ISNUMBER(SEARCH("Aspire D",B280)))),"Aspire", IF(ISNUMBER(SEARCH("Marubeni",B280)),"Marubeni",IF(ISNUMBER(SEARCH("China Resources",B280)),"China Resources",IF(ISNUMBER(SEARCH("Walter Energy",B280)),"Walter Energy",IF(ISNUMBER(SEARCH("Coal Energy",B280)),"Coal Energy",IF(ISNUMBER(SEARCH("Indika",B280)),"Indika",IF(ISNUMBER(SEARCH("Arcelor Mittal",B280)),"Arcelor Mittal",IF(ISNUMBER(SEARCH("FirstEnergy",B280)),"FirstEnergy",IF(ISNUMBER(SEARCH("Black Hills",B280)),"Black Hills",IF(ISNUMBER(SEARCH("Wescoal",B280)),"Wescoal",IF(ISNUMBER(SEARCH("Grupo Mexico",B280)),"Grupo Mexico",IF(and(or(B280="ARM", ISNUMBER(SEARCH("ARM ",B280))),NOT(ISNUMBER(SEARCH("?ARM",B280)))), "ARM",IF(ISNUMBER(SEARCH("Shanxi Coal",B280)),"Shanxi Coal",IF(ISNUMBER(SEARCH("Capital Power",B280)),"Capital Power",IF(ISNUMBER(SEARCH("PTT",B280)),"PTT",IF(ISNUMBER(SEARCH("Shanxi Lanhua Sci-Tech",B280)),"Shanxi Lanhua Sci-Tech",IF(ISNUMBER(SEARCH("Fortune",B280)),"Fortune",IF(ISNUMBER(SEARCH("Cardero",B280)),"Cardero",IF(ISNUMBER(SEARCH("Zhengzhou  Coal",B280)),"Zhengzhou Coal",IF(ISNUMBER(SEARCH("SAIL",B280)),"SAIL",IF(ISNUMBER(SEARCH("JSPL",B280)),"JSPL",IF(ISNUMBER(SEARCH("Shougang Fushan",B280)),"Shougang Fushan",IF(ISNUMBER(SEARCH("Jingyuan",B280)),"Jingyuan",IF(ISNUMBER(SEARCH("Stanmore",B280)),"Stanmore",IF(ISNUMBER(SEARCH("Prophecy Coal",B280)),"Prophecy Coal",IF(ISNUMBER(SEARCH("Cliffs Natural Resources",B280)),"Cliffs Natural Resources",IF(ISNUMBER(SEARCH("James River",B280)),"James River",IF(ISNUMBER(SEARCH("CESC",B280)),"CESC",IF(ISNUMBER(SEARCH("Alcoa",B280)),"Alcoa","0"))))))))))))))))))))))))))))))))))))))))))))))))))))))))))))))))))))))))))))))))))))))))))))))))))))
</f>
        <v>0</v>
      </c>
      <c r="F280" s="22" t="str">
        <f t="shared" ref="F280:F484" si="9">IF(OR(NOT(D280="0"),NOT(E280="0")),B280,D280)</f>
        <v>0</v>
      </c>
      <c r="G280" s="23" t="str">
        <f t="shared" ref="G280:G484" si="10">IF(F280="0",F280,H280)</f>
        <v>0</v>
      </c>
      <c r="H280" s="1">
        <v>3053120.8</v>
      </c>
    </row>
    <row r="281">
      <c r="A281" s="11" t="s">
        <v>30</v>
      </c>
      <c r="B281" s="1" t="s">
        <v>304</v>
      </c>
      <c r="C281" s="1" t="s">
        <v>56</v>
      </c>
      <c r="D281" s="21" t="str">
        <f t="shared" si="1"/>
        <v>0</v>
      </c>
      <c r="E281" s="21" t="str">
        <f t="shared" si="8"/>
        <v>0</v>
      </c>
      <c r="F281" s="22" t="str">
        <f t="shared" si="9"/>
        <v>0</v>
      </c>
      <c r="G281" s="23" t="str">
        <f t="shared" si="10"/>
        <v>0</v>
      </c>
      <c r="H281" s="1">
        <v>353753.75</v>
      </c>
    </row>
    <row r="282">
      <c r="A282" s="11" t="s">
        <v>30</v>
      </c>
      <c r="B282" s="1" t="s">
        <v>305</v>
      </c>
      <c r="C282" s="1" t="s">
        <v>58</v>
      </c>
      <c r="D282" s="21" t="str">
        <f t="shared" si="1"/>
        <v>0</v>
      </c>
      <c r="E282" s="21" t="str">
        <f t="shared" si="8"/>
        <v>0</v>
      </c>
      <c r="F282" s="22" t="str">
        <f t="shared" si="9"/>
        <v>0</v>
      </c>
      <c r="G282" s="23" t="str">
        <f t="shared" si="10"/>
        <v>0</v>
      </c>
      <c r="H282" s="1">
        <v>3926959.92</v>
      </c>
    </row>
    <row r="283">
      <c r="A283" s="11" t="s">
        <v>30</v>
      </c>
      <c r="B283" s="1" t="s">
        <v>306</v>
      </c>
      <c r="C283" s="1" t="s">
        <v>56</v>
      </c>
      <c r="D283" s="21" t="str">
        <f t="shared" si="1"/>
        <v>0</v>
      </c>
      <c r="E283" s="21" t="str">
        <f t="shared" si="8"/>
        <v>0</v>
      </c>
      <c r="F283" s="22" t="str">
        <f t="shared" si="9"/>
        <v>0</v>
      </c>
      <c r="G283" s="23" t="str">
        <f t="shared" si="10"/>
        <v>0</v>
      </c>
      <c r="H283" s="1">
        <v>504686.4</v>
      </c>
    </row>
    <row r="284">
      <c r="A284" s="11" t="s">
        <v>30</v>
      </c>
      <c r="B284" s="1" t="s">
        <v>307</v>
      </c>
      <c r="C284" s="1" t="s">
        <v>308</v>
      </c>
      <c r="D284" s="21" t="str">
        <f t="shared" si="1"/>
        <v>0</v>
      </c>
      <c r="E284" s="21" t="str">
        <f t="shared" si="8"/>
        <v>0</v>
      </c>
      <c r="F284" s="22" t="str">
        <f t="shared" si="9"/>
        <v>0</v>
      </c>
      <c r="G284" s="23" t="str">
        <f t="shared" si="10"/>
        <v>0</v>
      </c>
      <c r="H284" s="1">
        <v>2.206134887E8</v>
      </c>
    </row>
    <row r="285">
      <c r="A285" s="11" t="s">
        <v>30</v>
      </c>
      <c r="B285" s="1" t="s">
        <v>309</v>
      </c>
      <c r="C285" s="1" t="s">
        <v>56</v>
      </c>
      <c r="D285" s="21" t="str">
        <f t="shared" si="1"/>
        <v>0</v>
      </c>
      <c r="E285" s="21" t="str">
        <f t="shared" si="8"/>
        <v>0</v>
      </c>
      <c r="F285" s="22" t="str">
        <f t="shared" si="9"/>
        <v>0</v>
      </c>
      <c r="G285" s="23" t="str">
        <f t="shared" si="10"/>
        <v>0</v>
      </c>
      <c r="H285" s="1">
        <v>364377.9</v>
      </c>
    </row>
    <row r="286">
      <c r="A286" s="11" t="s">
        <v>30</v>
      </c>
      <c r="B286" s="1" t="s">
        <v>310</v>
      </c>
      <c r="C286" s="1" t="s">
        <v>58</v>
      </c>
      <c r="D286" s="21" t="str">
        <f t="shared" si="1"/>
        <v>0</v>
      </c>
      <c r="E286" s="21" t="str">
        <f t="shared" si="8"/>
        <v>0</v>
      </c>
      <c r="F286" s="22" t="str">
        <f t="shared" si="9"/>
        <v>0</v>
      </c>
      <c r="G286" s="23" t="str">
        <f t="shared" si="10"/>
        <v>0</v>
      </c>
      <c r="H286" s="1">
        <v>2654658.13</v>
      </c>
    </row>
    <row r="287">
      <c r="A287" s="11" t="s">
        <v>30</v>
      </c>
      <c r="B287" s="1" t="s">
        <v>311</v>
      </c>
      <c r="C287" s="1" t="s">
        <v>58</v>
      </c>
      <c r="D287" s="21" t="str">
        <f t="shared" si="1"/>
        <v>0</v>
      </c>
      <c r="E287" s="21" t="str">
        <f t="shared" si="8"/>
        <v>0</v>
      </c>
      <c r="F287" s="22" t="str">
        <f t="shared" si="9"/>
        <v>0</v>
      </c>
      <c r="G287" s="23" t="str">
        <f t="shared" si="10"/>
        <v>0</v>
      </c>
      <c r="H287" s="1">
        <v>2311239.34</v>
      </c>
    </row>
    <row r="288">
      <c r="A288" s="11" t="s">
        <v>30</v>
      </c>
      <c r="B288" s="1" t="s">
        <v>312</v>
      </c>
      <c r="C288" s="1" t="s">
        <v>56</v>
      </c>
      <c r="D288" s="21" t="str">
        <f t="shared" si="1"/>
        <v>0</v>
      </c>
      <c r="E288" s="21" t="str">
        <f t="shared" si="8"/>
        <v>0</v>
      </c>
      <c r="F288" s="22" t="str">
        <f t="shared" si="9"/>
        <v>0</v>
      </c>
      <c r="G288" s="23" t="str">
        <f t="shared" si="10"/>
        <v>0</v>
      </c>
      <c r="H288" s="1">
        <v>293645.25</v>
      </c>
    </row>
    <row r="289">
      <c r="A289" s="11" t="s">
        <v>30</v>
      </c>
      <c r="B289" s="1" t="s">
        <v>313</v>
      </c>
      <c r="C289" s="1" t="s">
        <v>58</v>
      </c>
      <c r="D289" s="21" t="str">
        <f t="shared" si="1"/>
        <v>0</v>
      </c>
      <c r="E289" s="21" t="str">
        <f t="shared" si="8"/>
        <v>0</v>
      </c>
      <c r="F289" s="22" t="str">
        <f t="shared" si="9"/>
        <v>0</v>
      </c>
      <c r="G289" s="23" t="str">
        <f t="shared" si="10"/>
        <v>0</v>
      </c>
      <c r="H289" s="1">
        <v>2498175.14</v>
      </c>
    </row>
    <row r="290">
      <c r="A290" s="11" t="s">
        <v>30</v>
      </c>
      <c r="B290" s="1" t="s">
        <v>314</v>
      </c>
      <c r="C290" s="1" t="s">
        <v>56</v>
      </c>
      <c r="D290" s="21" t="str">
        <f t="shared" si="1"/>
        <v>0</v>
      </c>
      <c r="E290" s="21" t="str">
        <f t="shared" si="8"/>
        <v>0</v>
      </c>
      <c r="F290" s="22" t="str">
        <f t="shared" si="9"/>
        <v>0</v>
      </c>
      <c r="G290" s="23" t="str">
        <f t="shared" si="10"/>
        <v>0</v>
      </c>
      <c r="H290" s="1">
        <v>985160.4</v>
      </c>
    </row>
    <row r="291">
      <c r="A291" s="11" t="s">
        <v>30</v>
      </c>
      <c r="B291" s="1" t="s">
        <v>315</v>
      </c>
      <c r="C291" s="1" t="s">
        <v>58</v>
      </c>
      <c r="D291" s="21" t="str">
        <f t="shared" si="1"/>
        <v>0</v>
      </c>
      <c r="E291" s="21" t="str">
        <f t="shared" si="8"/>
        <v>0</v>
      </c>
      <c r="F291" s="22" t="str">
        <f t="shared" si="9"/>
        <v>0</v>
      </c>
      <c r="G291" s="23" t="str">
        <f t="shared" si="10"/>
        <v>0</v>
      </c>
      <c r="H291" s="1">
        <v>1752273.49</v>
      </c>
    </row>
    <row r="292">
      <c r="A292" s="11" t="s">
        <v>30</v>
      </c>
      <c r="B292" s="1" t="s">
        <v>316</v>
      </c>
      <c r="C292" s="1" t="s">
        <v>58</v>
      </c>
      <c r="D292" s="21" t="str">
        <f t="shared" si="1"/>
        <v>Noble Energy</v>
      </c>
      <c r="E292" s="21" t="str">
        <f t="shared" si="8"/>
        <v>0</v>
      </c>
      <c r="F292" s="22" t="str">
        <f t="shared" si="9"/>
        <v>NOBLE ENERGY INC COM</v>
      </c>
      <c r="G292" s="23">
        <f t="shared" si="10"/>
        <v>1317615.36</v>
      </c>
      <c r="H292" s="1">
        <v>1317615.36</v>
      </c>
    </row>
    <row r="293">
      <c r="A293" s="11" t="s">
        <v>30</v>
      </c>
      <c r="B293" s="1" t="s">
        <v>317</v>
      </c>
      <c r="C293" s="1" t="s">
        <v>58</v>
      </c>
      <c r="D293" s="21" t="str">
        <f t="shared" si="1"/>
        <v>0</v>
      </c>
      <c r="E293" s="21" t="str">
        <f t="shared" si="8"/>
        <v>0</v>
      </c>
      <c r="F293" s="22" t="str">
        <f t="shared" si="9"/>
        <v>0</v>
      </c>
      <c r="G293" s="23" t="str">
        <f t="shared" si="10"/>
        <v>0</v>
      </c>
      <c r="H293" s="1">
        <v>770348.11</v>
      </c>
    </row>
    <row r="294">
      <c r="A294" s="11" t="s">
        <v>30</v>
      </c>
      <c r="B294" s="1" t="s">
        <v>318</v>
      </c>
      <c r="C294" s="1" t="s">
        <v>58</v>
      </c>
      <c r="D294" s="21" t="str">
        <f t="shared" si="1"/>
        <v>0</v>
      </c>
      <c r="E294" s="21" t="str">
        <f t="shared" si="8"/>
        <v>0</v>
      </c>
      <c r="F294" s="22" t="str">
        <f t="shared" si="9"/>
        <v>0</v>
      </c>
      <c r="G294" s="23" t="str">
        <f t="shared" si="10"/>
        <v>0</v>
      </c>
      <c r="H294" s="1">
        <v>3784665.43</v>
      </c>
    </row>
    <row r="295">
      <c r="A295" s="11" t="s">
        <v>30</v>
      </c>
      <c r="B295" s="1" t="s">
        <v>319</v>
      </c>
      <c r="C295" s="1" t="s">
        <v>58</v>
      </c>
      <c r="D295" s="21" t="str">
        <f t="shared" si="1"/>
        <v>0</v>
      </c>
      <c r="E295" s="21" t="str">
        <f t="shared" si="8"/>
        <v>0</v>
      </c>
      <c r="F295" s="22" t="str">
        <f t="shared" si="9"/>
        <v>0</v>
      </c>
      <c r="G295" s="23" t="str">
        <f t="shared" si="10"/>
        <v>0</v>
      </c>
      <c r="H295" s="1">
        <v>7106617.47</v>
      </c>
    </row>
    <row r="296">
      <c r="A296" s="11" t="s">
        <v>30</v>
      </c>
      <c r="B296" s="1" t="s">
        <v>320</v>
      </c>
      <c r="C296" s="1" t="s">
        <v>58</v>
      </c>
      <c r="D296" s="21" t="str">
        <f t="shared" si="1"/>
        <v>Occidental</v>
      </c>
      <c r="E296" s="21" t="str">
        <f t="shared" si="8"/>
        <v>0</v>
      </c>
      <c r="F296" s="22" t="str">
        <f t="shared" si="9"/>
        <v>OCCIDENTAL PETROLEUM CORP</v>
      </c>
      <c r="G296" s="23">
        <f t="shared" si="10"/>
        <v>2217783.77</v>
      </c>
      <c r="H296" s="1">
        <v>2217783.77</v>
      </c>
    </row>
    <row r="297">
      <c r="A297" s="11" t="s">
        <v>30</v>
      </c>
      <c r="B297" s="1" t="s">
        <v>321</v>
      </c>
      <c r="C297" s="1" t="s">
        <v>58</v>
      </c>
      <c r="D297" s="21" t="str">
        <f t="shared" si="1"/>
        <v>0</v>
      </c>
      <c r="E297" s="21" t="str">
        <f t="shared" si="8"/>
        <v>0</v>
      </c>
      <c r="F297" s="22" t="str">
        <f t="shared" si="9"/>
        <v>0</v>
      </c>
      <c r="G297" s="23" t="str">
        <f t="shared" si="10"/>
        <v>0</v>
      </c>
      <c r="H297" s="1">
        <v>5296012.13</v>
      </c>
    </row>
    <row r="298">
      <c r="A298" s="11" t="s">
        <v>30</v>
      </c>
      <c r="B298" s="1" t="s">
        <v>322</v>
      </c>
      <c r="C298" s="1" t="s">
        <v>56</v>
      </c>
      <c r="D298" s="21" t="str">
        <f t="shared" si="1"/>
        <v>0</v>
      </c>
      <c r="E298" s="21" t="str">
        <f t="shared" si="8"/>
        <v>0</v>
      </c>
      <c r="F298" s="22" t="str">
        <f t="shared" si="9"/>
        <v>0</v>
      </c>
      <c r="G298" s="23" t="str">
        <f t="shared" si="10"/>
        <v>0</v>
      </c>
      <c r="H298" s="1">
        <v>611454.39</v>
      </c>
    </row>
    <row r="299">
      <c r="A299" s="11" t="s">
        <v>30</v>
      </c>
      <c r="B299" s="1" t="s">
        <v>323</v>
      </c>
      <c r="C299" s="1" t="s">
        <v>56</v>
      </c>
      <c r="D299" s="21" t="str">
        <f t="shared" si="1"/>
        <v>0</v>
      </c>
      <c r="E299" s="21" t="str">
        <f t="shared" si="8"/>
        <v>0</v>
      </c>
      <c r="F299" s="22" t="str">
        <f t="shared" si="9"/>
        <v>0</v>
      </c>
      <c r="G299" s="23" t="str">
        <f t="shared" si="10"/>
        <v>0</v>
      </c>
      <c r="H299" s="1">
        <v>330055.32</v>
      </c>
    </row>
    <row r="300">
      <c r="A300" s="11" t="s">
        <v>30</v>
      </c>
      <c r="B300" s="1" t="s">
        <v>324</v>
      </c>
      <c r="C300" s="1" t="s">
        <v>56</v>
      </c>
      <c r="D300" s="21" t="str">
        <f t="shared" si="1"/>
        <v>0</v>
      </c>
      <c r="E300" s="21" t="str">
        <f t="shared" si="8"/>
        <v>0</v>
      </c>
      <c r="F300" s="22" t="str">
        <f t="shared" si="9"/>
        <v>0</v>
      </c>
      <c r="G300" s="23" t="str">
        <f t="shared" si="10"/>
        <v>0</v>
      </c>
      <c r="H300" s="1">
        <v>105561.41</v>
      </c>
    </row>
    <row r="301">
      <c r="A301" s="11" t="s">
        <v>30</v>
      </c>
      <c r="B301" s="1" t="s">
        <v>325</v>
      </c>
      <c r="C301" s="1" t="s">
        <v>76</v>
      </c>
      <c r="D301" s="21" t="str">
        <f t="shared" si="1"/>
        <v>0</v>
      </c>
      <c r="E301" s="21" t="str">
        <f t="shared" si="8"/>
        <v>0</v>
      </c>
      <c r="F301" s="22" t="str">
        <f t="shared" si="9"/>
        <v>0</v>
      </c>
      <c r="G301" s="23" t="str">
        <f t="shared" si="10"/>
        <v>0</v>
      </c>
      <c r="H301" s="1">
        <v>3781330.81</v>
      </c>
    </row>
    <row r="302">
      <c r="A302" s="11" t="s">
        <v>30</v>
      </c>
      <c r="B302" s="1" t="s">
        <v>326</v>
      </c>
      <c r="C302" s="1" t="s">
        <v>76</v>
      </c>
      <c r="D302" s="21" t="str">
        <f t="shared" si="1"/>
        <v>0</v>
      </c>
      <c r="E302" s="21" t="str">
        <f t="shared" si="8"/>
        <v>0</v>
      </c>
      <c r="F302" s="22" t="str">
        <f t="shared" si="9"/>
        <v>0</v>
      </c>
      <c r="G302" s="23" t="str">
        <f t="shared" si="10"/>
        <v>0</v>
      </c>
      <c r="H302" s="1">
        <v>957160.61</v>
      </c>
    </row>
    <row r="303">
      <c r="A303" s="11" t="s">
        <v>30</v>
      </c>
      <c r="B303" s="1" t="s">
        <v>327</v>
      </c>
      <c r="C303" s="1" t="s">
        <v>76</v>
      </c>
      <c r="D303" s="21" t="str">
        <f t="shared" si="1"/>
        <v>0</v>
      </c>
      <c r="E303" s="21" t="str">
        <f t="shared" si="8"/>
        <v>0</v>
      </c>
      <c r="F303" s="22" t="str">
        <f t="shared" si="9"/>
        <v>0</v>
      </c>
      <c r="G303" s="23" t="str">
        <f t="shared" si="10"/>
        <v>0</v>
      </c>
      <c r="H303" s="1">
        <v>1283755.13</v>
      </c>
    </row>
    <row r="304">
      <c r="A304" s="11" t="s">
        <v>30</v>
      </c>
      <c r="B304" s="1" t="s">
        <v>328</v>
      </c>
      <c r="C304" s="1" t="s">
        <v>76</v>
      </c>
      <c r="D304" s="21" t="str">
        <f t="shared" si="1"/>
        <v>0</v>
      </c>
      <c r="E304" s="21" t="str">
        <f t="shared" si="8"/>
        <v>0</v>
      </c>
      <c r="F304" s="22" t="str">
        <f t="shared" si="9"/>
        <v>0</v>
      </c>
      <c r="G304" s="23" t="str">
        <f t="shared" si="10"/>
        <v>0</v>
      </c>
      <c r="H304" s="1">
        <v>4816588.8</v>
      </c>
    </row>
    <row r="305">
      <c r="A305" s="11" t="s">
        <v>30</v>
      </c>
      <c r="B305" s="1" t="s">
        <v>329</v>
      </c>
      <c r="C305" s="1" t="s">
        <v>161</v>
      </c>
      <c r="D305" s="21" t="str">
        <f t="shared" si="1"/>
        <v>0</v>
      </c>
      <c r="E305" s="21" t="str">
        <f t="shared" si="8"/>
        <v>0</v>
      </c>
      <c r="F305" s="22" t="str">
        <f t="shared" si="9"/>
        <v>0</v>
      </c>
      <c r="G305" s="23" t="str">
        <f t="shared" si="10"/>
        <v>0</v>
      </c>
      <c r="H305" s="1">
        <v>1.145520661E7</v>
      </c>
    </row>
    <row r="306">
      <c r="A306" s="11" t="s">
        <v>30</v>
      </c>
      <c r="B306" s="1" t="s">
        <v>330</v>
      </c>
      <c r="C306" s="1" t="s">
        <v>161</v>
      </c>
      <c r="D306" s="21" t="str">
        <f t="shared" si="1"/>
        <v>0</v>
      </c>
      <c r="E306" s="21" t="str">
        <f t="shared" si="8"/>
        <v>0</v>
      </c>
      <c r="F306" s="22" t="str">
        <f t="shared" si="9"/>
        <v>0</v>
      </c>
      <c r="G306" s="23" t="str">
        <f t="shared" si="10"/>
        <v>0</v>
      </c>
      <c r="H306" s="1">
        <v>5207707.57</v>
      </c>
    </row>
    <row r="307">
      <c r="A307" s="11" t="s">
        <v>30</v>
      </c>
      <c r="B307" s="1" t="s">
        <v>331</v>
      </c>
      <c r="C307" s="1" t="s">
        <v>161</v>
      </c>
      <c r="D307" s="21" t="str">
        <f t="shared" si="1"/>
        <v>0</v>
      </c>
      <c r="E307" s="21" t="str">
        <f t="shared" si="8"/>
        <v>0</v>
      </c>
      <c r="F307" s="22" t="str">
        <f t="shared" si="9"/>
        <v>0</v>
      </c>
      <c r="G307" s="23" t="str">
        <f t="shared" si="10"/>
        <v>0</v>
      </c>
      <c r="H307" s="1">
        <v>1.125697035E7</v>
      </c>
    </row>
    <row r="308">
      <c r="A308" s="11" t="s">
        <v>30</v>
      </c>
      <c r="B308" s="1" t="s">
        <v>332</v>
      </c>
      <c r="C308" s="1" t="s">
        <v>58</v>
      </c>
      <c r="D308" s="21" t="str">
        <f t="shared" si="1"/>
        <v>0</v>
      </c>
      <c r="E308" s="21" t="str">
        <f t="shared" si="8"/>
        <v>0</v>
      </c>
      <c r="F308" s="22" t="str">
        <f t="shared" si="9"/>
        <v>0</v>
      </c>
      <c r="G308" s="23" t="str">
        <f t="shared" si="10"/>
        <v>0</v>
      </c>
      <c r="H308" s="1">
        <v>1364474.15</v>
      </c>
    </row>
    <row r="309">
      <c r="A309" s="11" t="s">
        <v>30</v>
      </c>
      <c r="B309" s="1" t="s">
        <v>333</v>
      </c>
      <c r="C309" s="1" t="s">
        <v>56</v>
      </c>
      <c r="D309" s="21" t="str">
        <f t="shared" si="1"/>
        <v>0</v>
      </c>
      <c r="E309" s="21" t="str">
        <f t="shared" si="8"/>
        <v>0</v>
      </c>
      <c r="F309" s="22" t="str">
        <f t="shared" si="9"/>
        <v>0</v>
      </c>
      <c r="G309" s="23" t="str">
        <f t="shared" si="10"/>
        <v>0</v>
      </c>
      <c r="H309" s="1">
        <v>793662.1</v>
      </c>
    </row>
    <row r="310">
      <c r="A310" s="11" t="s">
        <v>30</v>
      </c>
      <c r="B310" s="1" t="s">
        <v>334</v>
      </c>
      <c r="C310" s="1" t="s">
        <v>56</v>
      </c>
      <c r="D310" s="21" t="str">
        <f t="shared" si="1"/>
        <v>0</v>
      </c>
      <c r="E310" s="21" t="str">
        <f t="shared" si="8"/>
        <v>0</v>
      </c>
      <c r="F310" s="22" t="str">
        <f t="shared" si="9"/>
        <v>0</v>
      </c>
      <c r="G310" s="23" t="str">
        <f t="shared" si="10"/>
        <v>0</v>
      </c>
      <c r="H310" s="1">
        <v>719331.0</v>
      </c>
    </row>
    <row r="311">
      <c r="A311" s="11" t="s">
        <v>30</v>
      </c>
      <c r="B311" s="1" t="s">
        <v>335</v>
      </c>
      <c r="C311" s="1" t="s">
        <v>58</v>
      </c>
      <c r="D311" s="21" t="str">
        <f t="shared" si="1"/>
        <v>0</v>
      </c>
      <c r="E311" s="21" t="str">
        <f t="shared" si="8"/>
        <v>0</v>
      </c>
      <c r="F311" s="22" t="str">
        <f t="shared" si="9"/>
        <v>0</v>
      </c>
      <c r="G311" s="23" t="str">
        <f t="shared" si="10"/>
        <v>0</v>
      </c>
      <c r="H311" s="1">
        <v>6475656.0</v>
      </c>
    </row>
    <row r="312">
      <c r="A312" s="11" t="s">
        <v>30</v>
      </c>
      <c r="B312" s="1" t="s">
        <v>336</v>
      </c>
      <c r="C312" s="1" t="s">
        <v>76</v>
      </c>
      <c r="D312" s="21" t="str">
        <f t="shared" si="1"/>
        <v>0</v>
      </c>
      <c r="E312" s="21" t="str">
        <f t="shared" si="8"/>
        <v>0</v>
      </c>
      <c r="F312" s="22" t="str">
        <f t="shared" si="9"/>
        <v>0</v>
      </c>
      <c r="G312" s="23" t="str">
        <f t="shared" si="10"/>
        <v>0</v>
      </c>
      <c r="H312" s="1">
        <v>654306.94</v>
      </c>
    </row>
    <row r="313">
      <c r="A313" s="11" t="s">
        <v>30</v>
      </c>
      <c r="B313" s="1" t="s">
        <v>337</v>
      </c>
      <c r="C313" s="1" t="s">
        <v>58</v>
      </c>
      <c r="D313" s="21" t="str">
        <f t="shared" si="1"/>
        <v>0</v>
      </c>
      <c r="E313" s="21" t="str">
        <f t="shared" si="8"/>
        <v>0</v>
      </c>
      <c r="F313" s="22" t="str">
        <f t="shared" si="9"/>
        <v>0</v>
      </c>
      <c r="G313" s="23" t="str">
        <f t="shared" si="10"/>
        <v>0</v>
      </c>
      <c r="H313" s="1">
        <v>3987974.4</v>
      </c>
    </row>
    <row r="314">
      <c r="A314" s="11" t="s">
        <v>30</v>
      </c>
      <c r="B314" s="1" t="s">
        <v>338</v>
      </c>
      <c r="C314" s="1" t="s">
        <v>56</v>
      </c>
      <c r="D314" s="21" t="str">
        <f t="shared" si="1"/>
        <v>0</v>
      </c>
      <c r="E314" s="21" t="str">
        <f t="shared" si="8"/>
        <v>0</v>
      </c>
      <c r="F314" s="22" t="str">
        <f t="shared" si="9"/>
        <v>0</v>
      </c>
      <c r="G314" s="23" t="str">
        <f t="shared" si="10"/>
        <v>0</v>
      </c>
      <c r="H314" s="1">
        <v>282376.9</v>
      </c>
    </row>
    <row r="315">
      <c r="A315" s="11" t="s">
        <v>30</v>
      </c>
      <c r="B315" s="1" t="s">
        <v>339</v>
      </c>
      <c r="C315" s="1" t="s">
        <v>56</v>
      </c>
      <c r="D315" s="21" t="str">
        <f t="shared" si="1"/>
        <v>0</v>
      </c>
      <c r="E315" s="21" t="str">
        <f t="shared" si="8"/>
        <v>0</v>
      </c>
      <c r="F315" s="22" t="str">
        <f t="shared" si="9"/>
        <v>0</v>
      </c>
      <c r="G315" s="23" t="str">
        <f t="shared" si="10"/>
        <v>0</v>
      </c>
      <c r="H315" s="1">
        <v>606369.78</v>
      </c>
    </row>
    <row r="316">
      <c r="A316" s="11" t="s">
        <v>30</v>
      </c>
      <c r="B316" s="1" t="s">
        <v>340</v>
      </c>
      <c r="C316" s="1" t="s">
        <v>58</v>
      </c>
      <c r="D316" s="21" t="str">
        <f t="shared" si="1"/>
        <v>0</v>
      </c>
      <c r="E316" s="21" t="str">
        <f t="shared" si="8"/>
        <v>0</v>
      </c>
      <c r="F316" s="22" t="str">
        <f t="shared" si="9"/>
        <v>0</v>
      </c>
      <c r="G316" s="23" t="str">
        <f t="shared" si="10"/>
        <v>0</v>
      </c>
      <c r="H316" s="1">
        <v>1316151.85</v>
      </c>
    </row>
    <row r="317">
      <c r="A317" s="11" t="s">
        <v>30</v>
      </c>
      <c r="B317" s="1" t="s">
        <v>341</v>
      </c>
      <c r="C317" s="1" t="s">
        <v>342</v>
      </c>
      <c r="D317" s="21" t="str">
        <f t="shared" si="1"/>
        <v>0</v>
      </c>
      <c r="E317" s="21" t="str">
        <f t="shared" si="8"/>
        <v>0</v>
      </c>
      <c r="F317" s="22" t="str">
        <f t="shared" si="9"/>
        <v>0</v>
      </c>
      <c r="G317" s="23" t="str">
        <f t="shared" si="10"/>
        <v>0</v>
      </c>
      <c r="H317" s="1">
        <v>4367.63</v>
      </c>
    </row>
    <row r="318">
      <c r="A318" s="11" t="s">
        <v>30</v>
      </c>
      <c r="B318" s="1" t="s">
        <v>343</v>
      </c>
      <c r="C318" s="1" t="s">
        <v>56</v>
      </c>
      <c r="D318" s="21" t="str">
        <f t="shared" si="1"/>
        <v>0</v>
      </c>
      <c r="E318" s="21" t="str">
        <f t="shared" si="8"/>
        <v>Rio Tinto</v>
      </c>
      <c r="F318" s="22" t="str">
        <f t="shared" si="9"/>
        <v>RIO TINTO FINANCE PLC</v>
      </c>
      <c r="G318" s="23">
        <f t="shared" si="10"/>
        <v>385293.65</v>
      </c>
      <c r="H318" s="1">
        <v>385293.65</v>
      </c>
    </row>
    <row r="319">
      <c r="A319" s="11" t="s">
        <v>30</v>
      </c>
      <c r="B319" s="1" t="s">
        <v>344</v>
      </c>
      <c r="C319" s="1" t="s">
        <v>56</v>
      </c>
      <c r="D319" s="21" t="str">
        <f t="shared" si="1"/>
        <v>0</v>
      </c>
      <c r="E319" s="21" t="str">
        <f t="shared" si="8"/>
        <v>0</v>
      </c>
      <c r="F319" s="22" t="str">
        <f t="shared" si="9"/>
        <v>0</v>
      </c>
      <c r="G319" s="23" t="str">
        <f t="shared" si="10"/>
        <v>0</v>
      </c>
      <c r="H319" s="1">
        <v>426268.23</v>
      </c>
    </row>
    <row r="320">
      <c r="A320" s="11" t="s">
        <v>30</v>
      </c>
      <c r="B320" s="1" t="s">
        <v>345</v>
      </c>
      <c r="C320" s="1" t="s">
        <v>58</v>
      </c>
      <c r="D320" s="21" t="str">
        <f t="shared" si="1"/>
        <v>0</v>
      </c>
      <c r="E320" s="21" t="str">
        <f t="shared" si="8"/>
        <v>0</v>
      </c>
      <c r="F320" s="22" t="str">
        <f t="shared" si="9"/>
        <v>0</v>
      </c>
      <c r="G320" s="23" t="str">
        <f t="shared" si="10"/>
        <v>0</v>
      </c>
      <c r="H320" s="1">
        <v>3564391.11</v>
      </c>
    </row>
    <row r="321">
      <c r="A321" s="11" t="s">
        <v>30</v>
      </c>
      <c r="B321" s="1" t="s">
        <v>346</v>
      </c>
      <c r="C321" s="1" t="s">
        <v>58</v>
      </c>
      <c r="D321" s="21" t="str">
        <f t="shared" si="1"/>
        <v>0</v>
      </c>
      <c r="E321" s="21" t="str">
        <f t="shared" si="8"/>
        <v>0</v>
      </c>
      <c r="F321" s="22" t="str">
        <f t="shared" si="9"/>
        <v>0</v>
      </c>
      <c r="G321" s="23" t="str">
        <f t="shared" si="10"/>
        <v>0</v>
      </c>
      <c r="H321" s="1">
        <v>2823882.2</v>
      </c>
    </row>
    <row r="322">
      <c r="A322" s="11" t="s">
        <v>30</v>
      </c>
      <c r="B322" s="1" t="s">
        <v>347</v>
      </c>
      <c r="C322" s="1" t="s">
        <v>58</v>
      </c>
      <c r="D322" s="21" t="str">
        <f t="shared" si="1"/>
        <v>0</v>
      </c>
      <c r="E322" s="21" t="str">
        <f t="shared" si="8"/>
        <v>0</v>
      </c>
      <c r="F322" s="22" t="str">
        <f t="shared" si="9"/>
        <v>0</v>
      </c>
      <c r="G322" s="23" t="str">
        <f t="shared" si="10"/>
        <v>0</v>
      </c>
      <c r="H322" s="1">
        <v>3281630.18</v>
      </c>
    </row>
    <row r="323">
      <c r="A323" s="11" t="s">
        <v>30</v>
      </c>
      <c r="B323" s="1" t="s">
        <v>348</v>
      </c>
      <c r="C323" s="1" t="s">
        <v>56</v>
      </c>
      <c r="D323" s="21" t="str">
        <f t="shared" si="1"/>
        <v>0</v>
      </c>
      <c r="E323" s="21" t="str">
        <f t="shared" si="8"/>
        <v>0</v>
      </c>
      <c r="F323" s="22" t="str">
        <f t="shared" si="9"/>
        <v>0</v>
      </c>
      <c r="G323" s="23" t="str">
        <f t="shared" si="10"/>
        <v>0</v>
      </c>
      <c r="H323" s="1">
        <v>147354.42</v>
      </c>
    </row>
    <row r="324">
      <c r="A324" s="11" t="s">
        <v>30</v>
      </c>
      <c r="B324" s="1" t="s">
        <v>349</v>
      </c>
      <c r="C324" s="1" t="s">
        <v>58</v>
      </c>
      <c r="D324" s="21" t="str">
        <f t="shared" si="1"/>
        <v>Shell</v>
      </c>
      <c r="E324" s="21" t="str">
        <f t="shared" si="8"/>
        <v>0</v>
      </c>
      <c r="F324" s="22" t="str">
        <f t="shared" si="9"/>
        <v>ROYAL DUTCH SHELL 'A'SHS EUR0.07</v>
      </c>
      <c r="G324" s="23">
        <f t="shared" si="10"/>
        <v>2375976.32</v>
      </c>
      <c r="H324" s="1">
        <v>2375976.32</v>
      </c>
    </row>
    <row r="325">
      <c r="A325" s="11" t="s">
        <v>30</v>
      </c>
      <c r="B325" s="1" t="s">
        <v>350</v>
      </c>
      <c r="C325" s="1" t="s">
        <v>56</v>
      </c>
      <c r="D325" s="21" t="str">
        <f t="shared" si="1"/>
        <v>0</v>
      </c>
      <c r="E325" s="21" t="str">
        <f t="shared" si="8"/>
        <v>0</v>
      </c>
      <c r="F325" s="22" t="str">
        <f t="shared" si="9"/>
        <v>0</v>
      </c>
      <c r="G325" s="23" t="str">
        <f t="shared" si="10"/>
        <v>0</v>
      </c>
      <c r="H325" s="1">
        <v>330339.6</v>
      </c>
    </row>
    <row r="326">
      <c r="A326" s="11" t="s">
        <v>30</v>
      </c>
      <c r="B326" s="1" t="s">
        <v>351</v>
      </c>
      <c r="C326" s="1" t="s">
        <v>131</v>
      </c>
      <c r="D326" s="21" t="str">
        <f t="shared" si="1"/>
        <v>0</v>
      </c>
      <c r="E326" s="21" t="str">
        <f t="shared" si="8"/>
        <v>0</v>
      </c>
      <c r="F326" s="22" t="str">
        <f t="shared" si="9"/>
        <v>0</v>
      </c>
      <c r="G326" s="23" t="str">
        <f t="shared" si="10"/>
        <v>0</v>
      </c>
      <c r="H326" s="1">
        <v>139992.59</v>
      </c>
    </row>
    <row r="327">
      <c r="A327" s="11" t="s">
        <v>30</v>
      </c>
      <c r="B327" s="1" t="s">
        <v>352</v>
      </c>
      <c r="C327" s="1" t="s">
        <v>58</v>
      </c>
      <c r="D327" s="21" t="str">
        <f t="shared" si="1"/>
        <v>RWE </v>
      </c>
      <c r="E327" s="21" t="str">
        <f t="shared" si="8"/>
        <v>RWE</v>
      </c>
      <c r="F327" s="22" t="str">
        <f t="shared" si="9"/>
        <v>RWE AG NPV</v>
      </c>
      <c r="G327" s="23">
        <f t="shared" si="10"/>
        <v>975102.91</v>
      </c>
      <c r="H327" s="1">
        <v>975102.91</v>
      </c>
    </row>
    <row r="328">
      <c r="A328" s="11" t="s">
        <v>30</v>
      </c>
      <c r="B328" s="1" t="s">
        <v>353</v>
      </c>
      <c r="C328" s="1" t="s">
        <v>56</v>
      </c>
      <c r="D328" s="21" t="str">
        <f t="shared" si="1"/>
        <v>RWE </v>
      </c>
      <c r="E328" s="21" t="str">
        <f t="shared" si="8"/>
        <v>RWE</v>
      </c>
      <c r="F328" s="22" t="str">
        <f t="shared" si="9"/>
        <v>RWE FINANCE BV 4.75% MTN 31/01/2034 GBP</v>
      </c>
      <c r="G328" s="23">
        <f t="shared" si="10"/>
        <v>568146.5</v>
      </c>
      <c r="H328" s="1">
        <v>568146.5</v>
      </c>
    </row>
    <row r="329">
      <c r="A329" s="11" t="s">
        <v>30</v>
      </c>
      <c r="B329" s="1" t="s">
        <v>354</v>
      </c>
      <c r="C329" s="1" t="s">
        <v>56</v>
      </c>
      <c r="D329" s="21" t="str">
        <f t="shared" si="1"/>
        <v>0</v>
      </c>
      <c r="E329" s="21" t="str">
        <f t="shared" si="8"/>
        <v>0</v>
      </c>
      <c r="F329" s="22" t="str">
        <f t="shared" si="9"/>
        <v>0</v>
      </c>
      <c r="G329" s="23" t="str">
        <f t="shared" si="10"/>
        <v>0</v>
      </c>
      <c r="H329" s="1">
        <v>322125.3</v>
      </c>
    </row>
    <row r="330">
      <c r="A330" s="11" t="s">
        <v>30</v>
      </c>
      <c r="B330" s="1" t="s">
        <v>355</v>
      </c>
      <c r="C330" s="1" t="s">
        <v>58</v>
      </c>
      <c r="D330" s="21" t="str">
        <f t="shared" si="1"/>
        <v>0</v>
      </c>
      <c r="E330" s="21" t="str">
        <f t="shared" si="8"/>
        <v>0</v>
      </c>
      <c r="F330" s="22" t="str">
        <f t="shared" si="9"/>
        <v>0</v>
      </c>
      <c r="G330" s="23" t="str">
        <f t="shared" si="10"/>
        <v>0</v>
      </c>
      <c r="H330" s="1">
        <v>5447186.49</v>
      </c>
    </row>
    <row r="331">
      <c r="A331" s="11" t="s">
        <v>30</v>
      </c>
      <c r="B331" s="1" t="s">
        <v>356</v>
      </c>
      <c r="C331" s="1" t="s">
        <v>56</v>
      </c>
      <c r="D331" s="21" t="str">
        <f t="shared" si="1"/>
        <v>0</v>
      </c>
      <c r="E331" s="21" t="str">
        <f t="shared" si="8"/>
        <v>0</v>
      </c>
      <c r="F331" s="22" t="str">
        <f t="shared" si="9"/>
        <v>0</v>
      </c>
      <c r="G331" s="23" t="str">
        <f t="shared" si="10"/>
        <v>0</v>
      </c>
      <c r="H331" s="1">
        <v>404529.6</v>
      </c>
    </row>
    <row r="332">
      <c r="A332" s="11" t="s">
        <v>30</v>
      </c>
      <c r="B332" s="1" t="s">
        <v>357</v>
      </c>
      <c r="C332" s="1" t="s">
        <v>58</v>
      </c>
      <c r="D332" s="21" t="str">
        <f t="shared" si="1"/>
        <v>0</v>
      </c>
      <c r="E332" s="21" t="str">
        <f t="shared" si="8"/>
        <v>0</v>
      </c>
      <c r="F332" s="22" t="str">
        <f t="shared" si="9"/>
        <v>0</v>
      </c>
      <c r="G332" s="23" t="str">
        <f t="shared" si="10"/>
        <v>0</v>
      </c>
      <c r="H332" s="1">
        <v>2575217.12</v>
      </c>
    </row>
    <row r="333">
      <c r="A333" s="11" t="s">
        <v>30</v>
      </c>
      <c r="B333" s="1" t="s">
        <v>358</v>
      </c>
      <c r="C333" s="1" t="s">
        <v>58</v>
      </c>
      <c r="D333" s="21" t="str">
        <f t="shared" si="1"/>
        <v>0</v>
      </c>
      <c r="E333" s="21" t="str">
        <f t="shared" si="8"/>
        <v>0</v>
      </c>
      <c r="F333" s="22" t="str">
        <f t="shared" si="9"/>
        <v>0</v>
      </c>
      <c r="G333" s="23" t="str">
        <f t="shared" si="10"/>
        <v>0</v>
      </c>
      <c r="H333" s="1">
        <v>2553053.39</v>
      </c>
    </row>
    <row r="334">
      <c r="A334" s="11" t="s">
        <v>30</v>
      </c>
      <c r="B334" s="1" t="s">
        <v>359</v>
      </c>
      <c r="C334" s="1" t="s">
        <v>76</v>
      </c>
      <c r="D334" s="21" t="str">
        <f t="shared" si="1"/>
        <v>0</v>
      </c>
      <c r="E334" s="21" t="str">
        <f t="shared" si="8"/>
        <v>0</v>
      </c>
      <c r="F334" s="22" t="str">
        <f t="shared" si="9"/>
        <v>0</v>
      </c>
      <c r="G334" s="23" t="str">
        <f t="shared" si="10"/>
        <v>0</v>
      </c>
      <c r="H334" s="1">
        <v>1.739528154E7</v>
      </c>
    </row>
    <row r="335">
      <c r="A335" s="11" t="s">
        <v>30</v>
      </c>
      <c r="B335" s="1" t="s">
        <v>360</v>
      </c>
      <c r="C335" s="1" t="s">
        <v>58</v>
      </c>
      <c r="D335" s="21" t="str">
        <f t="shared" si="1"/>
        <v>0</v>
      </c>
      <c r="E335" s="21" t="str">
        <f t="shared" si="8"/>
        <v>0</v>
      </c>
      <c r="F335" s="22" t="str">
        <f t="shared" si="9"/>
        <v>0</v>
      </c>
      <c r="G335" s="23" t="str">
        <f t="shared" si="10"/>
        <v>0</v>
      </c>
      <c r="H335" s="1">
        <v>3664282.92</v>
      </c>
    </row>
    <row r="336">
      <c r="A336" s="11" t="s">
        <v>30</v>
      </c>
      <c r="B336" s="1" t="s">
        <v>361</v>
      </c>
      <c r="C336" s="1" t="s">
        <v>56</v>
      </c>
      <c r="D336" s="21" t="str">
        <f t="shared" si="1"/>
        <v>0</v>
      </c>
      <c r="E336" s="21" t="str">
        <f t="shared" si="8"/>
        <v>0</v>
      </c>
      <c r="F336" s="22" t="str">
        <f t="shared" si="9"/>
        <v>0</v>
      </c>
      <c r="G336" s="23" t="str">
        <f t="shared" si="10"/>
        <v>0</v>
      </c>
      <c r="H336" s="1">
        <v>201710.0</v>
      </c>
    </row>
    <row r="337">
      <c r="A337" s="11" t="s">
        <v>30</v>
      </c>
      <c r="B337" s="1" t="s">
        <v>362</v>
      </c>
      <c r="C337" s="1" t="s">
        <v>56</v>
      </c>
      <c r="D337" s="21" t="str">
        <f t="shared" si="1"/>
        <v>0</v>
      </c>
      <c r="E337" s="21" t="str">
        <f t="shared" si="8"/>
        <v>0</v>
      </c>
      <c r="F337" s="22" t="str">
        <f t="shared" si="9"/>
        <v>0</v>
      </c>
      <c r="G337" s="23" t="str">
        <f t="shared" si="10"/>
        <v>0</v>
      </c>
      <c r="H337" s="1">
        <v>521826.0</v>
      </c>
    </row>
    <row r="338">
      <c r="A338" s="11" t="s">
        <v>30</v>
      </c>
      <c r="B338" s="1" t="s">
        <v>363</v>
      </c>
      <c r="C338" s="1" t="s">
        <v>58</v>
      </c>
      <c r="D338" s="21" t="str">
        <f t="shared" si="1"/>
        <v>0</v>
      </c>
      <c r="E338" s="21" t="str">
        <f t="shared" si="8"/>
        <v>0</v>
      </c>
      <c r="F338" s="22" t="str">
        <f t="shared" si="9"/>
        <v>0</v>
      </c>
      <c r="G338" s="23" t="str">
        <f t="shared" si="10"/>
        <v>0</v>
      </c>
      <c r="H338" s="1">
        <v>3136922.57</v>
      </c>
    </row>
    <row r="339">
      <c r="A339" s="11" t="s">
        <v>30</v>
      </c>
      <c r="B339" s="1" t="s">
        <v>364</v>
      </c>
      <c r="C339" s="1" t="s">
        <v>58</v>
      </c>
      <c r="D339" s="21" t="str">
        <f t="shared" si="1"/>
        <v>0</v>
      </c>
      <c r="E339" s="21" t="str">
        <f t="shared" si="8"/>
        <v>0</v>
      </c>
      <c r="F339" s="22" t="str">
        <f t="shared" si="9"/>
        <v>0</v>
      </c>
      <c r="G339" s="23" t="str">
        <f t="shared" si="10"/>
        <v>0</v>
      </c>
      <c r="H339" s="1">
        <v>3198772.07</v>
      </c>
    </row>
    <row r="340">
      <c r="A340" s="11" t="s">
        <v>30</v>
      </c>
      <c r="B340" s="1" t="s">
        <v>365</v>
      </c>
      <c r="C340" s="1" t="s">
        <v>56</v>
      </c>
      <c r="D340" s="21" t="str">
        <f t="shared" si="1"/>
        <v>0</v>
      </c>
      <c r="E340" s="21" t="str">
        <f t="shared" si="8"/>
        <v>0</v>
      </c>
      <c r="F340" s="22" t="str">
        <f t="shared" si="9"/>
        <v>0</v>
      </c>
      <c r="G340" s="23" t="str">
        <f t="shared" si="10"/>
        <v>0</v>
      </c>
      <c r="H340" s="1">
        <v>141023.61</v>
      </c>
    </row>
    <row r="341">
      <c r="A341" s="11" t="s">
        <v>30</v>
      </c>
      <c r="B341" s="1" t="s">
        <v>366</v>
      </c>
      <c r="C341" s="1" t="s">
        <v>56</v>
      </c>
      <c r="D341" s="21" t="str">
        <f t="shared" si="1"/>
        <v>0</v>
      </c>
      <c r="E341" s="21" t="str">
        <f t="shared" si="8"/>
        <v>0</v>
      </c>
      <c r="F341" s="22" t="str">
        <f t="shared" si="9"/>
        <v>0</v>
      </c>
      <c r="G341" s="23" t="str">
        <f t="shared" si="10"/>
        <v>0</v>
      </c>
      <c r="H341" s="1">
        <v>248373.6</v>
      </c>
    </row>
    <row r="342">
      <c r="A342" s="11" t="s">
        <v>30</v>
      </c>
      <c r="B342" s="1" t="s">
        <v>367</v>
      </c>
      <c r="C342" s="1" t="s">
        <v>58</v>
      </c>
      <c r="D342" s="21" t="str">
        <f t="shared" si="1"/>
        <v>0</v>
      </c>
      <c r="E342" s="21" t="str">
        <f t="shared" si="8"/>
        <v>0</v>
      </c>
      <c r="F342" s="22" t="str">
        <f t="shared" si="9"/>
        <v>0</v>
      </c>
      <c r="G342" s="23" t="str">
        <f t="shared" si="10"/>
        <v>0</v>
      </c>
      <c r="H342" s="1">
        <v>3836377.23</v>
      </c>
    </row>
    <row r="343">
      <c r="A343" s="11" t="s">
        <v>30</v>
      </c>
      <c r="B343" s="1" t="s">
        <v>368</v>
      </c>
      <c r="C343" s="1" t="s">
        <v>118</v>
      </c>
      <c r="D343" s="21" t="str">
        <f t="shared" si="1"/>
        <v>0</v>
      </c>
      <c r="E343" s="21" t="str">
        <f t="shared" si="8"/>
        <v>0</v>
      </c>
      <c r="F343" s="22" t="str">
        <f t="shared" si="9"/>
        <v>0</v>
      </c>
      <c r="G343" s="23" t="str">
        <f t="shared" si="10"/>
        <v>0</v>
      </c>
      <c r="H343" s="1">
        <v>-113207.01</v>
      </c>
    </row>
    <row r="344">
      <c r="A344" s="11" t="s">
        <v>30</v>
      </c>
      <c r="B344" s="1" t="s">
        <v>368</v>
      </c>
      <c r="C344" s="1" t="s">
        <v>118</v>
      </c>
      <c r="D344" s="21" t="str">
        <f t="shared" si="1"/>
        <v>0</v>
      </c>
      <c r="E344" s="21" t="str">
        <f t="shared" si="8"/>
        <v>0</v>
      </c>
      <c r="F344" s="22" t="str">
        <f t="shared" si="9"/>
        <v>0</v>
      </c>
      <c r="G344" s="23" t="str">
        <f t="shared" si="10"/>
        <v>0</v>
      </c>
      <c r="H344" s="1">
        <v>-127354.92</v>
      </c>
    </row>
    <row r="345">
      <c r="A345" s="11" t="s">
        <v>30</v>
      </c>
      <c r="B345" s="1" t="s">
        <v>368</v>
      </c>
      <c r="C345" s="1" t="s">
        <v>118</v>
      </c>
      <c r="D345" s="21" t="str">
        <f t="shared" si="1"/>
        <v>0</v>
      </c>
      <c r="E345" s="21" t="str">
        <f t="shared" si="8"/>
        <v>0</v>
      </c>
      <c r="F345" s="22" t="str">
        <f t="shared" si="9"/>
        <v>0</v>
      </c>
      <c r="G345" s="23" t="str">
        <f t="shared" si="10"/>
        <v>0</v>
      </c>
      <c r="H345" s="1">
        <v>-78765.56</v>
      </c>
    </row>
    <row r="346">
      <c r="A346" s="11" t="s">
        <v>30</v>
      </c>
      <c r="B346" s="1" t="s">
        <v>368</v>
      </c>
      <c r="C346" s="1" t="s">
        <v>118</v>
      </c>
      <c r="D346" s="21" t="str">
        <f t="shared" si="1"/>
        <v>0</v>
      </c>
      <c r="E346" s="21" t="str">
        <f t="shared" si="8"/>
        <v>0</v>
      </c>
      <c r="F346" s="22" t="str">
        <f t="shared" si="9"/>
        <v>0</v>
      </c>
      <c r="G346" s="23" t="str">
        <f t="shared" si="10"/>
        <v>0</v>
      </c>
      <c r="H346" s="1">
        <v>-37629.95</v>
      </c>
    </row>
    <row r="347">
      <c r="A347" s="11" t="s">
        <v>30</v>
      </c>
      <c r="B347" s="1" t="s">
        <v>368</v>
      </c>
      <c r="C347" s="1" t="s">
        <v>118</v>
      </c>
      <c r="D347" s="21" t="str">
        <f t="shared" si="1"/>
        <v>0</v>
      </c>
      <c r="E347" s="21" t="str">
        <f t="shared" si="8"/>
        <v>0</v>
      </c>
      <c r="F347" s="22" t="str">
        <f t="shared" si="9"/>
        <v>0</v>
      </c>
      <c r="G347" s="23" t="str">
        <f t="shared" si="10"/>
        <v>0</v>
      </c>
      <c r="H347" s="1">
        <v>-25884.87</v>
      </c>
    </row>
    <row r="348">
      <c r="A348" s="11" t="s">
        <v>30</v>
      </c>
      <c r="B348" s="1" t="s">
        <v>368</v>
      </c>
      <c r="C348" s="1" t="s">
        <v>137</v>
      </c>
      <c r="D348" s="21" t="str">
        <f t="shared" si="1"/>
        <v>0</v>
      </c>
      <c r="E348" s="21" t="str">
        <f t="shared" si="8"/>
        <v>0</v>
      </c>
      <c r="F348" s="22" t="str">
        <f t="shared" si="9"/>
        <v>0</v>
      </c>
      <c r="G348" s="23" t="str">
        <f t="shared" si="10"/>
        <v>0</v>
      </c>
      <c r="H348" s="1">
        <v>382849.25</v>
      </c>
    </row>
    <row r="349">
      <c r="A349" s="11" t="s">
        <v>30</v>
      </c>
      <c r="B349" s="1" t="s">
        <v>369</v>
      </c>
      <c r="C349" s="1" t="s">
        <v>58</v>
      </c>
      <c r="D349" s="21" t="str">
        <f t="shared" si="1"/>
        <v>0</v>
      </c>
      <c r="E349" s="21" t="str">
        <f t="shared" si="8"/>
        <v>0</v>
      </c>
      <c r="F349" s="22" t="str">
        <f t="shared" si="9"/>
        <v>0</v>
      </c>
      <c r="G349" s="23" t="str">
        <f t="shared" si="10"/>
        <v>0</v>
      </c>
      <c r="H349" s="1">
        <v>2297540.2</v>
      </c>
    </row>
    <row r="350">
      <c r="A350" s="11" t="s">
        <v>30</v>
      </c>
      <c r="B350" s="1" t="s">
        <v>370</v>
      </c>
      <c r="C350" s="1" t="s">
        <v>56</v>
      </c>
      <c r="D350" s="21" t="str">
        <f t="shared" si="1"/>
        <v>0</v>
      </c>
      <c r="E350" s="21" t="str">
        <f t="shared" si="8"/>
        <v>0</v>
      </c>
      <c r="F350" s="22" t="str">
        <f t="shared" si="9"/>
        <v>0</v>
      </c>
      <c r="G350" s="23" t="str">
        <f t="shared" si="10"/>
        <v>0</v>
      </c>
      <c r="H350" s="1">
        <v>84520.32</v>
      </c>
    </row>
    <row r="351">
      <c r="A351" s="11" t="s">
        <v>30</v>
      </c>
      <c r="B351" s="1" t="s">
        <v>371</v>
      </c>
      <c r="C351" s="1" t="s">
        <v>56</v>
      </c>
      <c r="D351" s="21" t="str">
        <f t="shared" si="1"/>
        <v>0</v>
      </c>
      <c r="E351" s="21" t="str">
        <f t="shared" si="8"/>
        <v>0</v>
      </c>
      <c r="F351" s="22" t="str">
        <f t="shared" si="9"/>
        <v>0</v>
      </c>
      <c r="G351" s="23" t="str">
        <f t="shared" si="10"/>
        <v>0</v>
      </c>
      <c r="H351" s="1">
        <v>745978.28</v>
      </c>
    </row>
    <row r="352">
      <c r="A352" s="11" t="s">
        <v>30</v>
      </c>
      <c r="B352" s="1" t="s">
        <v>372</v>
      </c>
      <c r="C352" s="1" t="s">
        <v>58</v>
      </c>
      <c r="D352" s="21" t="str">
        <f t="shared" si="1"/>
        <v>Southwestern Energy </v>
      </c>
      <c r="E352" s="21" t="str">
        <f t="shared" si="8"/>
        <v>0</v>
      </c>
      <c r="F352" s="22" t="str">
        <f t="shared" si="9"/>
        <v>SOUTHWESTERN ENERGY CO COM</v>
      </c>
      <c r="G352" s="23">
        <f t="shared" si="10"/>
        <v>2007727.56</v>
      </c>
      <c r="H352" s="1">
        <v>2007727.56</v>
      </c>
    </row>
    <row r="353">
      <c r="A353" s="11" t="s">
        <v>30</v>
      </c>
      <c r="B353" s="1" t="s">
        <v>373</v>
      </c>
      <c r="C353" s="1" t="s">
        <v>58</v>
      </c>
      <c r="D353" s="21" t="str">
        <f t="shared" si="1"/>
        <v>0</v>
      </c>
      <c r="E353" s="21" t="str">
        <f t="shared" si="8"/>
        <v>0</v>
      </c>
      <c r="F353" s="22" t="str">
        <f t="shared" si="9"/>
        <v>0</v>
      </c>
      <c r="G353" s="23" t="str">
        <f t="shared" si="10"/>
        <v>0</v>
      </c>
      <c r="H353" s="1">
        <v>2780058.61</v>
      </c>
    </row>
    <row r="354">
      <c r="A354" s="11" t="s">
        <v>30</v>
      </c>
      <c r="B354" s="1" t="s">
        <v>374</v>
      </c>
      <c r="C354" s="1" t="s">
        <v>58</v>
      </c>
      <c r="D354" s="21" t="str">
        <f t="shared" si="1"/>
        <v>0</v>
      </c>
      <c r="E354" s="21" t="str">
        <f t="shared" si="8"/>
        <v>0</v>
      </c>
      <c r="F354" s="22" t="str">
        <f t="shared" si="9"/>
        <v>0</v>
      </c>
      <c r="G354" s="23" t="str">
        <f t="shared" si="10"/>
        <v>0</v>
      </c>
      <c r="H354" s="1">
        <v>3908236.85</v>
      </c>
    </row>
    <row r="355">
      <c r="A355" s="11" t="s">
        <v>30</v>
      </c>
      <c r="B355" s="1" t="s">
        <v>375</v>
      </c>
      <c r="C355" s="1" t="s">
        <v>58</v>
      </c>
      <c r="D355" s="21" t="str">
        <f t="shared" si="1"/>
        <v>0</v>
      </c>
      <c r="E355" s="21" t="str">
        <f t="shared" si="8"/>
        <v>0</v>
      </c>
      <c r="F355" s="22" t="str">
        <f t="shared" si="9"/>
        <v>0</v>
      </c>
      <c r="G355" s="23" t="str">
        <f t="shared" si="10"/>
        <v>0</v>
      </c>
      <c r="H355" s="1">
        <v>2293911.5</v>
      </c>
    </row>
    <row r="356">
      <c r="A356" s="11" t="s">
        <v>30</v>
      </c>
      <c r="B356" s="1" t="s">
        <v>376</v>
      </c>
      <c r="C356" s="1" t="s">
        <v>56</v>
      </c>
      <c r="D356" s="21" t="str">
        <f t="shared" si="1"/>
        <v>0</v>
      </c>
      <c r="E356" s="21" t="str">
        <f t="shared" si="8"/>
        <v>0</v>
      </c>
      <c r="F356" s="22" t="str">
        <f t="shared" si="9"/>
        <v>0</v>
      </c>
      <c r="G356" s="23" t="str">
        <f t="shared" si="10"/>
        <v>0</v>
      </c>
      <c r="H356" s="1">
        <v>893510.26</v>
      </c>
    </row>
    <row r="357">
      <c r="A357" s="11" t="s">
        <v>30</v>
      </c>
      <c r="B357" s="1" t="s">
        <v>377</v>
      </c>
      <c r="C357" s="1" t="s">
        <v>76</v>
      </c>
      <c r="D357" s="21" t="str">
        <f t="shared" si="1"/>
        <v>0</v>
      </c>
      <c r="E357" s="21" t="str">
        <f t="shared" si="8"/>
        <v>0</v>
      </c>
      <c r="F357" s="22" t="str">
        <f t="shared" si="9"/>
        <v>0</v>
      </c>
      <c r="G357" s="23" t="str">
        <f t="shared" si="10"/>
        <v>0</v>
      </c>
      <c r="H357" s="1">
        <v>9023331.25</v>
      </c>
    </row>
    <row r="358">
      <c r="A358" s="11" t="s">
        <v>30</v>
      </c>
      <c r="B358" s="1" t="s">
        <v>378</v>
      </c>
      <c r="C358" s="1" t="s">
        <v>76</v>
      </c>
      <c r="D358" s="21" t="str">
        <f t="shared" si="1"/>
        <v>0</v>
      </c>
      <c r="E358" s="21" t="str">
        <f t="shared" si="8"/>
        <v>0</v>
      </c>
      <c r="F358" s="22" t="str">
        <f t="shared" si="9"/>
        <v>0</v>
      </c>
      <c r="G358" s="23" t="str">
        <f t="shared" si="10"/>
        <v>0</v>
      </c>
      <c r="H358" s="1">
        <v>2221344.51</v>
      </c>
    </row>
    <row r="359">
      <c r="A359" s="11" t="s">
        <v>30</v>
      </c>
      <c r="B359" s="1" t="s">
        <v>379</v>
      </c>
      <c r="C359" s="1" t="s">
        <v>58</v>
      </c>
      <c r="D359" s="21" t="str">
        <f t="shared" si="1"/>
        <v>0</v>
      </c>
      <c r="E359" s="21" t="str">
        <f t="shared" si="8"/>
        <v>0</v>
      </c>
      <c r="F359" s="22" t="str">
        <f t="shared" si="9"/>
        <v>0</v>
      </c>
      <c r="G359" s="23" t="str">
        <f t="shared" si="10"/>
        <v>0</v>
      </c>
      <c r="H359" s="1">
        <v>2299720.44</v>
      </c>
    </row>
    <row r="360">
      <c r="A360" s="11" t="s">
        <v>30</v>
      </c>
      <c r="B360" s="1" t="s">
        <v>380</v>
      </c>
      <c r="C360" s="1" t="s">
        <v>58</v>
      </c>
      <c r="D360" s="21" t="str">
        <f t="shared" si="1"/>
        <v>0</v>
      </c>
      <c r="E360" s="21" t="str">
        <f t="shared" si="8"/>
        <v>0</v>
      </c>
      <c r="F360" s="22" t="str">
        <f t="shared" si="9"/>
        <v>0</v>
      </c>
      <c r="G360" s="23" t="str">
        <f t="shared" si="10"/>
        <v>0</v>
      </c>
      <c r="H360" s="1">
        <v>2897611.99</v>
      </c>
    </row>
    <row r="361">
      <c r="A361" s="11" t="s">
        <v>30</v>
      </c>
      <c r="B361" s="1" t="s">
        <v>381</v>
      </c>
      <c r="C361" s="1" t="s">
        <v>56</v>
      </c>
      <c r="D361" s="21" t="str">
        <f t="shared" si="1"/>
        <v>0</v>
      </c>
      <c r="E361" s="21" t="str">
        <f t="shared" si="8"/>
        <v>0</v>
      </c>
      <c r="F361" s="22" t="str">
        <f t="shared" si="9"/>
        <v>0</v>
      </c>
      <c r="G361" s="23" t="str">
        <f t="shared" si="10"/>
        <v>0</v>
      </c>
      <c r="H361" s="1">
        <v>302075.4</v>
      </c>
    </row>
    <row r="362">
      <c r="A362" s="11" t="s">
        <v>30</v>
      </c>
      <c r="B362" s="1" t="s">
        <v>382</v>
      </c>
      <c r="C362" s="1" t="s">
        <v>58</v>
      </c>
      <c r="D362" s="21" t="str">
        <f t="shared" si="1"/>
        <v>0</v>
      </c>
      <c r="E362" s="21" t="str">
        <f t="shared" si="8"/>
        <v>0</v>
      </c>
      <c r="F362" s="22" t="str">
        <f t="shared" si="9"/>
        <v>0</v>
      </c>
      <c r="G362" s="23" t="str">
        <f t="shared" si="10"/>
        <v>0</v>
      </c>
      <c r="H362" s="1">
        <v>2200796.23</v>
      </c>
    </row>
    <row r="363">
      <c r="A363" s="11" t="s">
        <v>30</v>
      </c>
      <c r="B363" s="1" t="s">
        <v>383</v>
      </c>
      <c r="C363" s="1" t="s">
        <v>58</v>
      </c>
      <c r="D363" s="21" t="str">
        <f t="shared" si="1"/>
        <v>0</v>
      </c>
      <c r="E363" s="21" t="str">
        <f t="shared" si="8"/>
        <v>0</v>
      </c>
      <c r="F363" s="22" t="str">
        <f t="shared" si="9"/>
        <v>0</v>
      </c>
      <c r="G363" s="23" t="str">
        <f t="shared" si="10"/>
        <v>0</v>
      </c>
      <c r="H363" s="1">
        <v>1292348.11</v>
      </c>
    </row>
    <row r="364">
      <c r="A364" s="11" t="s">
        <v>30</v>
      </c>
      <c r="B364" s="1" t="s">
        <v>384</v>
      </c>
      <c r="C364" s="1" t="s">
        <v>58</v>
      </c>
      <c r="D364" s="21" t="str">
        <f t="shared" si="1"/>
        <v>0</v>
      </c>
      <c r="E364" s="21" t="str">
        <f t="shared" si="8"/>
        <v>0</v>
      </c>
      <c r="F364" s="22" t="str">
        <f t="shared" si="9"/>
        <v>0</v>
      </c>
      <c r="G364" s="23" t="str">
        <f t="shared" si="10"/>
        <v>0</v>
      </c>
      <c r="H364" s="1">
        <v>1534995.59</v>
      </c>
    </row>
    <row r="365">
      <c r="A365" s="11" t="s">
        <v>30</v>
      </c>
      <c r="B365" s="1" t="s">
        <v>385</v>
      </c>
      <c r="C365" s="1" t="s">
        <v>58</v>
      </c>
      <c r="D365" s="21" t="str">
        <f t="shared" si="1"/>
        <v>0</v>
      </c>
      <c r="E365" s="21" t="str">
        <f t="shared" si="8"/>
        <v>0</v>
      </c>
      <c r="F365" s="22" t="str">
        <f t="shared" si="9"/>
        <v>0</v>
      </c>
      <c r="G365" s="23" t="str">
        <f t="shared" si="10"/>
        <v>0</v>
      </c>
      <c r="H365" s="1">
        <v>2526267.42</v>
      </c>
    </row>
    <row r="366">
      <c r="A366" s="11" t="s">
        <v>30</v>
      </c>
      <c r="B366" s="1" t="s">
        <v>386</v>
      </c>
      <c r="C366" s="1" t="s">
        <v>99</v>
      </c>
      <c r="D366" s="21" t="str">
        <f t="shared" si="1"/>
        <v>0</v>
      </c>
      <c r="E366" s="21" t="str">
        <f t="shared" si="8"/>
        <v>0</v>
      </c>
      <c r="F366" s="22" t="str">
        <f t="shared" si="9"/>
        <v>0</v>
      </c>
      <c r="G366" s="23" t="str">
        <f t="shared" si="10"/>
        <v>0</v>
      </c>
      <c r="H366" s="1">
        <v>865969.5</v>
      </c>
    </row>
    <row r="367">
      <c r="A367" s="11" t="s">
        <v>30</v>
      </c>
      <c r="B367" s="1" t="s">
        <v>386</v>
      </c>
      <c r="C367" s="1" t="s">
        <v>137</v>
      </c>
      <c r="D367" s="21" t="str">
        <f t="shared" si="1"/>
        <v>0</v>
      </c>
      <c r="E367" s="21" t="str">
        <f t="shared" si="8"/>
        <v>0</v>
      </c>
      <c r="F367" s="22" t="str">
        <f t="shared" si="9"/>
        <v>0</v>
      </c>
      <c r="G367" s="23" t="str">
        <f t="shared" si="10"/>
        <v>0</v>
      </c>
      <c r="H367" s="1">
        <v>242581.86</v>
      </c>
    </row>
    <row r="368">
      <c r="A368" s="11" t="s">
        <v>30</v>
      </c>
      <c r="B368" s="1" t="s">
        <v>387</v>
      </c>
      <c r="C368" s="1" t="s">
        <v>58</v>
      </c>
      <c r="D368" s="21" t="str">
        <f t="shared" si="1"/>
        <v>0</v>
      </c>
      <c r="E368" s="21" t="str">
        <f t="shared" si="8"/>
        <v>0</v>
      </c>
      <c r="F368" s="22" t="str">
        <f t="shared" si="9"/>
        <v>0</v>
      </c>
      <c r="G368" s="23" t="str">
        <f t="shared" si="10"/>
        <v>0</v>
      </c>
      <c r="H368" s="1">
        <v>3950207.5</v>
      </c>
    </row>
    <row r="369">
      <c r="A369" s="11" t="s">
        <v>30</v>
      </c>
      <c r="B369" s="1" t="s">
        <v>388</v>
      </c>
      <c r="C369" s="1" t="s">
        <v>56</v>
      </c>
      <c r="D369" s="21" t="str">
        <f t="shared" si="1"/>
        <v>0</v>
      </c>
      <c r="E369" s="21" t="str">
        <f t="shared" si="8"/>
        <v>0</v>
      </c>
      <c r="F369" s="22" t="str">
        <f t="shared" si="9"/>
        <v>0</v>
      </c>
      <c r="G369" s="23" t="str">
        <f t="shared" si="10"/>
        <v>0</v>
      </c>
      <c r="H369" s="1">
        <v>236558.6</v>
      </c>
    </row>
    <row r="370">
      <c r="A370" s="11" t="s">
        <v>30</v>
      </c>
      <c r="B370" s="1" t="s">
        <v>389</v>
      </c>
      <c r="C370" s="1" t="s">
        <v>56</v>
      </c>
      <c r="D370" s="21" t="str">
        <f t="shared" si="1"/>
        <v>0</v>
      </c>
      <c r="E370" s="21" t="str">
        <f t="shared" si="8"/>
        <v>0</v>
      </c>
      <c r="F370" s="22" t="str">
        <f t="shared" si="9"/>
        <v>0</v>
      </c>
      <c r="G370" s="23" t="str">
        <f t="shared" si="10"/>
        <v>0</v>
      </c>
      <c r="H370" s="1">
        <v>739950.0</v>
      </c>
    </row>
    <row r="371">
      <c r="A371" s="11" t="s">
        <v>30</v>
      </c>
      <c r="B371" s="1" t="s">
        <v>390</v>
      </c>
      <c r="C371" s="1" t="s">
        <v>56</v>
      </c>
      <c r="D371" s="21" t="str">
        <f t="shared" si="1"/>
        <v>0</v>
      </c>
      <c r="E371" s="21" t="str">
        <f t="shared" si="8"/>
        <v>0</v>
      </c>
      <c r="F371" s="22" t="str">
        <f t="shared" si="9"/>
        <v>0</v>
      </c>
      <c r="G371" s="23" t="str">
        <f t="shared" si="10"/>
        <v>0</v>
      </c>
      <c r="H371" s="1">
        <v>115719.75</v>
      </c>
    </row>
    <row r="372">
      <c r="A372" s="11" t="s">
        <v>30</v>
      </c>
      <c r="B372" s="1" t="s">
        <v>391</v>
      </c>
      <c r="C372" s="1" t="s">
        <v>56</v>
      </c>
      <c r="D372" s="21" t="str">
        <f t="shared" si="1"/>
        <v>0</v>
      </c>
      <c r="E372" s="21" t="str">
        <f t="shared" si="8"/>
        <v>0</v>
      </c>
      <c r="F372" s="22" t="str">
        <f t="shared" si="9"/>
        <v>0</v>
      </c>
      <c r="G372" s="23" t="str">
        <f t="shared" si="10"/>
        <v>0</v>
      </c>
      <c r="H372" s="1">
        <v>818425.34</v>
      </c>
    </row>
    <row r="373">
      <c r="A373" s="11" t="s">
        <v>30</v>
      </c>
      <c r="B373" s="1" t="s">
        <v>392</v>
      </c>
      <c r="C373" s="1" t="s">
        <v>84</v>
      </c>
      <c r="D373" s="21" t="str">
        <f t="shared" si="1"/>
        <v>0</v>
      </c>
      <c r="E373" s="21" t="str">
        <f t="shared" si="8"/>
        <v>0</v>
      </c>
      <c r="F373" s="22" t="str">
        <f t="shared" si="9"/>
        <v>0</v>
      </c>
      <c r="G373" s="23" t="str">
        <f t="shared" si="10"/>
        <v>0</v>
      </c>
      <c r="H373" s="1">
        <v>304155.72</v>
      </c>
    </row>
    <row r="374">
      <c r="A374" s="11" t="s">
        <v>30</v>
      </c>
      <c r="B374" s="1" t="s">
        <v>393</v>
      </c>
      <c r="C374" s="1" t="s">
        <v>58</v>
      </c>
      <c r="D374" s="21" t="str">
        <f t="shared" si="1"/>
        <v>0</v>
      </c>
      <c r="E374" s="21" t="str">
        <f t="shared" si="8"/>
        <v>0</v>
      </c>
      <c r="F374" s="22" t="str">
        <f t="shared" si="9"/>
        <v>0</v>
      </c>
      <c r="G374" s="23" t="str">
        <f t="shared" si="10"/>
        <v>0</v>
      </c>
      <c r="H374" s="1">
        <v>2.229601059E7</v>
      </c>
    </row>
    <row r="375">
      <c r="A375" s="11" t="s">
        <v>30</v>
      </c>
      <c r="B375" s="1" t="s">
        <v>394</v>
      </c>
      <c r="C375" s="1" t="s">
        <v>56</v>
      </c>
      <c r="D375" s="21" t="str">
        <f t="shared" si="1"/>
        <v>0</v>
      </c>
      <c r="E375" s="21" t="str">
        <f t="shared" si="8"/>
        <v>0</v>
      </c>
      <c r="F375" s="22" t="str">
        <f t="shared" si="9"/>
        <v>0</v>
      </c>
      <c r="G375" s="23" t="str">
        <f t="shared" si="10"/>
        <v>0</v>
      </c>
      <c r="H375" s="1">
        <v>503413.45</v>
      </c>
    </row>
    <row r="376">
      <c r="A376" s="11" t="s">
        <v>30</v>
      </c>
      <c r="B376" s="1" t="s">
        <v>395</v>
      </c>
      <c r="C376" s="1" t="s">
        <v>56</v>
      </c>
      <c r="D376" s="21" t="str">
        <f t="shared" si="1"/>
        <v>0</v>
      </c>
      <c r="E376" s="21" t="str">
        <f t="shared" si="8"/>
        <v>0</v>
      </c>
      <c r="F376" s="22" t="str">
        <f t="shared" si="9"/>
        <v>0</v>
      </c>
      <c r="G376" s="23" t="str">
        <f t="shared" si="10"/>
        <v>0</v>
      </c>
      <c r="H376" s="1">
        <v>466388.02</v>
      </c>
    </row>
    <row r="377">
      <c r="A377" s="11" t="s">
        <v>30</v>
      </c>
      <c r="B377" s="1" t="s">
        <v>396</v>
      </c>
      <c r="C377" s="1" t="s">
        <v>56</v>
      </c>
      <c r="D377" s="21" t="str">
        <f t="shared" si="1"/>
        <v>0</v>
      </c>
      <c r="E377" s="21" t="str">
        <f t="shared" si="8"/>
        <v>0</v>
      </c>
      <c r="F377" s="22" t="str">
        <f t="shared" si="9"/>
        <v>0</v>
      </c>
      <c r="G377" s="23" t="str">
        <f t="shared" si="10"/>
        <v>0</v>
      </c>
      <c r="H377" s="1">
        <v>158665.54</v>
      </c>
    </row>
    <row r="378">
      <c r="A378" s="11" t="s">
        <v>30</v>
      </c>
      <c r="B378" s="1" t="s">
        <v>397</v>
      </c>
      <c r="C378" s="1" t="s">
        <v>58</v>
      </c>
      <c r="D378" s="21" t="str">
        <f t="shared" si="1"/>
        <v>0</v>
      </c>
      <c r="E378" s="21" t="str">
        <f t="shared" si="8"/>
        <v>0</v>
      </c>
      <c r="F378" s="22" t="str">
        <f t="shared" si="9"/>
        <v>0</v>
      </c>
      <c r="G378" s="23" t="str">
        <f t="shared" si="10"/>
        <v>0</v>
      </c>
      <c r="H378" s="1">
        <v>9276751.64</v>
      </c>
    </row>
    <row r="379">
      <c r="A379" s="11" t="s">
        <v>30</v>
      </c>
      <c r="B379" s="1" t="s">
        <v>398</v>
      </c>
      <c r="C379" s="1" t="s">
        <v>56</v>
      </c>
      <c r="D379" s="21" t="str">
        <f t="shared" si="1"/>
        <v>0</v>
      </c>
      <c r="E379" s="21" t="str">
        <f t="shared" si="8"/>
        <v>0</v>
      </c>
      <c r="F379" s="22" t="str">
        <f t="shared" si="9"/>
        <v>0</v>
      </c>
      <c r="G379" s="23" t="str">
        <f t="shared" si="10"/>
        <v>0</v>
      </c>
      <c r="H379" s="1">
        <v>117666.67</v>
      </c>
    </row>
    <row r="380">
      <c r="A380" s="11" t="s">
        <v>30</v>
      </c>
      <c r="B380" s="1" t="s">
        <v>399</v>
      </c>
      <c r="C380" s="1" t="s">
        <v>56</v>
      </c>
      <c r="D380" s="21" t="str">
        <f t="shared" si="1"/>
        <v>0</v>
      </c>
      <c r="E380" s="21" t="str">
        <f t="shared" si="8"/>
        <v>0</v>
      </c>
      <c r="F380" s="22" t="str">
        <f t="shared" si="9"/>
        <v>0</v>
      </c>
      <c r="G380" s="23" t="str">
        <f t="shared" si="10"/>
        <v>0</v>
      </c>
      <c r="H380" s="1">
        <v>362053.8</v>
      </c>
    </row>
    <row r="381">
      <c r="A381" s="11" t="s">
        <v>30</v>
      </c>
      <c r="B381" s="1" t="s">
        <v>400</v>
      </c>
      <c r="C381" s="1" t="s">
        <v>128</v>
      </c>
      <c r="D381" s="21" t="str">
        <f t="shared" si="1"/>
        <v>0</v>
      </c>
      <c r="E381" s="21" t="str">
        <f t="shared" si="8"/>
        <v>0</v>
      </c>
      <c r="F381" s="22" t="str">
        <f t="shared" si="9"/>
        <v>0</v>
      </c>
      <c r="G381" s="23" t="str">
        <f t="shared" si="10"/>
        <v>0</v>
      </c>
      <c r="H381" s="1">
        <v>9352.0</v>
      </c>
    </row>
    <row r="382">
      <c r="A382" s="11" t="s">
        <v>30</v>
      </c>
      <c r="B382" s="1" t="s">
        <v>401</v>
      </c>
      <c r="C382" s="1" t="s">
        <v>76</v>
      </c>
      <c r="D382" s="21" t="str">
        <f t="shared" si="1"/>
        <v>0</v>
      </c>
      <c r="E382" s="21" t="str">
        <f t="shared" si="8"/>
        <v>0</v>
      </c>
      <c r="F382" s="22" t="str">
        <f t="shared" si="9"/>
        <v>0</v>
      </c>
      <c r="G382" s="23" t="str">
        <f t="shared" si="10"/>
        <v>0</v>
      </c>
      <c r="H382" s="1">
        <v>533624.0</v>
      </c>
    </row>
    <row r="383">
      <c r="A383" s="11" t="s">
        <v>30</v>
      </c>
      <c r="B383" s="1" t="s">
        <v>402</v>
      </c>
      <c r="C383" s="1" t="s">
        <v>56</v>
      </c>
      <c r="D383" s="21" t="str">
        <f t="shared" si="1"/>
        <v>0</v>
      </c>
      <c r="E383" s="21" t="str">
        <f t="shared" si="8"/>
        <v>0</v>
      </c>
      <c r="F383" s="22" t="str">
        <f t="shared" si="9"/>
        <v>0</v>
      </c>
      <c r="G383" s="23" t="str">
        <f t="shared" si="10"/>
        <v>0</v>
      </c>
      <c r="H383" s="1">
        <v>334665.52</v>
      </c>
    </row>
    <row r="384">
      <c r="A384" s="11" t="s">
        <v>30</v>
      </c>
      <c r="B384" s="1" t="s">
        <v>403</v>
      </c>
      <c r="C384" s="1" t="s">
        <v>58</v>
      </c>
      <c r="D384" s="21" t="str">
        <f t="shared" si="1"/>
        <v>0</v>
      </c>
      <c r="E384" s="21" t="str">
        <f t="shared" si="8"/>
        <v>0</v>
      </c>
      <c r="F384" s="22" t="str">
        <f t="shared" si="9"/>
        <v>0</v>
      </c>
      <c r="G384" s="23" t="str">
        <f t="shared" si="10"/>
        <v>0</v>
      </c>
      <c r="H384" s="1">
        <v>3736347.12</v>
      </c>
    </row>
    <row r="385">
      <c r="A385" s="11" t="s">
        <v>30</v>
      </c>
      <c r="B385" s="1" t="s">
        <v>404</v>
      </c>
      <c r="C385" s="1" t="s">
        <v>58</v>
      </c>
      <c r="D385" s="21" t="str">
        <f t="shared" si="1"/>
        <v>0</v>
      </c>
      <c r="E385" s="21" t="str">
        <f t="shared" si="8"/>
        <v>0</v>
      </c>
      <c r="F385" s="22" t="str">
        <f t="shared" si="9"/>
        <v>0</v>
      </c>
      <c r="G385" s="23" t="str">
        <f t="shared" si="10"/>
        <v>0</v>
      </c>
      <c r="H385" s="1">
        <v>2749660.2</v>
      </c>
    </row>
    <row r="386">
      <c r="A386" s="11" t="s">
        <v>30</v>
      </c>
      <c r="B386" s="1" t="s">
        <v>405</v>
      </c>
      <c r="C386" s="1" t="s">
        <v>56</v>
      </c>
      <c r="D386" s="21" t="str">
        <f t="shared" si="1"/>
        <v>0</v>
      </c>
      <c r="E386" s="21" t="str">
        <f t="shared" si="8"/>
        <v>0</v>
      </c>
      <c r="F386" s="22" t="str">
        <f t="shared" si="9"/>
        <v>0</v>
      </c>
      <c r="G386" s="23" t="str">
        <f t="shared" si="10"/>
        <v>0</v>
      </c>
      <c r="H386" s="1">
        <v>545514.67</v>
      </c>
    </row>
    <row r="387">
      <c r="A387" s="11" t="s">
        <v>30</v>
      </c>
      <c r="B387" s="1" t="s">
        <v>406</v>
      </c>
      <c r="C387" s="1" t="s">
        <v>76</v>
      </c>
      <c r="D387" s="21" t="str">
        <f t="shared" si="1"/>
        <v>0</v>
      </c>
      <c r="E387" s="21" t="str">
        <f t="shared" si="8"/>
        <v>0</v>
      </c>
      <c r="F387" s="22" t="str">
        <f t="shared" si="9"/>
        <v>0</v>
      </c>
      <c r="G387" s="23" t="str">
        <f t="shared" si="10"/>
        <v>0</v>
      </c>
      <c r="H387" s="1">
        <v>1.260151429E7</v>
      </c>
    </row>
    <row r="388">
      <c r="A388" s="11" t="s">
        <v>30</v>
      </c>
      <c r="B388" s="1" t="s">
        <v>407</v>
      </c>
      <c r="C388" s="1" t="s">
        <v>116</v>
      </c>
      <c r="D388" s="21" t="str">
        <f t="shared" si="1"/>
        <v>0</v>
      </c>
      <c r="E388" s="21" t="str">
        <f t="shared" si="8"/>
        <v>0</v>
      </c>
      <c r="F388" s="22" t="str">
        <f t="shared" si="9"/>
        <v>0</v>
      </c>
      <c r="G388" s="23" t="str">
        <f t="shared" si="10"/>
        <v>0</v>
      </c>
      <c r="H388" s="1">
        <v>490644.75</v>
      </c>
    </row>
    <row r="389">
      <c r="A389" s="11" t="s">
        <v>30</v>
      </c>
      <c r="B389" s="1" t="s">
        <v>408</v>
      </c>
      <c r="C389" s="1" t="s">
        <v>116</v>
      </c>
      <c r="D389" s="21" t="str">
        <f t="shared" si="1"/>
        <v>0</v>
      </c>
      <c r="E389" s="21" t="str">
        <f t="shared" si="8"/>
        <v>0</v>
      </c>
      <c r="F389" s="22" t="str">
        <f t="shared" si="9"/>
        <v>0</v>
      </c>
      <c r="G389" s="23" t="str">
        <f t="shared" si="10"/>
        <v>0</v>
      </c>
      <c r="H389" s="1">
        <v>4279869.0</v>
      </c>
    </row>
    <row r="390">
      <c r="A390" s="11" t="s">
        <v>30</v>
      </c>
      <c r="B390" s="1" t="s">
        <v>409</v>
      </c>
      <c r="C390" s="1" t="s">
        <v>116</v>
      </c>
      <c r="D390" s="21" t="str">
        <f t="shared" si="1"/>
        <v>0</v>
      </c>
      <c r="E390" s="21" t="str">
        <f t="shared" si="8"/>
        <v>0</v>
      </c>
      <c r="F390" s="22" t="str">
        <f t="shared" si="9"/>
        <v>0</v>
      </c>
      <c r="G390" s="23" t="str">
        <f t="shared" si="10"/>
        <v>0</v>
      </c>
      <c r="H390" s="1">
        <v>2845236.68</v>
      </c>
    </row>
    <row r="391">
      <c r="A391" s="11" t="s">
        <v>30</v>
      </c>
      <c r="B391" s="1" t="s">
        <v>410</v>
      </c>
      <c r="C391" s="1" t="s">
        <v>116</v>
      </c>
      <c r="D391" s="21" t="str">
        <f t="shared" si="1"/>
        <v>0</v>
      </c>
      <c r="E391" s="21" t="str">
        <f t="shared" si="8"/>
        <v>0</v>
      </c>
      <c r="F391" s="22" t="str">
        <f t="shared" si="9"/>
        <v>0</v>
      </c>
      <c r="G391" s="23" t="str">
        <f t="shared" si="10"/>
        <v>0</v>
      </c>
      <c r="H391" s="1">
        <v>1590440.68</v>
      </c>
    </row>
    <row r="392">
      <c r="A392" s="11" t="s">
        <v>30</v>
      </c>
      <c r="B392" s="1" t="s">
        <v>411</v>
      </c>
      <c r="C392" s="1" t="s">
        <v>116</v>
      </c>
      <c r="D392" s="21" t="str">
        <f t="shared" si="1"/>
        <v>0</v>
      </c>
      <c r="E392" s="21" t="str">
        <f t="shared" si="8"/>
        <v>0</v>
      </c>
      <c r="F392" s="22" t="str">
        <f t="shared" si="9"/>
        <v>0</v>
      </c>
      <c r="G392" s="23" t="str">
        <f t="shared" si="10"/>
        <v>0</v>
      </c>
      <c r="H392" s="1">
        <v>1360505.92</v>
      </c>
    </row>
    <row r="393">
      <c r="A393" s="11" t="s">
        <v>30</v>
      </c>
      <c r="B393" s="1" t="s">
        <v>412</v>
      </c>
      <c r="C393" s="1" t="s">
        <v>116</v>
      </c>
      <c r="D393" s="21" t="str">
        <f t="shared" si="1"/>
        <v>0</v>
      </c>
      <c r="E393" s="21" t="str">
        <f t="shared" si="8"/>
        <v>0</v>
      </c>
      <c r="F393" s="22" t="str">
        <f t="shared" si="9"/>
        <v>0</v>
      </c>
      <c r="G393" s="23" t="str">
        <f t="shared" si="10"/>
        <v>0</v>
      </c>
      <c r="H393" s="1">
        <v>3384133.8</v>
      </c>
    </row>
    <row r="394">
      <c r="A394" s="11" t="s">
        <v>30</v>
      </c>
      <c r="B394" s="1" t="s">
        <v>413</v>
      </c>
      <c r="C394" s="1" t="s">
        <v>116</v>
      </c>
      <c r="D394" s="21" t="str">
        <f t="shared" si="1"/>
        <v>0</v>
      </c>
      <c r="E394" s="21" t="str">
        <f t="shared" si="8"/>
        <v>0</v>
      </c>
      <c r="F394" s="22" t="str">
        <f t="shared" si="9"/>
        <v>0</v>
      </c>
      <c r="G394" s="23" t="str">
        <f t="shared" si="10"/>
        <v>0</v>
      </c>
      <c r="H394" s="1">
        <v>4441673.88</v>
      </c>
    </row>
    <row r="395">
      <c r="A395" s="11" t="s">
        <v>30</v>
      </c>
      <c r="B395" s="1" t="s">
        <v>414</v>
      </c>
      <c r="C395" s="1" t="s">
        <v>116</v>
      </c>
      <c r="D395" s="21" t="str">
        <f t="shared" si="1"/>
        <v>0</v>
      </c>
      <c r="E395" s="21" t="str">
        <f t="shared" si="8"/>
        <v>0</v>
      </c>
      <c r="F395" s="22" t="str">
        <f t="shared" si="9"/>
        <v>0</v>
      </c>
      <c r="G395" s="23" t="str">
        <f t="shared" si="10"/>
        <v>0</v>
      </c>
      <c r="H395" s="1">
        <v>1181468.43</v>
      </c>
    </row>
    <row r="396">
      <c r="A396" s="11" t="s">
        <v>30</v>
      </c>
      <c r="B396" s="1" t="s">
        <v>415</v>
      </c>
      <c r="C396" s="1" t="s">
        <v>116</v>
      </c>
      <c r="D396" s="21" t="str">
        <f t="shared" si="1"/>
        <v>0</v>
      </c>
      <c r="E396" s="21" t="str">
        <f t="shared" si="8"/>
        <v>0</v>
      </c>
      <c r="F396" s="22" t="str">
        <f t="shared" si="9"/>
        <v>0</v>
      </c>
      <c r="G396" s="23" t="str">
        <f t="shared" si="10"/>
        <v>0</v>
      </c>
      <c r="H396" s="1">
        <v>4200063.52</v>
      </c>
    </row>
    <row r="397">
      <c r="A397" s="11" t="s">
        <v>30</v>
      </c>
      <c r="B397" s="1" t="s">
        <v>416</v>
      </c>
      <c r="C397" s="1" t="s">
        <v>131</v>
      </c>
      <c r="D397" s="21" t="str">
        <f t="shared" si="1"/>
        <v>0</v>
      </c>
      <c r="E397" s="21" t="str">
        <f t="shared" si="8"/>
        <v>0</v>
      </c>
      <c r="F397" s="22" t="str">
        <f t="shared" si="9"/>
        <v>0</v>
      </c>
      <c r="G397" s="23" t="str">
        <f t="shared" si="10"/>
        <v>0</v>
      </c>
      <c r="H397" s="1">
        <v>8044808.0</v>
      </c>
    </row>
    <row r="398">
      <c r="A398" s="11" t="s">
        <v>30</v>
      </c>
      <c r="B398" s="1" t="s">
        <v>417</v>
      </c>
      <c r="C398" s="1" t="s">
        <v>116</v>
      </c>
      <c r="D398" s="21" t="str">
        <f t="shared" si="1"/>
        <v>0</v>
      </c>
      <c r="E398" s="21" t="str">
        <f t="shared" si="8"/>
        <v>0</v>
      </c>
      <c r="F398" s="22" t="str">
        <f t="shared" si="9"/>
        <v>0</v>
      </c>
      <c r="G398" s="23" t="str">
        <f t="shared" si="10"/>
        <v>0</v>
      </c>
      <c r="H398" s="1">
        <v>2254065.0</v>
      </c>
    </row>
    <row r="399">
      <c r="A399" s="11" t="s">
        <v>30</v>
      </c>
      <c r="B399" s="1" t="s">
        <v>418</v>
      </c>
      <c r="C399" s="1" t="s">
        <v>131</v>
      </c>
      <c r="D399" s="21" t="str">
        <f t="shared" si="1"/>
        <v>0</v>
      </c>
      <c r="E399" s="21" t="str">
        <f t="shared" si="8"/>
        <v>0</v>
      </c>
      <c r="F399" s="22" t="str">
        <f t="shared" si="9"/>
        <v>0</v>
      </c>
      <c r="G399" s="23" t="str">
        <f t="shared" si="10"/>
        <v>0</v>
      </c>
      <c r="H399" s="1">
        <v>2481206.0</v>
      </c>
    </row>
    <row r="400">
      <c r="A400" s="11" t="s">
        <v>30</v>
      </c>
      <c r="B400" s="1" t="s">
        <v>419</v>
      </c>
      <c r="C400" s="1" t="s">
        <v>131</v>
      </c>
      <c r="D400" s="21" t="str">
        <f t="shared" si="1"/>
        <v>0</v>
      </c>
      <c r="E400" s="21" t="str">
        <f t="shared" si="8"/>
        <v>0</v>
      </c>
      <c r="F400" s="22" t="str">
        <f t="shared" si="9"/>
        <v>0</v>
      </c>
      <c r="G400" s="23" t="str">
        <f t="shared" si="10"/>
        <v>0</v>
      </c>
      <c r="H400" s="1">
        <v>8976564.0</v>
      </c>
    </row>
    <row r="401">
      <c r="A401" s="11" t="s">
        <v>30</v>
      </c>
      <c r="B401" s="1" t="s">
        <v>420</v>
      </c>
      <c r="C401" s="1" t="s">
        <v>116</v>
      </c>
      <c r="D401" s="21" t="str">
        <f t="shared" si="1"/>
        <v>0</v>
      </c>
      <c r="E401" s="21" t="str">
        <f t="shared" si="8"/>
        <v>0</v>
      </c>
      <c r="F401" s="22" t="str">
        <f t="shared" si="9"/>
        <v>0</v>
      </c>
      <c r="G401" s="23" t="str">
        <f t="shared" si="10"/>
        <v>0</v>
      </c>
      <c r="H401" s="1">
        <v>1425091.2</v>
      </c>
    </row>
    <row r="402">
      <c r="A402" s="11" t="s">
        <v>30</v>
      </c>
      <c r="B402" s="1" t="s">
        <v>421</v>
      </c>
      <c r="C402" s="1" t="s">
        <v>131</v>
      </c>
      <c r="D402" s="21" t="str">
        <f t="shared" si="1"/>
        <v>0</v>
      </c>
      <c r="E402" s="21" t="str">
        <f t="shared" si="8"/>
        <v>0</v>
      </c>
      <c r="F402" s="22" t="str">
        <f t="shared" si="9"/>
        <v>0</v>
      </c>
      <c r="G402" s="23" t="str">
        <f t="shared" si="10"/>
        <v>0</v>
      </c>
      <c r="H402" s="1">
        <v>249194.4</v>
      </c>
    </row>
    <row r="403">
      <c r="A403" s="11" t="s">
        <v>30</v>
      </c>
      <c r="B403" s="1" t="s">
        <v>422</v>
      </c>
      <c r="C403" s="1" t="s">
        <v>131</v>
      </c>
      <c r="D403" s="21" t="str">
        <f t="shared" si="1"/>
        <v>0</v>
      </c>
      <c r="E403" s="21" t="str">
        <f t="shared" si="8"/>
        <v>0</v>
      </c>
      <c r="F403" s="22" t="str">
        <f t="shared" si="9"/>
        <v>0</v>
      </c>
      <c r="G403" s="23" t="str">
        <f t="shared" si="10"/>
        <v>0</v>
      </c>
      <c r="H403" s="1">
        <v>5326475.0</v>
      </c>
    </row>
    <row r="404">
      <c r="A404" s="11" t="s">
        <v>30</v>
      </c>
      <c r="B404" s="1" t="s">
        <v>423</v>
      </c>
      <c r="C404" s="1" t="s">
        <v>131</v>
      </c>
      <c r="D404" s="21" t="str">
        <f t="shared" si="1"/>
        <v>0</v>
      </c>
      <c r="E404" s="21" t="str">
        <f t="shared" si="8"/>
        <v>0</v>
      </c>
      <c r="F404" s="22" t="str">
        <f t="shared" si="9"/>
        <v>0</v>
      </c>
      <c r="G404" s="23" t="str">
        <f t="shared" si="10"/>
        <v>0</v>
      </c>
      <c r="H404" s="1">
        <v>4200777.0</v>
      </c>
    </row>
    <row r="405">
      <c r="A405" s="11" t="s">
        <v>30</v>
      </c>
      <c r="B405" s="1" t="s">
        <v>424</v>
      </c>
      <c r="C405" s="1" t="s">
        <v>131</v>
      </c>
      <c r="D405" s="21" t="str">
        <f t="shared" si="1"/>
        <v>0</v>
      </c>
      <c r="E405" s="21" t="str">
        <f t="shared" si="8"/>
        <v>0</v>
      </c>
      <c r="F405" s="22" t="str">
        <f t="shared" si="9"/>
        <v>0</v>
      </c>
      <c r="G405" s="23" t="str">
        <f t="shared" si="10"/>
        <v>0</v>
      </c>
      <c r="H405" s="1">
        <v>762642.0</v>
      </c>
    </row>
    <row r="406">
      <c r="A406" s="11" t="s">
        <v>30</v>
      </c>
      <c r="B406" s="1" t="s">
        <v>425</v>
      </c>
      <c r="C406" s="1" t="s">
        <v>116</v>
      </c>
      <c r="D406" s="21" t="str">
        <f t="shared" si="1"/>
        <v>0</v>
      </c>
      <c r="E406" s="21" t="str">
        <f t="shared" si="8"/>
        <v>0</v>
      </c>
      <c r="F406" s="22" t="str">
        <f t="shared" si="9"/>
        <v>0</v>
      </c>
      <c r="G406" s="23" t="str">
        <f t="shared" si="10"/>
        <v>0</v>
      </c>
      <c r="H406" s="1">
        <v>2997977.92</v>
      </c>
    </row>
    <row r="407">
      <c r="A407" s="11" t="s">
        <v>30</v>
      </c>
      <c r="B407" s="1" t="s">
        <v>426</v>
      </c>
      <c r="C407" s="1" t="s">
        <v>58</v>
      </c>
      <c r="D407" s="21" t="str">
        <f t="shared" si="1"/>
        <v>0</v>
      </c>
      <c r="E407" s="21" t="str">
        <f t="shared" si="8"/>
        <v>0</v>
      </c>
      <c r="F407" s="22" t="str">
        <f t="shared" si="9"/>
        <v>0</v>
      </c>
      <c r="G407" s="23" t="str">
        <f t="shared" si="10"/>
        <v>0</v>
      </c>
      <c r="H407" s="1">
        <v>2831890.0</v>
      </c>
    </row>
    <row r="408">
      <c r="A408" s="11" t="s">
        <v>30</v>
      </c>
      <c r="B408" s="1" t="s">
        <v>427</v>
      </c>
      <c r="C408" s="1" t="s">
        <v>58</v>
      </c>
      <c r="D408" s="21" t="str">
        <f t="shared" si="1"/>
        <v>0</v>
      </c>
      <c r="E408" s="21" t="str">
        <f t="shared" si="8"/>
        <v>0</v>
      </c>
      <c r="F408" s="22" t="str">
        <f t="shared" si="9"/>
        <v>0</v>
      </c>
      <c r="G408" s="23" t="str">
        <f t="shared" si="10"/>
        <v>0</v>
      </c>
      <c r="H408" s="1">
        <v>3721282.07</v>
      </c>
    </row>
    <row r="409">
      <c r="A409" s="11" t="s">
        <v>30</v>
      </c>
      <c r="B409" s="1" t="s">
        <v>428</v>
      </c>
      <c r="C409" s="1" t="s">
        <v>84</v>
      </c>
      <c r="D409" s="21" t="str">
        <f t="shared" si="1"/>
        <v>0</v>
      </c>
      <c r="E409" s="21" t="str">
        <f t="shared" si="8"/>
        <v>0</v>
      </c>
      <c r="F409" s="22" t="str">
        <f t="shared" si="9"/>
        <v>0</v>
      </c>
      <c r="G409" s="23" t="str">
        <f t="shared" si="10"/>
        <v>0</v>
      </c>
      <c r="H409" s="1">
        <v>451198.18</v>
      </c>
    </row>
    <row r="410">
      <c r="A410" s="11" t="s">
        <v>30</v>
      </c>
      <c r="B410" s="1" t="s">
        <v>429</v>
      </c>
      <c r="C410" s="1" t="s">
        <v>76</v>
      </c>
      <c r="D410" s="21" t="str">
        <f t="shared" si="1"/>
        <v>0</v>
      </c>
      <c r="E410" s="21" t="str">
        <f t="shared" si="8"/>
        <v>0</v>
      </c>
      <c r="F410" s="22" t="str">
        <f t="shared" si="9"/>
        <v>0</v>
      </c>
      <c r="G410" s="23" t="str">
        <f t="shared" si="10"/>
        <v>0</v>
      </c>
      <c r="H410" s="1">
        <v>9541108.83</v>
      </c>
    </row>
    <row r="411">
      <c r="A411" s="11" t="s">
        <v>30</v>
      </c>
      <c r="B411" s="1" t="s">
        <v>430</v>
      </c>
      <c r="C411" s="1" t="s">
        <v>56</v>
      </c>
      <c r="D411" s="21" t="str">
        <f t="shared" si="1"/>
        <v>0</v>
      </c>
      <c r="E411" s="21" t="str">
        <f t="shared" si="8"/>
        <v>0</v>
      </c>
      <c r="F411" s="22" t="str">
        <f t="shared" si="9"/>
        <v>0</v>
      </c>
      <c r="G411" s="23" t="str">
        <f t="shared" si="10"/>
        <v>0</v>
      </c>
      <c r="H411" s="1">
        <v>347075.85</v>
      </c>
    </row>
    <row r="412">
      <c r="A412" s="11" t="s">
        <v>30</v>
      </c>
      <c r="B412" s="1" t="s">
        <v>431</v>
      </c>
      <c r="C412" s="1" t="s">
        <v>131</v>
      </c>
      <c r="D412" s="21" t="str">
        <f t="shared" si="1"/>
        <v>0</v>
      </c>
      <c r="E412" s="21" t="str">
        <f t="shared" si="8"/>
        <v>0</v>
      </c>
      <c r="F412" s="22" t="str">
        <f t="shared" si="9"/>
        <v>0</v>
      </c>
      <c r="G412" s="23" t="str">
        <f t="shared" si="10"/>
        <v>0</v>
      </c>
      <c r="H412" s="1">
        <v>6680016.0</v>
      </c>
    </row>
    <row r="413">
      <c r="A413" s="11" t="s">
        <v>30</v>
      </c>
      <c r="B413" s="1" t="s">
        <v>432</v>
      </c>
      <c r="C413" s="1" t="s">
        <v>116</v>
      </c>
      <c r="D413" s="21" t="str">
        <f t="shared" si="1"/>
        <v>0</v>
      </c>
      <c r="E413" s="21" t="str">
        <f t="shared" si="8"/>
        <v>0</v>
      </c>
      <c r="F413" s="22" t="str">
        <f t="shared" si="9"/>
        <v>0</v>
      </c>
      <c r="G413" s="23" t="str">
        <f t="shared" si="10"/>
        <v>0</v>
      </c>
      <c r="H413" s="1">
        <v>1265213.32</v>
      </c>
    </row>
    <row r="414">
      <c r="A414" s="11" t="s">
        <v>30</v>
      </c>
      <c r="B414" s="1" t="s">
        <v>433</v>
      </c>
      <c r="C414" s="1" t="s">
        <v>131</v>
      </c>
      <c r="D414" s="21" t="str">
        <f t="shared" si="1"/>
        <v>0</v>
      </c>
      <c r="E414" s="21" t="str">
        <f t="shared" si="8"/>
        <v>0</v>
      </c>
      <c r="F414" s="22" t="str">
        <f t="shared" si="9"/>
        <v>0</v>
      </c>
      <c r="G414" s="23" t="str">
        <f t="shared" si="10"/>
        <v>0</v>
      </c>
      <c r="H414" s="1">
        <v>1191315.6</v>
      </c>
    </row>
    <row r="415">
      <c r="A415" s="11" t="s">
        <v>30</v>
      </c>
      <c r="B415" s="1" t="s">
        <v>434</v>
      </c>
      <c r="C415" s="1" t="s">
        <v>121</v>
      </c>
      <c r="D415" s="21" t="str">
        <f t="shared" si="1"/>
        <v>0</v>
      </c>
      <c r="E415" s="21" t="str">
        <f t="shared" si="8"/>
        <v>0</v>
      </c>
      <c r="F415" s="22" t="str">
        <f t="shared" si="9"/>
        <v>0</v>
      </c>
      <c r="G415" s="23" t="str">
        <f t="shared" si="10"/>
        <v>0</v>
      </c>
      <c r="H415" s="1">
        <v>23086.56</v>
      </c>
    </row>
    <row r="416">
      <c r="A416" s="11" t="s">
        <v>30</v>
      </c>
      <c r="B416" s="1" t="s">
        <v>434</v>
      </c>
      <c r="C416" s="1" t="s">
        <v>435</v>
      </c>
      <c r="D416" s="21" t="str">
        <f t="shared" si="1"/>
        <v>0</v>
      </c>
      <c r="E416" s="21" t="str">
        <f t="shared" si="8"/>
        <v>0</v>
      </c>
      <c r="F416" s="22" t="str">
        <f t="shared" si="9"/>
        <v>0</v>
      </c>
      <c r="G416" s="23" t="str">
        <f t="shared" si="10"/>
        <v>0</v>
      </c>
      <c r="H416" s="1">
        <v>533496.07</v>
      </c>
    </row>
    <row r="417">
      <c r="A417" s="11" t="s">
        <v>30</v>
      </c>
      <c r="B417" s="1" t="s">
        <v>434</v>
      </c>
      <c r="C417" s="1" t="s">
        <v>435</v>
      </c>
      <c r="D417" s="21" t="str">
        <f t="shared" si="1"/>
        <v>0</v>
      </c>
      <c r="E417" s="21" t="str">
        <f t="shared" si="8"/>
        <v>0</v>
      </c>
      <c r="F417" s="22" t="str">
        <f t="shared" si="9"/>
        <v>0</v>
      </c>
      <c r="G417" s="23" t="str">
        <f t="shared" si="10"/>
        <v>0</v>
      </c>
      <c r="H417" s="1">
        <v>7280.46</v>
      </c>
    </row>
    <row r="418">
      <c r="A418" s="11" t="s">
        <v>30</v>
      </c>
      <c r="B418" s="1" t="s">
        <v>434</v>
      </c>
      <c r="C418" s="1" t="s">
        <v>435</v>
      </c>
      <c r="D418" s="21" t="str">
        <f t="shared" si="1"/>
        <v>0</v>
      </c>
      <c r="E418" s="21" t="str">
        <f t="shared" si="8"/>
        <v>0</v>
      </c>
      <c r="F418" s="22" t="str">
        <f t="shared" si="9"/>
        <v>0</v>
      </c>
      <c r="G418" s="23" t="str">
        <f t="shared" si="10"/>
        <v>0</v>
      </c>
      <c r="H418" s="1">
        <v>0.01</v>
      </c>
    </row>
    <row r="419">
      <c r="A419" s="11" t="s">
        <v>30</v>
      </c>
      <c r="B419" s="1" t="s">
        <v>434</v>
      </c>
      <c r="C419" s="1" t="s">
        <v>435</v>
      </c>
      <c r="D419" s="21" t="str">
        <f t="shared" si="1"/>
        <v>0</v>
      </c>
      <c r="E419" s="21" t="str">
        <f t="shared" si="8"/>
        <v>0</v>
      </c>
      <c r="F419" s="22" t="str">
        <f t="shared" si="9"/>
        <v>0</v>
      </c>
      <c r="G419" s="23" t="str">
        <f t="shared" si="10"/>
        <v>0</v>
      </c>
      <c r="H419" s="1">
        <v>210138.03</v>
      </c>
    </row>
    <row r="420">
      <c r="A420" s="11" t="s">
        <v>30</v>
      </c>
      <c r="B420" s="1" t="s">
        <v>434</v>
      </c>
      <c r="C420" s="1" t="s">
        <v>435</v>
      </c>
      <c r="D420" s="21" t="str">
        <f t="shared" si="1"/>
        <v>0</v>
      </c>
      <c r="E420" s="21" t="str">
        <f t="shared" si="8"/>
        <v>0</v>
      </c>
      <c r="F420" s="22" t="str">
        <f t="shared" si="9"/>
        <v>0</v>
      </c>
      <c r="G420" s="23" t="str">
        <f t="shared" si="10"/>
        <v>0</v>
      </c>
      <c r="H420" s="1">
        <v>195.46</v>
      </c>
    </row>
    <row r="421">
      <c r="A421" s="11" t="s">
        <v>30</v>
      </c>
      <c r="B421" s="1" t="s">
        <v>434</v>
      </c>
      <c r="C421" s="1" t="s">
        <v>436</v>
      </c>
      <c r="D421" s="21" t="str">
        <f t="shared" si="1"/>
        <v>0</v>
      </c>
      <c r="E421" s="21" t="str">
        <f t="shared" si="8"/>
        <v>0</v>
      </c>
      <c r="F421" s="22" t="str">
        <f t="shared" si="9"/>
        <v>0</v>
      </c>
      <c r="G421" s="23" t="str">
        <f t="shared" si="10"/>
        <v>0</v>
      </c>
      <c r="H421" s="1">
        <v>12101.21</v>
      </c>
    </row>
    <row r="422">
      <c r="A422" s="11" t="s">
        <v>30</v>
      </c>
      <c r="B422" s="1" t="s">
        <v>434</v>
      </c>
      <c r="C422" s="1" t="s">
        <v>436</v>
      </c>
      <c r="D422" s="21" t="str">
        <f t="shared" si="1"/>
        <v>0</v>
      </c>
      <c r="E422" s="21" t="str">
        <f t="shared" si="8"/>
        <v>0</v>
      </c>
      <c r="F422" s="22" t="str">
        <f t="shared" si="9"/>
        <v>0</v>
      </c>
      <c r="G422" s="23" t="str">
        <f t="shared" si="10"/>
        <v>0</v>
      </c>
      <c r="H422" s="1">
        <v>315851.24</v>
      </c>
    </row>
    <row r="423">
      <c r="A423" s="11" t="s">
        <v>30</v>
      </c>
      <c r="B423" s="1" t="s">
        <v>434</v>
      </c>
      <c r="C423" s="1" t="s">
        <v>118</v>
      </c>
      <c r="D423" s="21" t="str">
        <f t="shared" si="1"/>
        <v>0</v>
      </c>
      <c r="E423" s="21" t="str">
        <f t="shared" si="8"/>
        <v>0</v>
      </c>
      <c r="F423" s="22" t="str">
        <f t="shared" si="9"/>
        <v>0</v>
      </c>
      <c r="G423" s="23" t="str">
        <f t="shared" si="10"/>
        <v>0</v>
      </c>
      <c r="H423" s="1">
        <v>-1706099.58</v>
      </c>
    </row>
    <row r="424">
      <c r="A424" s="11" t="s">
        <v>30</v>
      </c>
      <c r="B424" s="1" t="s">
        <v>434</v>
      </c>
      <c r="C424" s="1" t="s">
        <v>118</v>
      </c>
      <c r="D424" s="21" t="str">
        <f t="shared" si="1"/>
        <v>0</v>
      </c>
      <c r="E424" s="21" t="str">
        <f t="shared" si="8"/>
        <v>0</v>
      </c>
      <c r="F424" s="22" t="str">
        <f t="shared" si="9"/>
        <v>0</v>
      </c>
      <c r="G424" s="23" t="str">
        <f t="shared" si="10"/>
        <v>0</v>
      </c>
      <c r="H424" s="1">
        <v>-2493115.5</v>
      </c>
    </row>
    <row r="425">
      <c r="A425" s="11" t="s">
        <v>30</v>
      </c>
      <c r="B425" s="1" t="s">
        <v>434</v>
      </c>
      <c r="C425" s="1" t="s">
        <v>118</v>
      </c>
      <c r="D425" s="21" t="str">
        <f t="shared" si="1"/>
        <v>0</v>
      </c>
      <c r="E425" s="21" t="str">
        <f t="shared" si="8"/>
        <v>0</v>
      </c>
      <c r="F425" s="22" t="str">
        <f t="shared" si="9"/>
        <v>0</v>
      </c>
      <c r="G425" s="23" t="str">
        <f t="shared" si="10"/>
        <v>0</v>
      </c>
      <c r="H425" s="1">
        <v>-4042890.0</v>
      </c>
    </row>
    <row r="426">
      <c r="A426" s="11" t="s">
        <v>30</v>
      </c>
      <c r="B426" s="1" t="s">
        <v>434</v>
      </c>
      <c r="C426" s="1" t="s">
        <v>118</v>
      </c>
      <c r="D426" s="21" t="str">
        <f t="shared" si="1"/>
        <v>0</v>
      </c>
      <c r="E426" s="21" t="str">
        <f t="shared" si="8"/>
        <v>0</v>
      </c>
      <c r="F426" s="22" t="str">
        <f t="shared" si="9"/>
        <v>0</v>
      </c>
      <c r="G426" s="23" t="str">
        <f t="shared" si="10"/>
        <v>0</v>
      </c>
      <c r="H426" s="1">
        <v>-606433.5</v>
      </c>
    </row>
    <row r="427">
      <c r="A427" s="11" t="s">
        <v>30</v>
      </c>
      <c r="B427" s="1" t="s">
        <v>434</v>
      </c>
      <c r="C427" s="1" t="s">
        <v>118</v>
      </c>
      <c r="D427" s="21" t="str">
        <f t="shared" si="1"/>
        <v>0</v>
      </c>
      <c r="E427" s="21" t="str">
        <f t="shared" si="8"/>
        <v>0</v>
      </c>
      <c r="F427" s="22" t="str">
        <f t="shared" si="9"/>
        <v>0</v>
      </c>
      <c r="G427" s="23" t="str">
        <f t="shared" si="10"/>
        <v>0</v>
      </c>
      <c r="H427" s="1">
        <v>-515964.36</v>
      </c>
    </row>
    <row r="428">
      <c r="A428" s="11" t="s">
        <v>30</v>
      </c>
      <c r="B428" s="1" t="s">
        <v>434</v>
      </c>
      <c r="C428" s="1" t="s">
        <v>118</v>
      </c>
      <c r="D428" s="21" t="str">
        <f t="shared" si="1"/>
        <v>0</v>
      </c>
      <c r="E428" s="21" t="str">
        <f t="shared" si="8"/>
        <v>0</v>
      </c>
      <c r="F428" s="22" t="str">
        <f t="shared" si="9"/>
        <v>0</v>
      </c>
      <c r="G428" s="23" t="str">
        <f t="shared" si="10"/>
        <v>0</v>
      </c>
      <c r="H428" s="1">
        <v>-28419.06</v>
      </c>
    </row>
    <row r="429">
      <c r="A429" s="11" t="s">
        <v>30</v>
      </c>
      <c r="B429" s="1" t="s">
        <v>434</v>
      </c>
      <c r="C429" s="1" t="s">
        <v>124</v>
      </c>
      <c r="D429" s="21" t="str">
        <f t="shared" si="1"/>
        <v>0</v>
      </c>
      <c r="E429" s="21" t="str">
        <f t="shared" si="8"/>
        <v>0</v>
      </c>
      <c r="F429" s="22" t="str">
        <f t="shared" si="9"/>
        <v>0</v>
      </c>
      <c r="G429" s="23" t="str">
        <f t="shared" si="10"/>
        <v>0</v>
      </c>
      <c r="H429" s="1">
        <v>-715623.96</v>
      </c>
    </row>
    <row r="430">
      <c r="A430" s="11" t="s">
        <v>30</v>
      </c>
      <c r="B430" s="1" t="s">
        <v>434</v>
      </c>
      <c r="C430" s="1" t="s">
        <v>124</v>
      </c>
      <c r="D430" s="21" t="str">
        <f t="shared" si="1"/>
        <v>0</v>
      </c>
      <c r="E430" s="21" t="str">
        <f t="shared" si="8"/>
        <v>0</v>
      </c>
      <c r="F430" s="22" t="str">
        <f t="shared" si="9"/>
        <v>0</v>
      </c>
      <c r="G430" s="23" t="str">
        <f t="shared" si="10"/>
        <v>0</v>
      </c>
      <c r="H430" s="1">
        <v>-690644.95</v>
      </c>
    </row>
    <row r="431">
      <c r="A431" s="11" t="s">
        <v>30</v>
      </c>
      <c r="B431" s="1" t="s">
        <v>434</v>
      </c>
      <c r="C431" s="1" t="s">
        <v>124</v>
      </c>
      <c r="D431" s="21" t="str">
        <f t="shared" si="1"/>
        <v>0</v>
      </c>
      <c r="E431" s="21" t="str">
        <f t="shared" si="8"/>
        <v>0</v>
      </c>
      <c r="F431" s="22" t="str">
        <f t="shared" si="9"/>
        <v>0</v>
      </c>
      <c r="G431" s="23" t="str">
        <f t="shared" si="10"/>
        <v>0</v>
      </c>
      <c r="H431" s="1">
        <v>-538090.48</v>
      </c>
    </row>
    <row r="432">
      <c r="A432" s="11" t="s">
        <v>30</v>
      </c>
      <c r="B432" s="1" t="s">
        <v>434</v>
      </c>
      <c r="C432" s="1" t="s">
        <v>137</v>
      </c>
      <c r="D432" s="21" t="str">
        <f t="shared" si="1"/>
        <v>0</v>
      </c>
      <c r="E432" s="21" t="str">
        <f t="shared" si="8"/>
        <v>0</v>
      </c>
      <c r="F432" s="22" t="str">
        <f t="shared" si="9"/>
        <v>0</v>
      </c>
      <c r="G432" s="23" t="str">
        <f t="shared" si="10"/>
        <v>0</v>
      </c>
      <c r="H432" s="1">
        <v>358875.05</v>
      </c>
    </row>
    <row r="433">
      <c r="A433" s="11" t="s">
        <v>30</v>
      </c>
      <c r="B433" s="1" t="s">
        <v>434</v>
      </c>
      <c r="C433" s="1" t="s">
        <v>137</v>
      </c>
      <c r="D433" s="21" t="str">
        <f t="shared" si="1"/>
        <v>0</v>
      </c>
      <c r="E433" s="21" t="str">
        <f t="shared" si="8"/>
        <v>0</v>
      </c>
      <c r="F433" s="22" t="str">
        <f t="shared" si="9"/>
        <v>0</v>
      </c>
      <c r="G433" s="23" t="str">
        <f t="shared" si="10"/>
        <v>0</v>
      </c>
      <c r="H433" s="1">
        <v>28419.07</v>
      </c>
    </row>
    <row r="434">
      <c r="A434" s="11" t="s">
        <v>30</v>
      </c>
      <c r="B434" s="1" t="s">
        <v>434</v>
      </c>
      <c r="C434" s="1" t="s">
        <v>100</v>
      </c>
      <c r="D434" s="21" t="str">
        <f t="shared" si="1"/>
        <v>0</v>
      </c>
      <c r="E434" s="21" t="str">
        <f t="shared" si="8"/>
        <v>0</v>
      </c>
      <c r="F434" s="22" t="str">
        <f t="shared" si="9"/>
        <v>0</v>
      </c>
      <c r="G434" s="23" t="str">
        <f t="shared" si="10"/>
        <v>0</v>
      </c>
      <c r="H434" s="1">
        <v>5903.87</v>
      </c>
    </row>
    <row r="435">
      <c r="A435" s="11" t="s">
        <v>30</v>
      </c>
      <c r="B435" s="1" t="s">
        <v>434</v>
      </c>
      <c r="C435" s="1" t="s">
        <v>100</v>
      </c>
      <c r="D435" s="21" t="str">
        <f t="shared" si="1"/>
        <v>0</v>
      </c>
      <c r="E435" s="21" t="str">
        <f t="shared" si="8"/>
        <v>0</v>
      </c>
      <c r="F435" s="22" t="str">
        <f t="shared" si="9"/>
        <v>0</v>
      </c>
      <c r="G435" s="23" t="str">
        <f t="shared" si="10"/>
        <v>0</v>
      </c>
      <c r="H435" s="1">
        <v>-12.62</v>
      </c>
    </row>
    <row r="436">
      <c r="A436" s="11" t="s">
        <v>30</v>
      </c>
      <c r="B436" s="1" t="s">
        <v>437</v>
      </c>
      <c r="C436" s="1" t="s">
        <v>116</v>
      </c>
      <c r="D436" s="21" t="str">
        <f t="shared" si="1"/>
        <v>0</v>
      </c>
      <c r="E436" s="21" t="str">
        <f t="shared" si="8"/>
        <v>0</v>
      </c>
      <c r="F436" s="22" t="str">
        <f t="shared" si="9"/>
        <v>0</v>
      </c>
      <c r="G436" s="23" t="str">
        <f t="shared" si="10"/>
        <v>0</v>
      </c>
      <c r="H436" s="1">
        <v>3255791.9</v>
      </c>
    </row>
    <row r="437">
      <c r="A437" s="11" t="s">
        <v>30</v>
      </c>
      <c r="B437" s="1" t="s">
        <v>438</v>
      </c>
      <c r="C437" s="1" t="s">
        <v>131</v>
      </c>
      <c r="D437" s="21" t="str">
        <f t="shared" si="1"/>
        <v>0</v>
      </c>
      <c r="E437" s="21" t="str">
        <f t="shared" si="8"/>
        <v>0</v>
      </c>
      <c r="F437" s="22" t="str">
        <f t="shared" si="9"/>
        <v>0</v>
      </c>
      <c r="G437" s="23" t="str">
        <f t="shared" si="10"/>
        <v>0</v>
      </c>
      <c r="H437" s="1">
        <v>788622.46</v>
      </c>
    </row>
    <row r="438">
      <c r="A438" s="11" t="s">
        <v>30</v>
      </c>
      <c r="B438" s="1" t="s">
        <v>439</v>
      </c>
      <c r="C438" s="1" t="s">
        <v>131</v>
      </c>
      <c r="D438" s="21" t="str">
        <f t="shared" si="1"/>
        <v>0</v>
      </c>
      <c r="E438" s="21" t="str">
        <f t="shared" si="8"/>
        <v>0</v>
      </c>
      <c r="F438" s="22" t="str">
        <f t="shared" si="9"/>
        <v>0</v>
      </c>
      <c r="G438" s="23" t="str">
        <f t="shared" si="10"/>
        <v>0</v>
      </c>
      <c r="H438" s="1">
        <v>4230034.84</v>
      </c>
    </row>
    <row r="439">
      <c r="A439" s="11" t="s">
        <v>30</v>
      </c>
      <c r="B439" s="1" t="s">
        <v>440</v>
      </c>
      <c r="C439" s="1" t="s">
        <v>58</v>
      </c>
      <c r="D439" s="21" t="str">
        <f t="shared" si="1"/>
        <v>0</v>
      </c>
      <c r="E439" s="21" t="str">
        <f t="shared" si="8"/>
        <v>0</v>
      </c>
      <c r="F439" s="22" t="str">
        <f t="shared" si="9"/>
        <v>0</v>
      </c>
      <c r="G439" s="23" t="str">
        <f t="shared" si="10"/>
        <v>0</v>
      </c>
      <c r="H439" s="1">
        <v>2340447.29</v>
      </c>
    </row>
    <row r="440">
      <c r="A440" s="11" t="s">
        <v>30</v>
      </c>
      <c r="B440" s="1" t="s">
        <v>441</v>
      </c>
      <c r="C440" s="1" t="s">
        <v>58</v>
      </c>
      <c r="D440" s="21" t="str">
        <f t="shared" si="1"/>
        <v>0</v>
      </c>
      <c r="E440" s="21" t="str">
        <f t="shared" si="8"/>
        <v>0</v>
      </c>
      <c r="F440" s="22" t="str">
        <f t="shared" si="9"/>
        <v>0</v>
      </c>
      <c r="G440" s="23" t="str">
        <f t="shared" si="10"/>
        <v>0</v>
      </c>
      <c r="H440" s="1">
        <v>2677362.07</v>
      </c>
    </row>
    <row r="441">
      <c r="A441" s="11" t="s">
        <v>30</v>
      </c>
      <c r="B441" s="1" t="s">
        <v>442</v>
      </c>
      <c r="C441" s="1" t="s">
        <v>56</v>
      </c>
      <c r="D441" s="21" t="str">
        <f t="shared" si="1"/>
        <v>0</v>
      </c>
      <c r="E441" s="21" t="str">
        <f t="shared" si="8"/>
        <v>0</v>
      </c>
      <c r="F441" s="22" t="str">
        <f t="shared" si="9"/>
        <v>0</v>
      </c>
      <c r="G441" s="23" t="str">
        <f t="shared" si="10"/>
        <v>0</v>
      </c>
      <c r="H441" s="1">
        <v>456586.11</v>
      </c>
    </row>
    <row r="442">
      <c r="A442" s="11" t="s">
        <v>30</v>
      </c>
      <c r="B442" s="1" t="s">
        <v>443</v>
      </c>
      <c r="C442" s="1" t="s">
        <v>56</v>
      </c>
      <c r="D442" s="21" t="str">
        <f t="shared" si="1"/>
        <v>0</v>
      </c>
      <c r="E442" s="21" t="str">
        <f t="shared" si="8"/>
        <v>0</v>
      </c>
      <c r="F442" s="22" t="str">
        <f t="shared" si="9"/>
        <v>0</v>
      </c>
      <c r="G442" s="23" t="str">
        <f t="shared" si="10"/>
        <v>0</v>
      </c>
      <c r="H442" s="1">
        <v>459384.3</v>
      </c>
    </row>
    <row r="443">
      <c r="A443" s="11" t="s">
        <v>30</v>
      </c>
      <c r="B443" s="1" t="s">
        <v>444</v>
      </c>
      <c r="C443" s="1" t="s">
        <v>56</v>
      </c>
      <c r="D443" s="21" t="str">
        <f t="shared" si="1"/>
        <v>0</v>
      </c>
      <c r="E443" s="21" t="str">
        <f t="shared" si="8"/>
        <v>0</v>
      </c>
      <c r="F443" s="22" t="str">
        <f t="shared" si="9"/>
        <v>0</v>
      </c>
      <c r="G443" s="23" t="str">
        <f t="shared" si="10"/>
        <v>0</v>
      </c>
      <c r="H443" s="1">
        <v>566148.8</v>
      </c>
    </row>
    <row r="444">
      <c r="A444" s="11" t="s">
        <v>30</v>
      </c>
      <c r="B444" s="1" t="s">
        <v>445</v>
      </c>
      <c r="C444" s="1" t="s">
        <v>56</v>
      </c>
      <c r="D444" s="21" t="str">
        <f t="shared" si="1"/>
        <v>0</v>
      </c>
      <c r="E444" s="21" t="str">
        <f t="shared" si="8"/>
        <v>0</v>
      </c>
      <c r="F444" s="22" t="str">
        <f t="shared" si="9"/>
        <v>0</v>
      </c>
      <c r="G444" s="23" t="str">
        <f t="shared" si="10"/>
        <v>0</v>
      </c>
      <c r="H444" s="1">
        <v>710507.77</v>
      </c>
    </row>
    <row r="445">
      <c r="A445" s="11" t="s">
        <v>30</v>
      </c>
      <c r="B445" s="1" t="s">
        <v>446</v>
      </c>
      <c r="C445" s="1" t="s">
        <v>58</v>
      </c>
      <c r="D445" s="21" t="str">
        <f t="shared" si="1"/>
        <v>0</v>
      </c>
      <c r="E445" s="21" t="str">
        <f t="shared" si="8"/>
        <v>0</v>
      </c>
      <c r="F445" s="22" t="str">
        <f t="shared" si="9"/>
        <v>0</v>
      </c>
      <c r="G445" s="23" t="str">
        <f t="shared" si="10"/>
        <v>0</v>
      </c>
      <c r="H445" s="1">
        <v>4092593.47</v>
      </c>
    </row>
    <row r="446">
      <c r="A446" s="11" t="s">
        <v>30</v>
      </c>
      <c r="B446" s="1" t="s">
        <v>447</v>
      </c>
      <c r="C446" s="1" t="s">
        <v>58</v>
      </c>
      <c r="D446" s="21" t="str">
        <f t="shared" si="1"/>
        <v>0</v>
      </c>
      <c r="E446" s="21" t="str">
        <f t="shared" si="8"/>
        <v>0</v>
      </c>
      <c r="F446" s="22" t="str">
        <f t="shared" si="9"/>
        <v>0</v>
      </c>
      <c r="G446" s="23" t="str">
        <f t="shared" si="10"/>
        <v>0</v>
      </c>
      <c r="H446" s="1">
        <v>3142398.11</v>
      </c>
    </row>
    <row r="447">
      <c r="A447" s="11" t="s">
        <v>30</v>
      </c>
      <c r="B447" s="1" t="s">
        <v>448</v>
      </c>
      <c r="C447" s="1" t="s">
        <v>56</v>
      </c>
      <c r="D447" s="21" t="str">
        <f t="shared" si="1"/>
        <v>0</v>
      </c>
      <c r="E447" s="21" t="str">
        <f t="shared" si="8"/>
        <v>0</v>
      </c>
      <c r="F447" s="22" t="str">
        <f t="shared" si="9"/>
        <v>0</v>
      </c>
      <c r="G447" s="23" t="str">
        <f t="shared" si="10"/>
        <v>0</v>
      </c>
      <c r="H447" s="1">
        <v>426496.0</v>
      </c>
    </row>
    <row r="448">
      <c r="A448" s="11" t="s">
        <v>30</v>
      </c>
      <c r="B448" s="1" t="s">
        <v>449</v>
      </c>
      <c r="C448" s="1" t="s">
        <v>58</v>
      </c>
      <c r="D448" s="21" t="str">
        <f t="shared" si="1"/>
        <v>0</v>
      </c>
      <c r="E448" s="21" t="str">
        <f t="shared" si="8"/>
        <v>0</v>
      </c>
      <c r="F448" s="22" t="str">
        <f t="shared" si="9"/>
        <v>0</v>
      </c>
      <c r="G448" s="23" t="str">
        <f t="shared" si="10"/>
        <v>0</v>
      </c>
      <c r="H448" s="1">
        <v>5128813.74</v>
      </c>
    </row>
    <row r="449">
      <c r="A449" s="11" t="s">
        <v>30</v>
      </c>
      <c r="B449" s="1" t="s">
        <v>450</v>
      </c>
      <c r="C449" s="1" t="s">
        <v>56</v>
      </c>
      <c r="D449" s="21" t="str">
        <f t="shared" si="1"/>
        <v>0</v>
      </c>
      <c r="E449" s="21" t="str">
        <f t="shared" si="8"/>
        <v>0</v>
      </c>
      <c r="F449" s="22" t="str">
        <f t="shared" si="9"/>
        <v>0</v>
      </c>
      <c r="G449" s="23" t="str">
        <f t="shared" si="10"/>
        <v>0</v>
      </c>
      <c r="H449" s="1">
        <v>819119.0</v>
      </c>
    </row>
    <row r="450">
      <c r="A450" s="11" t="s">
        <v>30</v>
      </c>
      <c r="B450" s="1" t="s">
        <v>451</v>
      </c>
      <c r="C450" s="1" t="s">
        <v>56</v>
      </c>
      <c r="D450" s="21" t="str">
        <f t="shared" si="1"/>
        <v>0</v>
      </c>
      <c r="E450" s="21" t="str">
        <f t="shared" si="8"/>
        <v>0</v>
      </c>
      <c r="F450" s="22" t="str">
        <f t="shared" si="9"/>
        <v>0</v>
      </c>
      <c r="G450" s="23" t="str">
        <f t="shared" si="10"/>
        <v>0</v>
      </c>
      <c r="H450" s="1">
        <v>489289.08</v>
      </c>
    </row>
    <row r="451">
      <c r="A451" s="11" t="s">
        <v>30</v>
      </c>
      <c r="B451" s="1" t="s">
        <v>452</v>
      </c>
      <c r="C451" s="1" t="s">
        <v>76</v>
      </c>
      <c r="D451" s="21" t="str">
        <f t="shared" si="1"/>
        <v>0</v>
      </c>
      <c r="E451" s="21" t="str">
        <f t="shared" si="8"/>
        <v>0</v>
      </c>
      <c r="F451" s="22" t="str">
        <f t="shared" si="9"/>
        <v>0</v>
      </c>
      <c r="G451" s="23" t="str">
        <f t="shared" si="10"/>
        <v>0</v>
      </c>
      <c r="H451" s="1">
        <v>8477532.96</v>
      </c>
    </row>
    <row r="452">
      <c r="A452" s="11" t="s">
        <v>30</v>
      </c>
      <c r="B452" s="1" t="s">
        <v>453</v>
      </c>
      <c r="C452" s="1" t="s">
        <v>56</v>
      </c>
      <c r="D452" s="21" t="str">
        <f t="shared" si="1"/>
        <v>0</v>
      </c>
      <c r="E452" s="21" t="str">
        <f t="shared" si="8"/>
        <v>0</v>
      </c>
      <c r="F452" s="22" t="str">
        <f t="shared" si="9"/>
        <v>0</v>
      </c>
      <c r="G452" s="23" t="str">
        <f t="shared" si="10"/>
        <v>0</v>
      </c>
      <c r="H452" s="1">
        <v>716661.0</v>
      </c>
    </row>
    <row r="453">
      <c r="A453" s="11" t="s">
        <v>30</v>
      </c>
      <c r="B453" s="1" t="s">
        <v>454</v>
      </c>
      <c r="C453" s="1" t="s">
        <v>58</v>
      </c>
      <c r="D453" s="21" t="str">
        <f t="shared" si="1"/>
        <v>0</v>
      </c>
      <c r="E453" s="21" t="str">
        <f t="shared" si="8"/>
        <v>0</v>
      </c>
      <c r="F453" s="22" t="str">
        <f t="shared" si="9"/>
        <v>0</v>
      </c>
      <c r="G453" s="23" t="str">
        <f t="shared" si="10"/>
        <v>0</v>
      </c>
      <c r="H453" s="1">
        <v>7829997.33</v>
      </c>
    </row>
    <row r="454">
      <c r="A454" s="11" t="s">
        <v>30</v>
      </c>
      <c r="B454" s="1" t="s">
        <v>455</v>
      </c>
      <c r="C454" s="1" t="s">
        <v>58</v>
      </c>
      <c r="D454" s="21" t="str">
        <f t="shared" si="1"/>
        <v>0</v>
      </c>
      <c r="E454" s="21" t="str">
        <f t="shared" si="8"/>
        <v>0</v>
      </c>
      <c r="F454" s="22" t="str">
        <f t="shared" si="9"/>
        <v>0</v>
      </c>
      <c r="G454" s="23" t="str">
        <f t="shared" si="10"/>
        <v>0</v>
      </c>
      <c r="H454" s="1">
        <v>3589742.08</v>
      </c>
    </row>
    <row r="455">
      <c r="A455" s="11" t="s">
        <v>30</v>
      </c>
      <c r="B455" s="1" t="s">
        <v>456</v>
      </c>
      <c r="C455" s="1" t="s">
        <v>58</v>
      </c>
      <c r="D455" s="21" t="str">
        <f t="shared" si="1"/>
        <v>0</v>
      </c>
      <c r="E455" s="21" t="str">
        <f t="shared" si="8"/>
        <v>0</v>
      </c>
      <c r="F455" s="22" t="str">
        <f t="shared" si="9"/>
        <v>0</v>
      </c>
      <c r="G455" s="23" t="str">
        <f t="shared" si="10"/>
        <v>0</v>
      </c>
      <c r="H455" s="1">
        <v>204982.49</v>
      </c>
    </row>
    <row r="456">
      <c r="A456" s="11" t="s">
        <v>30</v>
      </c>
      <c r="B456" s="1" t="s">
        <v>457</v>
      </c>
      <c r="C456" s="1" t="s">
        <v>58</v>
      </c>
      <c r="D456" s="21" t="str">
        <f t="shared" si="1"/>
        <v>0</v>
      </c>
      <c r="E456" s="21" t="str">
        <f t="shared" si="8"/>
        <v>0</v>
      </c>
      <c r="F456" s="22" t="str">
        <f t="shared" si="9"/>
        <v>0</v>
      </c>
      <c r="G456" s="23" t="str">
        <f t="shared" si="10"/>
        <v>0</v>
      </c>
      <c r="H456" s="1">
        <v>942016.87</v>
      </c>
    </row>
    <row r="457">
      <c r="A457" s="11" t="s">
        <v>30</v>
      </c>
      <c r="B457" s="1" t="s">
        <v>458</v>
      </c>
      <c r="C457" s="1" t="s">
        <v>56</v>
      </c>
      <c r="D457" s="21" t="str">
        <f t="shared" si="1"/>
        <v>0</v>
      </c>
      <c r="E457" s="21" t="str">
        <f t="shared" si="8"/>
        <v>0</v>
      </c>
      <c r="F457" s="22" t="str">
        <f t="shared" si="9"/>
        <v>0</v>
      </c>
      <c r="G457" s="23" t="str">
        <f t="shared" si="10"/>
        <v>0</v>
      </c>
      <c r="H457" s="1">
        <v>340152.12</v>
      </c>
    </row>
    <row r="458">
      <c r="A458" s="11" t="s">
        <v>30</v>
      </c>
      <c r="B458" s="1" t="s">
        <v>459</v>
      </c>
      <c r="C458" s="1" t="s">
        <v>56</v>
      </c>
      <c r="D458" s="21" t="str">
        <f t="shared" si="1"/>
        <v>0</v>
      </c>
      <c r="E458" s="21" t="str">
        <f t="shared" si="8"/>
        <v>0</v>
      </c>
      <c r="F458" s="22" t="str">
        <f t="shared" si="9"/>
        <v>0</v>
      </c>
      <c r="G458" s="23" t="str">
        <f t="shared" si="10"/>
        <v>0</v>
      </c>
      <c r="H458" s="1">
        <v>257257.93</v>
      </c>
    </row>
    <row r="459">
      <c r="A459" s="11" t="s">
        <v>30</v>
      </c>
      <c r="B459" s="1" t="s">
        <v>460</v>
      </c>
      <c r="C459" s="1" t="s">
        <v>58</v>
      </c>
      <c r="D459" s="21" t="str">
        <f t="shared" si="1"/>
        <v>0</v>
      </c>
      <c r="E459" s="21" t="str">
        <f t="shared" si="8"/>
        <v>0</v>
      </c>
      <c r="F459" s="22" t="str">
        <f t="shared" si="9"/>
        <v>0</v>
      </c>
      <c r="G459" s="23" t="str">
        <f t="shared" si="10"/>
        <v>0</v>
      </c>
      <c r="H459" s="1">
        <v>2667669.78</v>
      </c>
    </row>
    <row r="460">
      <c r="A460" s="11" t="s">
        <v>30</v>
      </c>
      <c r="B460" s="1" t="s">
        <v>120</v>
      </c>
      <c r="C460" s="1" t="s">
        <v>123</v>
      </c>
      <c r="D460" s="21" t="str">
        <f t="shared" si="1"/>
        <v>0</v>
      </c>
      <c r="E460" s="21" t="str">
        <f t="shared" si="8"/>
        <v>0</v>
      </c>
      <c r="F460" s="22" t="str">
        <f t="shared" si="9"/>
        <v>0</v>
      </c>
      <c r="G460" s="23" t="str">
        <f t="shared" si="10"/>
        <v>0</v>
      </c>
      <c r="H460" s="1">
        <v>3905716.02</v>
      </c>
    </row>
    <row r="461">
      <c r="A461" s="11" t="s">
        <v>30</v>
      </c>
      <c r="B461" s="1" t="s">
        <v>120</v>
      </c>
      <c r="C461" s="1" t="s">
        <v>123</v>
      </c>
      <c r="D461" s="21" t="str">
        <f t="shared" si="1"/>
        <v>0</v>
      </c>
      <c r="E461" s="21" t="str">
        <f t="shared" si="8"/>
        <v>0</v>
      </c>
      <c r="F461" s="22" t="str">
        <f t="shared" si="9"/>
        <v>0</v>
      </c>
      <c r="G461" s="23" t="str">
        <f t="shared" si="10"/>
        <v>0</v>
      </c>
      <c r="H461" s="1">
        <v>598129.85</v>
      </c>
    </row>
    <row r="462">
      <c r="A462" s="11" t="s">
        <v>30</v>
      </c>
      <c r="B462" s="1" t="s">
        <v>120</v>
      </c>
      <c r="C462" s="1" t="s">
        <v>123</v>
      </c>
      <c r="D462" s="21" t="str">
        <f t="shared" si="1"/>
        <v>0</v>
      </c>
      <c r="E462" s="21" t="str">
        <f t="shared" si="8"/>
        <v>0</v>
      </c>
      <c r="F462" s="22" t="str">
        <f t="shared" si="9"/>
        <v>0</v>
      </c>
      <c r="G462" s="23" t="str">
        <f t="shared" si="10"/>
        <v>0</v>
      </c>
      <c r="H462" s="1">
        <v>510000.0</v>
      </c>
    </row>
    <row r="463">
      <c r="A463" s="11" t="s">
        <v>30</v>
      </c>
      <c r="B463" s="1" t="s">
        <v>120</v>
      </c>
      <c r="C463" s="1" t="s">
        <v>123</v>
      </c>
      <c r="D463" s="21" t="str">
        <f t="shared" si="1"/>
        <v>0</v>
      </c>
      <c r="E463" s="21" t="str">
        <f t="shared" si="8"/>
        <v>0</v>
      </c>
      <c r="F463" s="22" t="str">
        <f t="shared" si="9"/>
        <v>0</v>
      </c>
      <c r="G463" s="23" t="str">
        <f t="shared" si="10"/>
        <v>0</v>
      </c>
      <c r="H463" s="1">
        <v>694191.38</v>
      </c>
    </row>
    <row r="464">
      <c r="A464" s="11" t="s">
        <v>30</v>
      </c>
      <c r="B464" s="1" t="s">
        <v>120</v>
      </c>
      <c r="C464" s="1" t="s">
        <v>123</v>
      </c>
      <c r="D464" s="21" t="str">
        <f t="shared" si="1"/>
        <v>0</v>
      </c>
      <c r="E464" s="21" t="str">
        <f t="shared" si="8"/>
        <v>0</v>
      </c>
      <c r="F464" s="22" t="str">
        <f t="shared" si="9"/>
        <v>0</v>
      </c>
      <c r="G464" s="23" t="str">
        <f t="shared" si="10"/>
        <v>0</v>
      </c>
      <c r="H464" s="1">
        <v>28380.83</v>
      </c>
    </row>
    <row r="465">
      <c r="A465" s="11" t="s">
        <v>30</v>
      </c>
      <c r="B465" s="1" t="s">
        <v>120</v>
      </c>
      <c r="C465" s="1" t="s">
        <v>123</v>
      </c>
      <c r="D465" s="21" t="str">
        <f t="shared" si="1"/>
        <v>0</v>
      </c>
      <c r="E465" s="21" t="str">
        <f t="shared" si="8"/>
        <v>0</v>
      </c>
      <c r="F465" s="22" t="str">
        <f t="shared" si="9"/>
        <v>0</v>
      </c>
      <c r="G465" s="23" t="str">
        <f t="shared" si="10"/>
        <v>0</v>
      </c>
      <c r="H465" s="1">
        <v>113067.56</v>
      </c>
    </row>
    <row r="466">
      <c r="A466" s="11" t="s">
        <v>30</v>
      </c>
      <c r="B466" s="1" t="s">
        <v>120</v>
      </c>
      <c r="C466" s="1" t="s">
        <v>123</v>
      </c>
      <c r="D466" s="21" t="str">
        <f t="shared" si="1"/>
        <v>0</v>
      </c>
      <c r="E466" s="21" t="str">
        <f t="shared" si="8"/>
        <v>0</v>
      </c>
      <c r="F466" s="22" t="str">
        <f t="shared" si="9"/>
        <v>0</v>
      </c>
      <c r="G466" s="23" t="str">
        <f t="shared" si="10"/>
        <v>0</v>
      </c>
      <c r="H466" s="1">
        <v>156617.78</v>
      </c>
    </row>
    <row r="467">
      <c r="A467" s="11" t="s">
        <v>30</v>
      </c>
      <c r="B467" s="1" t="s">
        <v>120</v>
      </c>
      <c r="C467" s="1" t="s">
        <v>123</v>
      </c>
      <c r="D467" s="21" t="str">
        <f t="shared" si="1"/>
        <v>0</v>
      </c>
      <c r="E467" s="21" t="str">
        <f t="shared" si="8"/>
        <v>0</v>
      </c>
      <c r="F467" s="22" t="str">
        <f t="shared" si="9"/>
        <v>0</v>
      </c>
      <c r="G467" s="23" t="str">
        <f t="shared" si="10"/>
        <v>0</v>
      </c>
      <c r="H467" s="1">
        <v>69233.33</v>
      </c>
    </row>
    <row r="468">
      <c r="A468" s="11" t="s">
        <v>30</v>
      </c>
      <c r="B468" s="1" t="s">
        <v>120</v>
      </c>
      <c r="C468" s="1" t="s">
        <v>123</v>
      </c>
      <c r="D468" s="21" t="str">
        <f t="shared" si="1"/>
        <v>0</v>
      </c>
      <c r="E468" s="21" t="str">
        <f t="shared" si="8"/>
        <v>0</v>
      </c>
      <c r="F468" s="22" t="str">
        <f t="shared" si="9"/>
        <v>0</v>
      </c>
      <c r="G468" s="23" t="str">
        <f t="shared" si="10"/>
        <v>0</v>
      </c>
      <c r="H468" s="1">
        <v>24704.51</v>
      </c>
    </row>
    <row r="469">
      <c r="A469" s="11" t="s">
        <v>30</v>
      </c>
      <c r="B469" s="1" t="s">
        <v>120</v>
      </c>
      <c r="C469" s="1" t="s">
        <v>123</v>
      </c>
      <c r="D469" s="21" t="str">
        <f t="shared" si="1"/>
        <v>0</v>
      </c>
      <c r="E469" s="21" t="str">
        <f t="shared" si="8"/>
        <v>0</v>
      </c>
      <c r="F469" s="22" t="str">
        <f t="shared" si="9"/>
        <v>0</v>
      </c>
      <c r="G469" s="23" t="str">
        <f t="shared" si="10"/>
        <v>0</v>
      </c>
      <c r="H469" s="1">
        <v>62025.27</v>
      </c>
    </row>
    <row r="470">
      <c r="A470" s="11" t="s">
        <v>30</v>
      </c>
      <c r="B470" s="1" t="s">
        <v>120</v>
      </c>
      <c r="C470" s="1" t="s">
        <v>123</v>
      </c>
      <c r="D470" s="21" t="str">
        <f t="shared" si="1"/>
        <v>0</v>
      </c>
      <c r="E470" s="21" t="str">
        <f t="shared" si="8"/>
        <v>0</v>
      </c>
      <c r="F470" s="22" t="str">
        <f t="shared" si="9"/>
        <v>0</v>
      </c>
      <c r="G470" s="23" t="str">
        <f t="shared" si="10"/>
        <v>0</v>
      </c>
      <c r="H470" s="1">
        <v>127223.01</v>
      </c>
    </row>
    <row r="471">
      <c r="A471" s="11" t="s">
        <v>30</v>
      </c>
      <c r="B471" s="1" t="s">
        <v>120</v>
      </c>
      <c r="C471" s="1" t="s">
        <v>123</v>
      </c>
      <c r="D471" s="21" t="str">
        <f t="shared" si="1"/>
        <v>0</v>
      </c>
      <c r="E471" s="21" t="str">
        <f t="shared" si="8"/>
        <v>0</v>
      </c>
      <c r="F471" s="22" t="str">
        <f t="shared" si="9"/>
        <v>0</v>
      </c>
      <c r="G471" s="23" t="str">
        <f t="shared" si="10"/>
        <v>0</v>
      </c>
      <c r="H471" s="1">
        <v>78690.91</v>
      </c>
    </row>
    <row r="472">
      <c r="A472" s="11" t="s">
        <v>30</v>
      </c>
      <c r="B472" s="1" t="s">
        <v>120</v>
      </c>
      <c r="C472" s="1" t="s">
        <v>123</v>
      </c>
      <c r="D472" s="21" t="str">
        <f t="shared" si="1"/>
        <v>0</v>
      </c>
      <c r="E472" s="21" t="str">
        <f t="shared" si="8"/>
        <v>0</v>
      </c>
      <c r="F472" s="22" t="str">
        <f t="shared" si="9"/>
        <v>0</v>
      </c>
      <c r="G472" s="23" t="str">
        <f t="shared" si="10"/>
        <v>0</v>
      </c>
      <c r="H472" s="1">
        <v>169738.96</v>
      </c>
    </row>
    <row r="473">
      <c r="A473" s="11" t="s">
        <v>30</v>
      </c>
      <c r="B473" s="1" t="s">
        <v>120</v>
      </c>
      <c r="C473" s="1" t="s">
        <v>123</v>
      </c>
      <c r="D473" s="21" t="str">
        <f t="shared" si="1"/>
        <v>0</v>
      </c>
      <c r="E473" s="21" t="str">
        <f t="shared" si="8"/>
        <v>0</v>
      </c>
      <c r="F473" s="22" t="str">
        <f t="shared" si="9"/>
        <v>0</v>
      </c>
      <c r="G473" s="23" t="str">
        <f t="shared" si="10"/>
        <v>0</v>
      </c>
      <c r="H473" s="1">
        <v>16690.27</v>
      </c>
    </row>
    <row r="474">
      <c r="A474" s="11" t="s">
        <v>30</v>
      </c>
      <c r="B474" s="1" t="s">
        <v>120</v>
      </c>
      <c r="C474" s="1" t="s">
        <v>123</v>
      </c>
      <c r="D474" s="21" t="str">
        <f t="shared" si="1"/>
        <v>0</v>
      </c>
      <c r="E474" s="21" t="str">
        <f t="shared" si="8"/>
        <v>0</v>
      </c>
      <c r="F474" s="22" t="str">
        <f t="shared" si="9"/>
        <v>0</v>
      </c>
      <c r="G474" s="23" t="str">
        <f t="shared" si="10"/>
        <v>0</v>
      </c>
      <c r="H474" s="1">
        <v>27790.69</v>
      </c>
    </row>
    <row r="475">
      <c r="A475" s="11" t="s">
        <v>30</v>
      </c>
      <c r="B475" s="1" t="s">
        <v>120</v>
      </c>
      <c r="C475" s="1" t="s">
        <v>123</v>
      </c>
      <c r="D475" s="21" t="str">
        <f t="shared" si="1"/>
        <v>0</v>
      </c>
      <c r="E475" s="21" t="str">
        <f t="shared" si="8"/>
        <v>0</v>
      </c>
      <c r="F475" s="22" t="str">
        <f t="shared" si="9"/>
        <v>0</v>
      </c>
      <c r="G475" s="23" t="str">
        <f t="shared" si="10"/>
        <v>0</v>
      </c>
      <c r="H475" s="1">
        <v>14843.82</v>
      </c>
    </row>
    <row r="476">
      <c r="A476" s="11" t="s">
        <v>30</v>
      </c>
      <c r="B476" s="1" t="s">
        <v>120</v>
      </c>
      <c r="C476" s="1" t="s">
        <v>123</v>
      </c>
      <c r="D476" s="21" t="str">
        <f t="shared" si="1"/>
        <v>0</v>
      </c>
      <c r="E476" s="21" t="str">
        <f t="shared" si="8"/>
        <v>0</v>
      </c>
      <c r="F476" s="22" t="str">
        <f t="shared" si="9"/>
        <v>0</v>
      </c>
      <c r="G476" s="23" t="str">
        <f t="shared" si="10"/>
        <v>0</v>
      </c>
      <c r="H476" s="1">
        <v>37576.22</v>
      </c>
    </row>
    <row r="477">
      <c r="A477" s="11" t="s">
        <v>30</v>
      </c>
      <c r="B477" s="1" t="s">
        <v>120</v>
      </c>
      <c r="C477" s="1" t="s">
        <v>123</v>
      </c>
      <c r="D477" s="21" t="str">
        <f t="shared" si="1"/>
        <v>0</v>
      </c>
      <c r="E477" s="21" t="str">
        <f t="shared" si="8"/>
        <v>0</v>
      </c>
      <c r="F477" s="22" t="str">
        <f t="shared" si="9"/>
        <v>0</v>
      </c>
      <c r="G477" s="23" t="str">
        <f t="shared" si="10"/>
        <v>0</v>
      </c>
      <c r="H477" s="1">
        <v>25847.92</v>
      </c>
    </row>
    <row r="478">
      <c r="A478" s="11" t="s">
        <v>30</v>
      </c>
      <c r="B478" s="1" t="s">
        <v>185</v>
      </c>
      <c r="C478" s="1" t="s">
        <v>461</v>
      </c>
      <c r="D478" s="21" t="str">
        <f t="shared" si="1"/>
        <v>0</v>
      </c>
      <c r="E478" s="21" t="str">
        <f t="shared" si="8"/>
        <v>0</v>
      </c>
      <c r="F478" s="22" t="str">
        <f t="shared" si="9"/>
        <v>0</v>
      </c>
      <c r="G478" s="23" t="str">
        <f t="shared" si="10"/>
        <v>0</v>
      </c>
      <c r="H478" s="1">
        <v>1810170.73</v>
      </c>
    </row>
    <row r="479">
      <c r="A479" s="11" t="s">
        <v>30</v>
      </c>
      <c r="B479" s="1" t="s">
        <v>185</v>
      </c>
      <c r="C479" s="1" t="s">
        <v>461</v>
      </c>
      <c r="D479" s="21" t="str">
        <f t="shared" si="1"/>
        <v>0</v>
      </c>
      <c r="E479" s="21" t="str">
        <f t="shared" si="8"/>
        <v>0</v>
      </c>
      <c r="F479" s="22" t="str">
        <f t="shared" si="9"/>
        <v>0</v>
      </c>
      <c r="G479" s="23" t="str">
        <f t="shared" si="10"/>
        <v>0</v>
      </c>
      <c r="H479" s="1">
        <v>86888.2</v>
      </c>
    </row>
    <row r="480">
      <c r="A480" s="11" t="s">
        <v>30</v>
      </c>
      <c r="B480" s="1" t="s">
        <v>462</v>
      </c>
      <c r="C480" s="1" t="s">
        <v>463</v>
      </c>
      <c r="D480" s="21" t="str">
        <f t="shared" si="1"/>
        <v>0</v>
      </c>
      <c r="E480" s="21" t="str">
        <f t="shared" si="8"/>
        <v>0</v>
      </c>
      <c r="F480" s="22" t="str">
        <f t="shared" si="9"/>
        <v>0</v>
      </c>
      <c r="G480" s="23" t="str">
        <f t="shared" si="10"/>
        <v>0</v>
      </c>
      <c r="H480" s="1">
        <v>363150.4</v>
      </c>
    </row>
    <row r="481">
      <c r="A481" s="11" t="s">
        <v>30</v>
      </c>
      <c r="B481" s="1" t="s">
        <v>462</v>
      </c>
      <c r="C481" s="1" t="s">
        <v>463</v>
      </c>
      <c r="D481" s="21" t="str">
        <f t="shared" si="1"/>
        <v>0</v>
      </c>
      <c r="E481" s="21" t="str">
        <f t="shared" si="8"/>
        <v>0</v>
      </c>
      <c r="F481" s="22" t="str">
        <f t="shared" si="9"/>
        <v>0</v>
      </c>
      <c r="G481" s="23" t="str">
        <f t="shared" si="10"/>
        <v>0</v>
      </c>
      <c r="H481" s="1">
        <v>279199.69</v>
      </c>
    </row>
    <row r="482">
      <c r="A482" s="11" t="s">
        <v>30</v>
      </c>
      <c r="B482" s="1" t="s">
        <v>464</v>
      </c>
      <c r="C482" s="1" t="s">
        <v>436</v>
      </c>
      <c r="D482" s="21" t="str">
        <f t="shared" si="1"/>
        <v>0</v>
      </c>
      <c r="E482" s="21" t="str">
        <f t="shared" si="8"/>
        <v>0</v>
      </c>
      <c r="F482" s="22" t="str">
        <f t="shared" si="9"/>
        <v>0</v>
      </c>
      <c r="G482" s="23" t="str">
        <f t="shared" si="10"/>
        <v>0</v>
      </c>
      <c r="H482" s="1">
        <v>523029.25</v>
      </c>
    </row>
    <row r="483">
      <c r="A483" s="11" t="s">
        <v>30</v>
      </c>
      <c r="B483" s="1" t="s">
        <v>464</v>
      </c>
      <c r="C483" s="1" t="s">
        <v>436</v>
      </c>
      <c r="D483" s="21" t="str">
        <f t="shared" si="1"/>
        <v>0</v>
      </c>
      <c r="E483" s="21" t="str">
        <f t="shared" si="8"/>
        <v>0</v>
      </c>
      <c r="F483" s="22" t="str">
        <f t="shared" si="9"/>
        <v>0</v>
      </c>
      <c r="G483" s="23" t="str">
        <f t="shared" si="10"/>
        <v>0</v>
      </c>
      <c r="H483" s="1">
        <v>386812.66</v>
      </c>
    </row>
    <row r="484">
      <c r="A484" s="11" t="s">
        <v>30</v>
      </c>
      <c r="B484" s="1" t="s">
        <v>464</v>
      </c>
      <c r="C484" s="1" t="s">
        <v>436</v>
      </c>
      <c r="D484" s="21" t="str">
        <f t="shared" si="1"/>
        <v>0</v>
      </c>
      <c r="E484" s="21" t="str">
        <f t="shared" si="8"/>
        <v>0</v>
      </c>
      <c r="F484" s="22" t="str">
        <f t="shared" si="9"/>
        <v>0</v>
      </c>
      <c r="G484" s="23" t="str">
        <f t="shared" si="10"/>
        <v>0</v>
      </c>
      <c r="H484" s="1">
        <v>303832.31</v>
      </c>
    </row>
    <row r="485">
      <c r="D485" s="21"/>
      <c r="E485" s="21"/>
      <c r="F485" s="22"/>
      <c r="G485" s="23"/>
    </row>
    <row r="486">
      <c r="D486" s="21"/>
      <c r="E486" s="21"/>
      <c r="F486" s="22"/>
      <c r="G486" s="23"/>
    </row>
    <row r="487">
      <c r="D487" s="21"/>
      <c r="E487" s="21"/>
      <c r="F487" s="22"/>
      <c r="G487" s="23"/>
    </row>
    <row r="488">
      <c r="D488" s="21"/>
      <c r="E488" s="21"/>
      <c r="F488" s="22"/>
      <c r="G488" s="23"/>
    </row>
    <row r="489">
      <c r="D489" s="21"/>
      <c r="E489" s="21"/>
      <c r="F489" s="22"/>
      <c r="G489" s="23"/>
    </row>
    <row r="490">
      <c r="D490" s="21"/>
      <c r="E490" s="21"/>
      <c r="F490" s="22"/>
      <c r="G490" s="23"/>
    </row>
    <row r="491">
      <c r="D491" s="21"/>
      <c r="E491" s="21"/>
      <c r="F491" s="22"/>
      <c r="G491" s="23"/>
    </row>
    <row r="492">
      <c r="D492" s="21"/>
      <c r="E492" s="21"/>
      <c r="F492" s="22"/>
      <c r="G492" s="2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s>
  <sheetData>
    <row r="1">
      <c r="A1" s="2" t="s">
        <v>3</v>
      </c>
      <c r="B1" s="2" t="str">
        <f>'Full Data'!A2</f>
        <v>Fife Council Pension Fund</v>
      </c>
      <c r="C1" s="3"/>
      <c r="D1" s="3"/>
      <c r="E1" s="3"/>
      <c r="F1" s="4" t="s">
        <v>7</v>
      </c>
      <c r="G1" s="3"/>
      <c r="H1" s="10" t="s">
        <v>15</v>
      </c>
    </row>
    <row r="2">
      <c r="A2" s="2" t="s">
        <v>35</v>
      </c>
      <c r="B2" s="12">
        <f>SUM('Full Data'!H1:H1000)</f>
        <v>1831973498</v>
      </c>
      <c r="C2" s="3" t="s">
        <v>7</v>
      </c>
      <c r="D2" s="3"/>
      <c r="E2" s="3"/>
      <c r="F2" s="1" t="s">
        <v>38</v>
      </c>
      <c r="G2" s="3"/>
      <c r="H2" s="13"/>
    </row>
    <row r="3">
      <c r="A3" s="2" t="s">
        <v>39</v>
      </c>
      <c r="B3" s="12">
        <f>SUM('Full Data'!G2:G1000)</f>
        <v>34332721.34</v>
      </c>
      <c r="C3" s="3"/>
      <c r="D3" s="3"/>
      <c r="E3" s="3"/>
      <c r="F3" s="3"/>
      <c r="G3" s="3"/>
      <c r="H3" s="14"/>
    </row>
    <row r="4">
      <c r="A4" s="2" t="s">
        <v>40</v>
      </c>
      <c r="B4" s="15">
        <f>B3/B2</f>
        <v>0.01874083952</v>
      </c>
      <c r="C4" s="3"/>
      <c r="D4" s="3"/>
      <c r="E4" s="3"/>
      <c r="F4" s="3"/>
      <c r="G4" s="3"/>
      <c r="H4" s="14"/>
    </row>
    <row r="5">
      <c r="A5" s="2"/>
      <c r="B5" s="2"/>
      <c r="C5" s="3"/>
      <c r="D5" s="3"/>
      <c r="E5" s="3"/>
      <c r="F5" s="3"/>
      <c r="G5" s="3"/>
      <c r="H5" s="14"/>
    </row>
    <row r="6">
      <c r="A6" s="2"/>
      <c r="B6" s="2"/>
      <c r="C6" s="3"/>
      <c r="D6" s="3"/>
      <c r="E6" s="3"/>
      <c r="F6" s="3"/>
      <c r="G6" s="3"/>
      <c r="H6" s="14"/>
    </row>
    <row r="7">
      <c r="A7" s="2" t="s">
        <v>41</v>
      </c>
      <c r="B7" s="2"/>
      <c r="C7" s="3"/>
      <c r="D7" s="3"/>
      <c r="E7" s="3" t="s">
        <v>42</v>
      </c>
      <c r="F7" s="3"/>
      <c r="G7" s="3"/>
      <c r="H7" s="14"/>
    </row>
    <row r="8">
      <c r="A8" s="2" t="s">
        <v>43</v>
      </c>
      <c r="B8" s="2"/>
      <c r="C8" s="3" t="s">
        <v>3</v>
      </c>
      <c r="D8" s="3"/>
      <c r="E8" s="3"/>
      <c r="F8" s="3"/>
      <c r="G8" s="3"/>
      <c r="H8" s="14"/>
    </row>
    <row r="9">
      <c r="A9" s="17">
        <f>LARGE('Full Data'!G:G,1)</f>
        <v>3760247.36</v>
      </c>
      <c r="B9" s="15">
        <f t="shared" ref="B9:B18" si="1">A9/$B$2</f>
        <v>0.002052566461</v>
      </c>
      <c r="C9" s="18" t="str">
        <f t="array" ref="C9">INDEX('Full Data'!F:F,MATCH(LARGE('Full Data'!G:G,1),'Full Data'!G:G,0))</f>
        <v>EOG RESOURCES INC COM</v>
      </c>
      <c r="D9" s="3"/>
      <c r="E9" s="3"/>
      <c r="F9" s="3"/>
      <c r="G9" s="3"/>
      <c r="H9" s="14"/>
    </row>
    <row r="10">
      <c r="A10" s="17">
        <f>LARGE('Full Data'!G:G,2)</f>
        <v>3092699.9</v>
      </c>
      <c r="B10" s="15">
        <f t="shared" si="1"/>
        <v>0.001688179389</v>
      </c>
      <c r="C10" s="18" t="str">
        <f t="array" ref="C10">INDEX('Full Data'!F:F,MATCH(LARGE('Full Data'!G:G,2),'Full Data'!G:G,0))</f>
        <v>APACHE CORP COM</v>
      </c>
      <c r="D10" s="3"/>
      <c r="E10" s="3"/>
      <c r="F10" s="3"/>
      <c r="G10" s="3"/>
      <c r="H10" s="14"/>
    </row>
    <row r="11">
      <c r="A11" s="17">
        <f>LARGE('Full Data'!G:G,3)</f>
        <v>2937352.64</v>
      </c>
      <c r="B11" s="15">
        <f t="shared" si="1"/>
        <v>0.001603381623</v>
      </c>
      <c r="C11" s="18" t="str">
        <f t="array" ref="C11">INDEX('Full Data'!F:F,MATCH(LARGE('Full Data'!G:G,3),'Full Data'!G:G,0))</f>
        <v>EXXON MOBIL CORP COM</v>
      </c>
      <c r="D11" s="3"/>
      <c r="E11" s="3"/>
      <c r="F11" s="3"/>
      <c r="G11" s="3"/>
      <c r="H11" s="14"/>
    </row>
    <row r="12">
      <c r="A12" s="17">
        <f>LARGE('Full Data'!G:G,4)</f>
        <v>2759622.09</v>
      </c>
      <c r="B12" s="15">
        <f t="shared" si="1"/>
        <v>0.001506365727</v>
      </c>
      <c r="C12" s="18" t="str">
        <f t="array" ref="C12">INDEX('Full Data'!F:F,MATCH(LARGE('Full Data'!G:G,4),'Full Data'!G:G,0))</f>
        <v>MARATHON OIL CORP COM</v>
      </c>
      <c r="D12" s="3"/>
      <c r="E12" s="3"/>
      <c r="F12" s="3"/>
      <c r="G12" s="3"/>
      <c r="H12" s="14"/>
    </row>
    <row r="13">
      <c r="A13" s="17">
        <f>LARGE('Full Data'!G:G,5)</f>
        <v>2680189.96</v>
      </c>
      <c r="B13" s="15">
        <f t="shared" si="1"/>
        <v>0.00146300695</v>
      </c>
      <c r="C13" s="18" t="str">
        <f t="array" ref="C13">INDEX('Full Data'!F:F,MATCH(LARGE('Full Data'!G:G,5),'Full Data'!G:G,0))</f>
        <v>CHEVRON CORP COM</v>
      </c>
      <c r="D13" s="3"/>
      <c r="E13" s="3"/>
      <c r="F13" s="3"/>
      <c r="G13" s="3"/>
      <c r="H13" s="14"/>
    </row>
    <row r="14">
      <c r="A14" s="17">
        <f>LARGE('Full Data'!G:G,6)</f>
        <v>2375976.32</v>
      </c>
      <c r="B14" s="15">
        <f t="shared" si="1"/>
        <v>0.001296949068</v>
      </c>
      <c r="C14" s="18" t="str">
        <f t="array" ref="C14">INDEX('Full Data'!F:F,MATCH(LARGE('Full Data'!G:G,6),'Full Data'!G:G,0))</f>
        <v>ROYAL DUTCH SHELL 'A'SHS EUR0.07</v>
      </c>
      <c r="D14" s="3"/>
      <c r="E14" s="3"/>
      <c r="F14" s="3"/>
      <c r="G14" s="3"/>
      <c r="H14" s="14"/>
    </row>
    <row r="15">
      <c r="A15" s="17">
        <f>LARGE('Full Data'!G:G,7)</f>
        <v>2217783.77</v>
      </c>
      <c r="B15" s="15">
        <f t="shared" si="1"/>
        <v>0.001210598173</v>
      </c>
      <c r="C15" s="18" t="str">
        <f t="array" ref="C15">INDEX('Full Data'!F:F,MATCH(LARGE('Full Data'!G:G,7),'Full Data'!G:G,0))</f>
        <v>OCCIDENTAL PETROLEUM CORP</v>
      </c>
      <c r="D15" s="3"/>
      <c r="E15" s="3"/>
      <c r="F15" s="3"/>
      <c r="G15" s="3"/>
      <c r="H15" s="14"/>
    </row>
    <row r="16">
      <c r="A16" s="17">
        <f>LARGE('Full Data'!G:G,8)</f>
        <v>2205758.91</v>
      </c>
      <c r="B16" s="15">
        <f t="shared" si="1"/>
        <v>0.00120403429</v>
      </c>
      <c r="C16" s="18" t="str">
        <f t="array" ref="C16">INDEX('Full Data'!F:F,MATCH(LARGE('Full Data'!G:G,8),'Full Data'!G:G,0))</f>
        <v>MITSUBISHI ESTATE CO LTD</v>
      </c>
      <c r="D16" s="3"/>
      <c r="E16" s="3"/>
      <c r="F16" s="3"/>
      <c r="G16" s="3"/>
      <c r="H16" s="14"/>
    </row>
    <row r="17">
      <c r="A17" s="17">
        <f>LARGE('Full Data'!G:G,9)</f>
        <v>2012621.47</v>
      </c>
      <c r="B17" s="15">
        <f t="shared" si="1"/>
        <v>0.001098608398</v>
      </c>
      <c r="C17" s="18" t="str">
        <f t="array" ref="C17">INDEX('Full Data'!F:F,MATCH(LARGE('Full Data'!G:G,9),'Full Data'!G:G,0))</f>
        <v>MITSUBISHI HVY IND NPV</v>
      </c>
      <c r="D17" s="3"/>
      <c r="E17" s="3"/>
      <c r="F17" s="3"/>
      <c r="G17" s="3"/>
      <c r="H17" s="14"/>
    </row>
    <row r="18">
      <c r="A18" s="17">
        <f>LARGE('Full Data'!G:G,10)</f>
        <v>2007727.56</v>
      </c>
      <c r="B18" s="15">
        <f t="shared" si="1"/>
        <v>0.001095937011</v>
      </c>
      <c r="C18" s="18" t="str">
        <f t="array" ref="C18">INDEX('Full Data'!F:F,MATCH(LARGE('Full Data'!G:G,10),'Full Data'!G:G,0))</f>
        <v>SOUTHWESTERN ENERGY CO COM</v>
      </c>
      <c r="D18" s="3"/>
      <c r="E18" s="3"/>
      <c r="F18" s="3"/>
      <c r="G18" s="3"/>
      <c r="H18" s="14"/>
    </row>
    <row r="19">
      <c r="A19" s="3"/>
      <c r="B19" s="3"/>
      <c r="C19" s="3"/>
      <c r="D19" s="3"/>
      <c r="E19" s="3"/>
      <c r="F19" s="3"/>
      <c r="G19" s="3"/>
    </row>
    <row r="20">
      <c r="A20" s="3"/>
      <c r="B20" s="3"/>
      <c r="C20" s="3"/>
      <c r="D20" s="3"/>
      <c r="E20" s="3"/>
      <c r="F20" s="3"/>
      <c r="G20" s="3"/>
    </row>
    <row r="21">
      <c r="A21" s="3"/>
      <c r="B21" s="3"/>
      <c r="C21" s="3"/>
      <c r="D21" s="3"/>
      <c r="E21" s="3"/>
      <c r="F21" s="3"/>
      <c r="G21" s="3"/>
    </row>
  </sheetData>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18.57"/>
    <col customWidth="1" min="3" max="3" width="19.86"/>
    <col customWidth="1" min="4" max="4" width="41.29"/>
    <col customWidth="1" min="5" max="5" width="42.0"/>
    <col customWidth="1" min="6" max="6" width="27.86"/>
    <col customWidth="1" min="7" max="7" width="19.57"/>
  </cols>
  <sheetData>
    <row r="1">
      <c r="A1" s="3" t="s">
        <v>44</v>
      </c>
      <c r="B1" s="16">
        <v>0.1</v>
      </c>
      <c r="C1" s="3"/>
      <c r="D1" s="3"/>
      <c r="E1" s="3"/>
      <c r="F1" s="3"/>
      <c r="G1" s="3"/>
    </row>
    <row r="2">
      <c r="A2" s="3"/>
      <c r="B2" s="3" t="s">
        <v>43</v>
      </c>
      <c r="C2" s="3" t="s">
        <v>45</v>
      </c>
      <c r="D2" s="3" t="s">
        <v>3</v>
      </c>
      <c r="E2" s="3" t="s">
        <v>46</v>
      </c>
      <c r="F2" s="3" t="s">
        <v>47</v>
      </c>
      <c r="G2" s="3" t="s">
        <v>48</v>
      </c>
    </row>
    <row r="3">
      <c r="A3" s="3"/>
      <c r="B3" s="3"/>
      <c r="C3" s="3"/>
      <c r="D3" s="3"/>
      <c r="E3" s="3"/>
      <c r="F3" s="3"/>
      <c r="G3" s="3"/>
    </row>
    <row r="4">
      <c r="A4" s="3" t="s">
        <v>49</v>
      </c>
      <c r="B4" s="17">
        <f>'Fossil Fuel direct investments'!B2</f>
        <v>1831973498</v>
      </c>
      <c r="C4" s="3"/>
      <c r="D4" s="18"/>
      <c r="E4" s="3"/>
      <c r="F4" s="3"/>
      <c r="G4" s="3"/>
    </row>
    <row r="5">
      <c r="A5" s="19">
        <v>1.0</v>
      </c>
      <c r="B5" s="17">
        <f>LARGE('Full Data'!H:H,A5)</f>
        <v>347847341.9</v>
      </c>
      <c r="C5" s="15">
        <f t="shared" ref="C5:C19" si="1">B5/$B$4</f>
        <v>0.18987575</v>
      </c>
      <c r="D5" s="18" t="str">
        <f t="array" ref="D5">INDEX('Full Data'!B:B,MATCH(LARGE('Full Data'!H:H,A5),'Full Data'!H:H,0))</f>
        <v>AQUILA LIFE UK EQUITY INDEX FUND SER1</v>
      </c>
      <c r="E5" s="4" t="s">
        <v>50</v>
      </c>
      <c r="F5" s="17">
        <f t="shared" ref="F5:F19" si="2">IF(E5="yes",B5*$B$1,0)</f>
        <v>34784734.19</v>
      </c>
      <c r="G5" s="15">
        <f t="shared" ref="G5:G19" si="3">F5/$B$4</f>
        <v>0.018987575</v>
      </c>
    </row>
    <row r="6">
      <c r="A6" s="19">
        <v>2.0</v>
      </c>
      <c r="B6" s="17">
        <f>LARGE('Full Data'!H:H,A6)</f>
        <v>220613488.7</v>
      </c>
      <c r="C6" s="15">
        <f t="shared" si="1"/>
        <v>0.1204239521</v>
      </c>
      <c r="D6" s="18" t="str">
        <f t="array" ref="D6">INDEX('Full Data'!B:B,MATCH(LARGE('Full Data'!H:H,A6),'Full Data'!H:H,0))</f>
        <v>MPF FUNDAMENTAL INDEX GLOBAL EQ</v>
      </c>
      <c r="E6" s="4" t="s">
        <v>50</v>
      </c>
      <c r="F6" s="17">
        <f t="shared" si="2"/>
        <v>22061348.87</v>
      </c>
      <c r="G6" s="15">
        <f t="shared" si="3"/>
        <v>0.01204239521</v>
      </c>
    </row>
    <row r="7">
      <c r="A7" s="19">
        <v>3.0</v>
      </c>
      <c r="B7" s="17">
        <f>LARGE('Full Data'!H:H,A7)</f>
        <v>159726286.2</v>
      </c>
      <c r="C7" s="15">
        <f t="shared" si="1"/>
        <v>0.08718809872</v>
      </c>
      <c r="D7" s="18" t="str">
        <f t="array" ref="D7">INDEX('Full Data'!B:B,MATCH(LARGE('Full Data'!H:H,A7),'Full Data'!H:H,0))</f>
        <v>BAILLIE GIFFORD DIVERSIFIED GROWTH</v>
      </c>
      <c r="E7" s="20"/>
      <c r="F7" s="17">
        <f t="shared" si="2"/>
        <v>0</v>
      </c>
      <c r="G7" s="15">
        <f t="shared" si="3"/>
        <v>0</v>
      </c>
    </row>
    <row r="8">
      <c r="A8" s="19">
        <v>4.0</v>
      </c>
      <c r="B8" s="17">
        <f>LARGE('Full Data'!H:H,A8)</f>
        <v>42151498.06</v>
      </c>
      <c r="C8" s="15">
        <f t="shared" si="1"/>
        <v>0.02300879249</v>
      </c>
      <c r="D8" s="18" t="str">
        <f t="array" ref="D8">INDEX('Full Data'!B:B,MATCH(LARGE('Full Data'!H:H,A8),'Full Data'!H:H,0))</f>
        <v>HENDERSON GBL INV ALL STOCKS CREDIT I GROSS</v>
      </c>
      <c r="E8" s="4" t="s">
        <v>50</v>
      </c>
      <c r="F8" s="17">
        <f t="shared" si="2"/>
        <v>4215149.806</v>
      </c>
      <c r="G8" s="15">
        <f t="shared" si="3"/>
        <v>0.002300879249</v>
      </c>
    </row>
    <row r="9">
      <c r="A9" s="19">
        <v>5.0</v>
      </c>
      <c r="B9" s="17">
        <f>LARGE('Full Data'!H:H,A9)</f>
        <v>40879374.94</v>
      </c>
      <c r="C9" s="15">
        <f t="shared" si="1"/>
        <v>0.02231439209</v>
      </c>
      <c r="D9" s="18" t="str">
        <f t="array" ref="D9">INDEX('Full Data'!B:B,MATCH(LARGE('Full Data'!H:H,A9),'Full Data'!H:H,0))</f>
        <v>HENDERSON GBL INV INDEX LINKED BD I</v>
      </c>
      <c r="E9" s="20"/>
      <c r="F9" s="17">
        <f t="shared" si="2"/>
        <v>0</v>
      </c>
      <c r="G9" s="15">
        <f t="shared" si="3"/>
        <v>0</v>
      </c>
    </row>
    <row r="10">
      <c r="A10" s="19">
        <v>6.0</v>
      </c>
      <c r="B10" s="17">
        <f>LARGE('Full Data'!H:H,A10)</f>
        <v>33849000</v>
      </c>
      <c r="C10" s="15">
        <f t="shared" si="1"/>
        <v>0.01847679567</v>
      </c>
      <c r="D10" s="18" t="str">
        <f t="array" ref="D10">INDEX('Full Data'!B:B,MATCH(LARGE('Full Data'!H:H,A10),'Full Data'!H:H,0))</f>
        <v>British pound sterling</v>
      </c>
      <c r="E10" s="3"/>
      <c r="F10" s="17">
        <f t="shared" si="2"/>
        <v>0</v>
      </c>
      <c r="G10" s="15">
        <f t="shared" si="3"/>
        <v>0</v>
      </c>
    </row>
    <row r="11">
      <c r="A11" s="19">
        <v>7.0</v>
      </c>
      <c r="B11" s="17">
        <f>LARGE('Full Data'!H:H,A11)</f>
        <v>28125727.14</v>
      </c>
      <c r="C11" s="15">
        <f t="shared" si="1"/>
        <v>0.01535269324</v>
      </c>
      <c r="D11" s="18" t="str">
        <f t="array" ref="D11">INDEX('Full Data'!B:B,MATCH(LARGE('Full Data'!H:H,A11),'Full Data'!H:H,0))</f>
        <v>HENDERSON GBL INV INSTL OVERSEAS BOND I GROSS</v>
      </c>
      <c r="E11" s="3"/>
      <c r="F11" s="17">
        <f t="shared" si="2"/>
        <v>0</v>
      </c>
      <c r="G11" s="15">
        <f t="shared" si="3"/>
        <v>0</v>
      </c>
    </row>
    <row r="12">
      <c r="A12" s="19">
        <v>8.0</v>
      </c>
      <c r="B12" s="17">
        <f>LARGE('Full Data'!H:H,A12)</f>
        <v>22645336.75</v>
      </c>
      <c r="C12" s="15">
        <f t="shared" si="1"/>
        <v>0.01236117049</v>
      </c>
      <c r="D12" s="18" t="str">
        <f t="array" ref="D12">INDEX('Full Data'!B:B,MATCH(LARGE('Full Data'!H:H,A12),'Full Data'!H:H,0))</f>
        <v>AMAZON COM INC COM</v>
      </c>
      <c r="E12" s="3"/>
      <c r="F12" s="17">
        <f t="shared" si="2"/>
        <v>0</v>
      </c>
      <c r="G12" s="15">
        <f t="shared" si="3"/>
        <v>0</v>
      </c>
    </row>
    <row r="13">
      <c r="A13" s="19">
        <v>9.0</v>
      </c>
      <c r="B13" s="17">
        <f>LARGE('Full Data'!H:H,A13)</f>
        <v>22296010.59</v>
      </c>
      <c r="C13" s="15">
        <f t="shared" si="1"/>
        <v>0.01217048752</v>
      </c>
      <c r="D13" s="18" t="str">
        <f t="array" ref="D13">INDEX('Full Data'!B:B,MATCH(LARGE('Full Data'!H:H,A13),'Full Data'!H:H,0))</f>
        <v>TENCENT HLDGS LIMITED COMMON STOCK</v>
      </c>
      <c r="E13" s="3"/>
      <c r="F13" s="17">
        <f t="shared" si="2"/>
        <v>0</v>
      </c>
      <c r="G13" s="15">
        <f t="shared" si="3"/>
        <v>0</v>
      </c>
    </row>
    <row r="14">
      <c r="A14" s="19">
        <v>10.0</v>
      </c>
      <c r="B14" s="17">
        <f>LARGE('Full Data'!H:H,A14)</f>
        <v>19483133.72</v>
      </c>
      <c r="C14" s="15">
        <f t="shared" si="1"/>
        <v>0.01063505217</v>
      </c>
      <c r="D14" s="18" t="str">
        <f t="array" ref="D14">INDEX('Full Data'!B:B,MATCH(LARGE('Full Data'!H:H,A14),'Full Data'!H:H,0))</f>
        <v>ILLUMINA INC COM</v>
      </c>
      <c r="E14" s="3"/>
      <c r="F14" s="17">
        <f t="shared" si="2"/>
        <v>0</v>
      </c>
      <c r="G14" s="15">
        <f t="shared" si="3"/>
        <v>0</v>
      </c>
    </row>
    <row r="15">
      <c r="A15" s="19">
        <v>11.0</v>
      </c>
      <c r="B15" s="17">
        <f>LARGE('Full Data'!H:H,A15)</f>
        <v>18466387.87</v>
      </c>
      <c r="C15" s="15">
        <f t="shared" si="1"/>
        <v>0.01008005186</v>
      </c>
      <c r="D15" s="18" t="str">
        <f t="array" ref="D15">INDEX('Full Data'!B:B,MATCH(LARGE('Full Data'!H:H,A15),'Full Data'!H:H,0))</f>
        <v>ADR BAIDU INC SPONSORED ADR</v>
      </c>
      <c r="E15" s="3"/>
      <c r="F15" s="17">
        <f t="shared" si="2"/>
        <v>0</v>
      </c>
      <c r="G15" s="15">
        <f t="shared" si="3"/>
        <v>0</v>
      </c>
    </row>
    <row r="16">
      <c r="A16" s="19">
        <v>12.0</v>
      </c>
      <c r="B16" s="17">
        <f>LARGE('Full Data'!H:H,A16)</f>
        <v>17395281.54</v>
      </c>
      <c r="C16" s="15">
        <f t="shared" si="1"/>
        <v>0.009495378377</v>
      </c>
      <c r="D16" s="18" t="str">
        <f t="array" ref="D16">INDEX('Full Data'!B:B,MATCH(LARGE('Full Data'!H:H,A16),'Full Data'!H:H,0))</f>
        <v>SCHRODER UNIT TST UK REAL ESTATE SREF I INC</v>
      </c>
      <c r="E16" s="3"/>
      <c r="F16" s="17">
        <f t="shared" si="2"/>
        <v>0</v>
      </c>
      <c r="G16" s="15">
        <f t="shared" si="3"/>
        <v>0</v>
      </c>
    </row>
    <row r="17">
      <c r="A17" s="19">
        <v>13.0</v>
      </c>
      <c r="B17" s="17">
        <f>LARGE('Full Data'!H:H,A17)</f>
        <v>15394366.08</v>
      </c>
      <c r="C17" s="15">
        <f t="shared" si="1"/>
        <v>0.008403159815</v>
      </c>
      <c r="D17" s="18" t="str">
        <f t="array" ref="D17">INDEX('Full Data'!B:B,MATCH(LARGE('Full Data'!H:H,A17),'Full Data'!H:H,0))</f>
        <v>HENDERSON UK SHOPPING CENTRE FUND</v>
      </c>
      <c r="E17" s="3"/>
      <c r="F17" s="17">
        <f t="shared" si="2"/>
        <v>0</v>
      </c>
      <c r="G17" s="15">
        <f t="shared" si="3"/>
        <v>0</v>
      </c>
    </row>
    <row r="18">
      <c r="A18" s="19">
        <v>14.0</v>
      </c>
      <c r="B18" s="17">
        <f>LARGE('Full Data'!H:H,A18)</f>
        <v>14928000</v>
      </c>
      <c r="C18" s="15">
        <f t="shared" si="1"/>
        <v>0.008148589494</v>
      </c>
      <c r="D18" s="18" t="str">
        <f t="array" ref="D18">INDEX('Full Data'!B:B,MATCH(LARGE('Full Data'!H:H,A18),'Full Data'!H:H,0))</f>
        <v>British pound sterling</v>
      </c>
      <c r="E18" s="3"/>
      <c r="F18" s="17">
        <f t="shared" si="2"/>
        <v>0</v>
      </c>
      <c r="G18" s="15">
        <f t="shared" si="3"/>
        <v>0</v>
      </c>
    </row>
    <row r="19">
      <c r="A19" s="19">
        <v>15.0</v>
      </c>
      <c r="B19" s="17">
        <f>LARGE('Full Data'!H:H,A19)</f>
        <v>14778596.23</v>
      </c>
      <c r="C19" s="15">
        <f t="shared" si="1"/>
        <v>0.008067036038</v>
      </c>
      <c r="D19" s="18" t="str">
        <f t="array" ref="D19">INDEX('Full Data'!B:B,MATCH(LARGE('Full Data'!H:H,A19),'Full Data'!H:H,0))</f>
        <v>FACEBOOK INC CL A CL A</v>
      </c>
      <c r="E19" s="3"/>
      <c r="F19" s="17">
        <f t="shared" si="2"/>
        <v>0</v>
      </c>
      <c r="G19" s="15">
        <f t="shared" si="3"/>
        <v>0</v>
      </c>
    </row>
    <row r="20">
      <c r="A20" s="3"/>
      <c r="B20" s="3"/>
      <c r="C20" s="3"/>
      <c r="D20" s="3"/>
      <c r="E20" s="3" t="s">
        <v>51</v>
      </c>
      <c r="F20" s="17">
        <f t="shared" ref="F20:G20" si="4">SUM(F5:F19)</f>
        <v>61061232.87</v>
      </c>
      <c r="G20" s="15">
        <f t="shared" si="4"/>
        <v>0.03333084945</v>
      </c>
    </row>
    <row r="21">
      <c r="A21" s="3"/>
      <c r="B21" s="3"/>
      <c r="C21" s="3"/>
      <c r="D21" s="3"/>
      <c r="E21" s="3" t="s">
        <v>52</v>
      </c>
      <c r="F21" s="17">
        <f>'Fossil Fuel direct investments'!B3</f>
        <v>34332721.34</v>
      </c>
      <c r="G21" s="15">
        <f>'Fossil Fuel direct investments'!B4</f>
        <v>0.01874083952</v>
      </c>
    </row>
    <row r="22">
      <c r="A22" s="3"/>
      <c r="B22" s="3"/>
      <c r="C22" s="3"/>
      <c r="D22" s="3"/>
      <c r="E22" s="3"/>
      <c r="F22" s="3"/>
      <c r="G22" s="3"/>
    </row>
    <row r="23">
      <c r="A23" s="3"/>
      <c r="B23" s="3"/>
      <c r="C23" s="3"/>
      <c r="D23" s="3"/>
      <c r="E23" s="3" t="s">
        <v>53</v>
      </c>
      <c r="F23" s="17">
        <f t="shared" ref="F23:G23" si="5">F20+F21</f>
        <v>95393954.21</v>
      </c>
      <c r="G23" s="15">
        <f t="shared" si="5"/>
        <v>0.05207168898</v>
      </c>
    </row>
    <row r="24">
      <c r="A24" s="3"/>
      <c r="B24" s="3"/>
      <c r="C24" s="3"/>
      <c r="D24" s="3"/>
      <c r="E24" s="3" t="s">
        <v>35</v>
      </c>
      <c r="F24" s="12">
        <f>'Fossil Fuel direct investments'!B2</f>
        <v>1831973498</v>
      </c>
      <c r="G24" s="3"/>
    </row>
  </sheetData>
  <drawing r:id="rId1"/>
</worksheet>
</file>