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<sst xmlns="http://schemas.openxmlformats.org/spreadsheetml/2006/main" count="1015" uniqueCount="376">
  <si>
    <t>Name</t>
  </si>
  <si>
    <t>To access the full data open the sheet "Full Data" from the menu at the bottom.</t>
  </si>
  <si>
    <t>Name of Local Authority Pension Fund</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</si>
  <si>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</si>
  <si>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</si>
  <si>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</si>
  <si>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</si>
  <si>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</si>
  <si>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</si>
  <si>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</si>
  <si>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</si>
  <si>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 xml:space="preserve">Description of holding </t>
  </si>
  <si>
    <t>downloadable from http://gofossilfree.org/uk/pensions/</t>
  </si>
  <si>
    <t>Sub-category/ Classification</t>
  </si>
  <si>
    <t>Data sheets for other local authorities and contact details if you can’t find what</t>
  </si>
  <si>
    <t xml:space="preserve">Oil/gas companies
</t>
  </si>
  <si>
    <t>you are looking for can be accessed from</t>
  </si>
  <si>
    <t>Coal companies</t>
  </si>
  <si>
    <t>Verification</t>
  </si>
  <si>
    <t>Fossil Fuel Amounts</t>
  </si>
  <si>
    <t>http://gofossilfree.org/uk/pensions/</t>
  </si>
  <si>
    <t>All Amount</t>
  </si>
  <si>
    <t xml:space="preserve">Hampshire Pension Fund </t>
  </si>
  <si>
    <t>ABERDEEN UK INFRASTRUCTURE PARTNERS LP</t>
  </si>
  <si>
    <t>Alternative Investments</t>
  </si>
  <si>
    <t>Annual Report 2014</t>
  </si>
  <si>
    <t>http://www3.hants.gov.uk/hampshire-pension-fund-annual-report-2013-14.pdf</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</si>
  <si>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</si>
  <si>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</si>
  <si>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</si>
  <si>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</si>
  <si>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</si>
  <si>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</si>
  <si>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</si>
  <si>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</si>
  <si>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</si>
  <si>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</si>
  <si>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</si>
  <si>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</si>
  <si>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</si>
  <si>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</si>
  <si>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</si>
  <si>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</si>
  <si>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</si>
  <si>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</si>
  <si>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</si>
  <si>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</si>
  <si>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</si>
  <si>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</si>
  <si>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</si>
  <si>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AERIS TECHNOLOGY</t>
  </si>
  <si>
    <t>ALKEN FUND Absolute Return Europe</t>
  </si>
  <si>
    <t>Total estimated fossil fuels in largest pooled funds</t>
  </si>
  <si>
    <t>ANTIN INFRASTRUCTURE PARTNERS II LP</t>
  </si>
  <si>
    <t>Total direct fossil fuels</t>
  </si>
  <si>
    <t>Total fossil fuels</t>
  </si>
  <si>
    <t>BASSWOOD</t>
  </si>
  <si>
    <t>BREVAN HOWARD ASIA</t>
  </si>
  <si>
    <t>Brookfield Timberlands Fund V LP</t>
  </si>
  <si>
    <t>CATALYST INVESTORS QP II LP</t>
  </si>
  <si>
    <t>CCP QUANTITATIVE CLASS ARISTARCHU</t>
  </si>
  <si>
    <t>CLEAN TECHNOLOGY FUND II</t>
  </si>
  <si>
    <t>COLLER INTL V-A LP</t>
  </si>
  <si>
    <t>DISCOVERY GLOBAL</t>
  </si>
  <si>
    <t>DW CATALYST OFFSHORE FUND LTD</t>
  </si>
  <si>
    <t>EMERGING BEACHFRONT LAND INVESTMENT FUNDII</t>
  </si>
  <si>
    <t>EMINENCE FD LTD</t>
  </si>
  <si>
    <t>EPICURE MEZZANINE INC FD</t>
  </si>
  <si>
    <t>Field Street</t>
  </si>
  <si>
    <t>FORTRESS WORLDWIDE TRANSPORTATION</t>
  </si>
  <si>
    <t>GLOBAL ENVIRONMENT</t>
  </si>
  <si>
    <t>GRAHAM GBL INV II SPC DISCRETINARY</t>
  </si>
  <si>
    <t>HG RENEWABLE POWER PARTNERS</t>
  </si>
  <si>
    <t>HIG BAYSIDE</t>
  </si>
  <si>
    <t>INFINITY I-CHINA FUND (CAYMAN), L.P.</t>
  </si>
  <si>
    <t>INOVIA INVESTMENT FUND II</t>
  </si>
  <si>
    <t>KOHINOOR SERIES THREE FUND</t>
  </si>
  <si>
    <t>KREOS CAPITAL IV (EXPERT FUND) LIMITED</t>
  </si>
  <si>
    <t>LANSDOWNE DEV MKTS FUND LTD</t>
  </si>
  <si>
    <t>LION CAPITAL FUND III LP</t>
  </si>
  <si>
    <t>LONGREACH CAPITAL PARTNERS 2 USD LP</t>
  </si>
  <si>
    <t>LONGREACH CAPITAL PARTNERS IRELAND I LP</t>
  </si>
  <si>
    <t>LUBBEN FUND</t>
  </si>
  <si>
    <t>MAG GBL ENT DRN FD</t>
  </si>
  <si>
    <t>MAGNETAR CAPITAL</t>
  </si>
  <si>
    <t>MATLIN PATTERSON 7</t>
  </si>
  <si>
    <t>OCM OPPORTUNITIES</t>
  </si>
  <si>
    <t>OXAM QUANT FD</t>
  </si>
  <si>
    <t>OZ OVERSEAS II LTD</t>
  </si>
  <si>
    <t>PANGAEA TWO PARALLEL, LP</t>
  </si>
  <si>
    <t>PHARO MACRO FD LTD</t>
  </si>
  <si>
    <t>PINE BROOK CAPITAL</t>
  </si>
  <si>
    <t>Pine River</t>
  </si>
  <si>
    <t>REAL RETURN ASIAN</t>
  </si>
  <si>
    <t>RESONANT MUSIC</t>
  </si>
  <si>
    <t>RHO VENTURES VI</t>
  </si>
  <si>
    <t>SILVER LAKE PARTNERS III CAYMAN LP</t>
  </si>
  <si>
    <t>SILVER POINT</t>
  </si>
  <si>
    <t>STEPSTONE INTERNATIONAL INVESTORS III, L.P</t>
  </si>
  <si>
    <t>STRATUS FEEDER LTD</t>
  </si>
  <si>
    <t>TCW/CRESCENT MEZZANINE PARTNERS VC L.P.</t>
  </si>
  <si>
    <t>TENAYA CAPITAL V LP</t>
  </si>
  <si>
    <t>TENAYA CAPITAL VI LP</t>
  </si>
  <si>
    <t>THOMA BRAVO FUND IX</t>
  </si>
  <si>
    <t>THOMAS H LEE PARALLEL F</t>
  </si>
  <si>
    <t>TREND MACRO</t>
  </si>
  <si>
    <t>TRIAn</t>
  </si>
  <si>
    <t>TWO SIGMA</t>
  </si>
  <si>
    <t>VERTEX III FUND</t>
  </si>
  <si>
    <t>VIOLA CREDIT II</t>
  </si>
  <si>
    <t>ZEAL CHINA FD</t>
  </si>
  <si>
    <t>Cash</t>
  </si>
  <si>
    <t>ACCENTURE PLC COMMON STOCK USD 0.0000225</t>
  </si>
  <si>
    <t>Equities</t>
  </si>
  <si>
    <t>ACCIONA SA COMMON STOCK EUR 1</t>
  </si>
  <si>
    <t>AGCO CORP COMMON STOCK USD 0.01</t>
  </si>
  <si>
    <t>AIA GROUP LTD COMMON STOCK HKD 0</t>
  </si>
  <si>
    <t>ANHEUSER-BUSCH INBEV SA NPV</t>
  </si>
  <si>
    <t>APPLE INC COMMON STOCK USD 0.00001</t>
  </si>
  <si>
    <t>ASTRAZENECA PLC COMMON STOCK GBP 0.25</t>
  </si>
  <si>
    <t>ATLAS COPCO AB COMMON STOCK SEK 0.64</t>
  </si>
  <si>
    <t>BANCO BRADESCO SA ADR USD 0</t>
  </si>
  <si>
    <t>BANCO SANTANDER SA COMMON STOCK EUR 0.5</t>
  </si>
  <si>
    <t>BANK HAPOALIM BM COMMON STOCK ILS 1</t>
  </si>
  <si>
    <t>BARCLAYS PLC COMMON STOCK GBP 25</t>
  </si>
  <si>
    <t xml:space="preserve">BAXTER INTERNATIONAL INC COMMON STOCK USD 1 </t>
  </si>
  <si>
    <t>BAYER AG COMMON STOCK EUR 0</t>
  </si>
  <si>
    <t>BG GROUP PLC COMMON STOCK GBP 10</t>
  </si>
  <si>
    <t>BHP BILLITON PLC COMMON STOCK GBP 0.5</t>
  </si>
  <si>
    <t>BIG YELLOW GROUP PLC REIT GBP 10</t>
  </si>
  <si>
    <t>BILFINGER SE COMMON STOCK EUR 0</t>
  </si>
  <si>
    <t>BP PLC COMMON STOCK GBP 0.25</t>
  </si>
  <si>
    <t>BRENNTAG AG COMMON STOCK EUR 0</t>
  </si>
  <si>
    <t xml:space="preserve">BRITISH AMERICAN TOBACCO PLC COMMON STOCK GBP 25 </t>
  </si>
  <si>
    <t>BRITISH LAND CO PLC/THE REIT GBP 25</t>
  </si>
  <si>
    <t>BT GROUP PLC COMMON STOCK GBP 5</t>
  </si>
  <si>
    <t>BUNZL PLC COMMON STOCK GBP 32.1428</t>
  </si>
  <si>
    <t>CANADIAN NATIONAL RAILWAY CO COMMON STOCK CAD 0</t>
  </si>
  <si>
    <t>CANON INC COMMON STOCK JPY</t>
  </si>
  <si>
    <t>CARNIVAL PLC COMMON STOCK GBP 1.66</t>
  </si>
  <si>
    <t>CENTRICA PLC COMMON STOCK GBP 6.1728</t>
  </si>
  <si>
    <t>CH ROBINSON WORLDWIDE INC COMMON STOCK USD 0.1</t>
  </si>
  <si>
    <t>CHEVRON CORP COMMON STOCK USD 0.75</t>
  </si>
  <si>
    <t>CITIGROUP INC COMMON STOCK USD 0.01</t>
  </si>
  <si>
    <t>CITY DEVELOPMENTS LTD COMMON STOCK SGD 0</t>
  </si>
  <si>
    <t>COGNIZANT TECHNOLOGY SOLUTIONS CORP COMMON STOCK</t>
  </si>
  <si>
    <t>COMCAST CORP COMMON STOCK USD 0.01</t>
  </si>
  <si>
    <t>CONTINENTAL AG COMMON STOCK EUR 0</t>
  </si>
  <si>
    <t>CVS HEALTH CORP</t>
  </si>
  <si>
    <t xml:space="preserve">DAILY MAIL &amp; GENERAL TRUST PLC COMMON STOCK GBP </t>
  </si>
  <si>
    <t>DAITO TRUST CONSTRUCTION CO LTD COMMON STOCK JPY</t>
  </si>
  <si>
    <t>DISCOVERY COMMUNICATIONS INC COMMON STOCK USD 0.01</t>
  </si>
  <si>
    <t>DNB ASA</t>
  </si>
  <si>
    <t>DOLLAR GENERAL CORP COMMON STOCK USD 0.875</t>
  </si>
  <si>
    <t>DON QUIJOTE HOLDINGS CO LTD COMMON STOCK JPY</t>
  </si>
  <si>
    <t>DRAX GROUP PLC COMMON STOCK GBP 11.55172</t>
  </si>
  <si>
    <t>DUN &amp; BRADSTREET CORP/THE COMMON STOCK USD 0.01</t>
  </si>
  <si>
    <t>EOG RESOURCES INC COMMON STOCK USD 0.01</t>
  </si>
  <si>
    <t>EQUIFAX INC COMMON STOCK USD 1.25</t>
  </si>
  <si>
    <t>EXPERIAN PLC COMMON STOCK GBP 0.1</t>
  </si>
  <si>
    <t xml:space="preserve">EXPRESS SCRIPTS HOLDING CO COMMON STOCK USD 0.01 </t>
  </si>
  <si>
    <t>FANUC CORP COMMON STOCK JPY</t>
  </si>
  <si>
    <t>FIRSTGROUP PLC COMMON STOCK GBP 5</t>
  </si>
  <si>
    <t>FOMENTO ECONOMICO MEXICANO SAB DE CV ADR USD</t>
  </si>
  <si>
    <t>FRIENDS LIFE GROUP LTD COMMON STOCK GBP 0</t>
  </si>
  <si>
    <t>G4S PLC COMMON STOCK GBP 25</t>
  </si>
  <si>
    <t>GLAXOSMITHKLINE PLC COMMON STOCK GBP 25</t>
  </si>
  <si>
    <t>GOOGLE INC CLA</t>
  </si>
  <si>
    <t>HOME RETAIL GROUP PLC COMMON STOCK GBP 10</t>
  </si>
  <si>
    <t>HSBC HOLDINGS PLC COMMON STOCK GBP 0.5</t>
  </si>
  <si>
    <t>ICAP PLC COMMON STOCK GBP 10</t>
  </si>
  <si>
    <t>IMPERIAL TOBACCO GROUP PLC COMMON STOCK GBP 10</t>
  </si>
  <si>
    <t>INTACT FINANCIAL CORP COMMON STOCK CAD 0</t>
  </si>
  <si>
    <t>INTUIT INC COMMON STOCK USD 0.01</t>
  </si>
  <si>
    <t>ITV PLC COMMON STOCK GBP 10</t>
  </si>
  <si>
    <t>JAPAN TOBACCO INC COMMON STOCK JPY</t>
  </si>
  <si>
    <t>JARDINE MATHESON HOLDINGS LTD COMMON STOCK USD</t>
  </si>
  <si>
    <t>JOHN WOOD GROUP PLC COMMON STOCK GBP 4.2857</t>
  </si>
  <si>
    <t>JOHNSON &amp; JOHNSON COMMON STOCK USD 1</t>
  </si>
  <si>
    <t>KRAFT FOODS GROUP INC COMMON STOCK USD</t>
  </si>
  <si>
    <t>LAND SECURITIES GROUP PLC REIT GBP 10</t>
  </si>
  <si>
    <t>LAWSON INC COMMON STOCK JPY</t>
  </si>
  <si>
    <t xml:space="preserve">LEGAL &amp; GENERAL GROUP PLC COMMON STOCK GBP 2.5 </t>
  </si>
  <si>
    <t>LLOYDS BANKING GROUP PLC COMMON STOCK GBP 10</t>
  </si>
  <si>
    <t>L'OREAL SA COMMON STOCK EUR 0.2</t>
  </si>
  <si>
    <t>MEDTRONIC PLC COMMON STOCK USD 0.10</t>
  </si>
  <si>
    <t>MICROSOFT CORP COMMON STOCK USD 0.00000625</t>
  </si>
  <si>
    <t>MTN GROUP LTD COMMON STOCK ZAR 0.01</t>
  </si>
  <si>
    <t>NESTLE SA COMMON STOCK CHF 0.1</t>
  </si>
  <si>
    <t>NEXT PLC COMMON STOCK GBP 10</t>
  </si>
  <si>
    <t>NIELSEN NV COMMON STOCK USD 0.07</t>
  </si>
  <si>
    <t>NORDEA BANK AB COMMON STOCK SEK 1</t>
  </si>
  <si>
    <t>NOVARTIS AG CHF0.50(REGD)</t>
  </si>
  <si>
    <t>ORACLE CORP COMMON STOCK USD 0.01</t>
  </si>
  <si>
    <t>PEARSON PLC COMMON STOCK GBP 25</t>
  </si>
  <si>
    <t>PEPSICO INC COMMON STOCK USD 0.017</t>
  </si>
  <si>
    <t>PETS AT HOME GROUP PLC COMMON STOCK GBP 1</t>
  </si>
  <si>
    <t>PFIZER INC COMMON STOCK USD 0.05</t>
  </si>
  <si>
    <t>PHILIP MORRIS INTERNATIONAL INC COMMON STOCK USD 0</t>
  </si>
  <si>
    <t xml:space="preserve">PNC FINANCIAL SERVICES GROUP INC/THE COMMON STOCK </t>
  </si>
  <si>
    <t>POTASH CORP OF SASKATCHEWAN INC COM NPV</t>
  </si>
  <si>
    <t>PRAXAIR INC COMMON STOCK USD 0.01</t>
  </si>
  <si>
    <t>PRINCIPAL FINANCIAL GROUP INC COMMON STOCK USD</t>
  </si>
  <si>
    <t>PRUDENTIAL PLC COMMON STOCK GBP 5</t>
  </si>
  <si>
    <t>REED ELSEVIER COMMON STOCK</t>
  </si>
  <si>
    <t>RENAISSANCERE HOLDINGS LTD COMMON STOCK USD 1</t>
  </si>
  <si>
    <t>RENTOKIL INITIAL PLC COMMON STOCK GBP 1</t>
  </si>
  <si>
    <t>RIO TINTO PLC COMMON STOCK GBP 10</t>
  </si>
  <si>
    <t>ROCHE HOLDING AG COMMON STOCK CHF 0</t>
  </si>
  <si>
    <t>ROLLS-ROYCE HOLDINGS PLC COMMON STOCK GBP 20</t>
  </si>
  <si>
    <t xml:space="preserve">ROYAL BANK OF SCOTLAND GROUP PLC COMMON STOCK GBP </t>
  </si>
  <si>
    <t>ROYAL DUTCH SHELL PLC COMMON STOCK GBP 0.07</t>
  </si>
  <si>
    <t>SAGE GROUP PLC/THE COMMON STOCK GBP 1.051948</t>
  </si>
  <si>
    <t>SAMSUNG ELECTRONICS CO LTD GDR USD</t>
  </si>
  <si>
    <t>SAP SE COMMON STOCK EUR 0</t>
  </si>
  <si>
    <t>SAWAI PHARMACEUTICAL CO LTD COMMON STOCK JPY</t>
  </si>
  <si>
    <t>SCHLUMBERGER LTD COMMON STOCK USD 0.01</t>
  </si>
  <si>
    <t>SCHNEIDER ELECTRIC SE COMMON STOCK EUR 4</t>
  </si>
  <si>
    <t>SHIN-ETSU CHEMICAL CO LTD COMMON STOCK JPY</t>
  </si>
  <si>
    <t>SHIRE PLC COMMON STOCK GBP 5</t>
  </si>
  <si>
    <t>SOFTBANK CORP COMMON STOCK JPY</t>
  </si>
  <si>
    <t>ST JAMES'S PLACE PLC COMMON STOCK GBP 15</t>
  </si>
  <si>
    <t>STANDARD CHARTERED PLC COMMON STOCK GBP 0.5</t>
  </si>
  <si>
    <t>SUNCOR ENERGY INC COMMON STOCK CAD 0</t>
  </si>
  <si>
    <t>SVG CAPITAL PLC COMMON STOCK GBP</t>
  </si>
  <si>
    <t>SWIRE PACIFIC LTD COMMON STOCK HKD</t>
  </si>
  <si>
    <t>SYNGENTA AG COMMON STOCK CHF 0.1</t>
  </si>
  <si>
    <t>TAIWAN SEMICONDUCTOR MANUFACTURING CO LTD ADR USD</t>
  </si>
  <si>
    <t xml:space="preserve">TAYLOR WIMPEY PLC COMMON STOCK GBP 1 </t>
  </si>
  <si>
    <t xml:space="preserve">TELEFONAKTIEBOLAGET LM ERICSSON COMMON STOCK SEK 5 </t>
  </si>
  <si>
    <t>TENARIS SA ADR USD 1</t>
  </si>
  <si>
    <t>TESCO PLC COMMON STOCK GBP 5</t>
  </si>
  <si>
    <t>TEVA PHARMACEUTICAL INDUSTRIES LTD ADR USD</t>
  </si>
  <si>
    <t>TJX COS INC/THE COMMON STOCK USD 1</t>
  </si>
  <si>
    <t>TOYOTA MOTOR CORP COMMON STOCK JPY</t>
  </si>
  <si>
    <t xml:space="preserve">TRIMBLE NAVIGATION LTD COMMON STOCK USD 0 </t>
  </si>
  <si>
    <t>TRIPADVISOR INC COMMON STOCK USD 0.001</t>
  </si>
  <si>
    <t>UNILEVER PLC COMMON STOCK GBP 3.11</t>
  </si>
  <si>
    <t>UNITED TECHNOLOGIES CORP COMMON STOCK USD 1</t>
  </si>
  <si>
    <t>VALE SA ADR USD 0</t>
  </si>
  <si>
    <t>VALLOUREC SA COMMON STOCK EUR 2</t>
  </si>
  <si>
    <t>VISA INC COMMON STOCK USD 0.0001</t>
  </si>
  <si>
    <t>VIVENDI SA COMMON STOCK EUR 5.5</t>
  </si>
  <si>
    <t>VODAFONE GROUP PLC COMMON STOCK GBP 0.2095</t>
  </si>
  <si>
    <t>WALGREENS BOOTS ALLIANCE INC COMMON STOCK USD 0.01</t>
  </si>
  <si>
    <t>WALT DISNEY CO/THE COMMON STOCK USD 0.01</t>
  </si>
  <si>
    <t>WEIR GROUP PLC/THE COMMON STOCK GBP 12.5</t>
  </si>
  <si>
    <t>WILLIS GROUP HOLDINGS PLC COMMON STOCK USD</t>
  </si>
  <si>
    <t>WOLTERS KLUWER NV COMMON STOCK EUR 0.12</t>
  </si>
  <si>
    <t>YUM BRANDS INC COMMON STOCK USD 0</t>
  </si>
  <si>
    <t>ZURICH INSURANCE GROUP AG COMMON STOCK CHF 0.1</t>
  </si>
  <si>
    <t>AA BOND CO LTD MEDIUM TERM NOTE</t>
  </si>
  <si>
    <t>Fixed Income</t>
  </si>
  <si>
    <t>ACTAVIS FUNDING SCS CALLABLE NOTES</t>
  </si>
  <si>
    <t>ALLIANZ FINANCE II BV CALLABLE MEDIUM TERM NOTE</t>
  </si>
  <si>
    <t>ALTRIA GROUP INC NOTES</t>
  </si>
  <si>
    <t>AMERICAN EXPRESS CO CALLABLE BOND</t>
  </si>
  <si>
    <t xml:space="preserve">AMERICAN INTERNATIONAL GROUP INC CALLABLE BOND </t>
  </si>
  <si>
    <t>ANADARKO FINANCE CO CALLABLE BOND</t>
  </si>
  <si>
    <t>ANHEUSER-BUSCH INBEV WORLDWIDE INC CALLABLE NOTES</t>
  </si>
  <si>
    <t>AT&amp;T INC NOTES</t>
  </si>
  <si>
    <t>ATWOOD OCEANICS INC CALLABLE NOTES</t>
  </si>
  <si>
    <t>AUSTRALIA &amp; NEW ZEALAND BANKING GROUP LTD</t>
  </si>
  <si>
    <t>AVIVA PLC CALLABLE MEDIUM TERM NOTE</t>
  </si>
  <si>
    <t>BAE SYSTEMS PLC BOND</t>
  </si>
  <si>
    <t>BANK OF AMERICA CORP MEDIUM TERM NOTE</t>
  </si>
  <si>
    <t>BARRICK GOLD CORP CALLABLE NOTES</t>
  </si>
  <si>
    <t>BAT NETHERLANDS FINANCE</t>
  </si>
  <si>
    <t>BUONI POLIENNALI</t>
  </si>
  <si>
    <t>BUPA FINANCE PLC BOND</t>
  </si>
  <si>
    <t>CALIFORNIA RESOURCES CORP CALLABLE NOTES</t>
  </si>
  <si>
    <t>CANADA BOND</t>
  </si>
  <si>
    <t>CHESAPEAKE ENERGY CORP CALLABLE NOTES</t>
  </si>
  <si>
    <t>CITIGROUP INC</t>
  </si>
  <si>
    <t>COMCAST CORP CALLABLE NOTES</t>
  </si>
  <si>
    <t>COMMONWEALTH BANK OF AUSTRALIA MEDIUM TERM NOTE</t>
  </si>
  <si>
    <t>COOPERATIEVE CENTRALE RAIFFEISEN-BOERENLEENBANK</t>
  </si>
  <si>
    <t>CREDIT AGRICOLE SA CALLABLE NOTES</t>
  </si>
  <si>
    <t>CRESTWOOD MIDSTREAM PARTNERS LP</t>
  </si>
  <si>
    <t>DEVON ENERGY CORP CALLABLE NOTES</t>
  </si>
  <si>
    <t>ECOPETROL SA CALLABLE BOND</t>
  </si>
  <si>
    <t>ELECTRICITE DE FRANCE SA MEDIUM TERM NOTE</t>
  </si>
  <si>
    <t xml:space="preserve">ENEL FINANCE INTERNATIONAL NV MEDIUM TERM NOTE </t>
  </si>
  <si>
    <t>ENTERPRISE PRODUCTS OPERATING LLC CALLABLE NOTES</t>
  </si>
  <si>
    <t>EUROPEAN INVESTMENT BANK BOND</t>
  </si>
  <si>
    <t>EXPORT-IMPORT BANK OF CHINA/THE NOTES</t>
  </si>
  <si>
    <t>FEDERAL REPUBLIC OF GERMANY BOND</t>
  </si>
  <si>
    <t>FEDERATIVE REPUBLIC OF BRAZIL BOND</t>
  </si>
  <si>
    <t>FIRSTENERGY CORP CALLABLE NOTES</t>
  </si>
  <si>
    <t>FNMA</t>
  </si>
  <si>
    <t>FRENCH REPUBLIC BOND</t>
  </si>
  <si>
    <t>GATWICK FUNDING LTD MEDIUM TERM NOTE</t>
  </si>
  <si>
    <t xml:space="preserve">GE CAPITAL EUROPEAN FUNDING MEDIUM TERM NOTE </t>
  </si>
  <si>
    <t>GENERAL ELECTRIC CAPITAL CORP MEDIUM TERM NOTE</t>
  </si>
  <si>
    <t>GENERAL MOTORS FINANCIAL CO INC CALLABLE NOTES</t>
  </si>
  <si>
    <t>GILEAD SCIENCES INC CALLABLE NOTES</t>
  </si>
  <si>
    <t>GLENCORE FINANCE DUBAI LTD MEDIUM TERM NOTE</t>
  </si>
  <si>
    <t>GOLDMAN SACHS GROUP INC</t>
  </si>
  <si>
    <t>HANNOVER FINANCE LUXEMBOURG SA CALLABLE BOND</t>
  </si>
  <si>
    <t>HESS CORP CALLABLE NOTES</t>
  </si>
  <si>
    <t>HSBC HOLDINGS PLC MEDIUM TERM NOTE</t>
  </si>
  <si>
    <t>HUNGARY BOND</t>
  </si>
  <si>
    <t>ILFC E-CAPITAL TRUST I CALLABLE BOND</t>
  </si>
  <si>
    <t>IMPERIAL TOBACCO FINANCE PLC CALLABLE MEDIUM TERM</t>
  </si>
  <si>
    <t>JAPAN BOND</t>
  </si>
  <si>
    <t>JPMORGAN CHASE &amp; CO MEDIUM TERM NOTE</t>
  </si>
  <si>
    <t>KERR-MCGEE CORP CALLABLE NOTES</t>
  </si>
  <si>
    <t>KINGDOM OF SPAIN BOND</t>
  </si>
  <si>
    <t>LLOYDS BANK PLC MEDIUM TERM NOTE</t>
  </si>
  <si>
    <t xml:space="preserve">LYB INTERNATIONAL FINANCE BV CALLABLE BOND </t>
  </si>
  <si>
    <t>MANCHESTER AIRPORT GROUP FUNDING PLC</t>
  </si>
  <si>
    <t>MERRILL LYNCH &amp; CO INC CALLABLE NOTES</t>
  </si>
  <si>
    <t>MORGAN STANLEY MEDIUM TERM NOTE</t>
  </si>
  <si>
    <t>MUENCHENER RUECKVERSICHERUNGS-GESELLSCHAFT AG IN</t>
  </si>
  <si>
    <t>PACIFIC GAS &amp; ELECTRIC CO CALLABLE BOND</t>
  </si>
  <si>
    <t>PETROBRAS</t>
  </si>
  <si>
    <t>PETROLEOS MEXICANOS CALLABLE BOND</t>
  </si>
  <si>
    <t xml:space="preserve">PORTERBROOK RAIL FINANCE LTD MEDIUM TERM NOTE </t>
  </si>
  <si>
    <t>PRUDENTIAL PLC CALLABLE MEDIUM TERM NOTE</t>
  </si>
  <si>
    <t>QEP RESOURCES INC CALLABLE NOTES</t>
  </si>
  <si>
    <t>RANGE RESOURCES CORP CALLABLE NOTES</t>
  </si>
  <si>
    <t>REPUBLIC OF COLOMBIA CALLABLE BOND</t>
  </si>
  <si>
    <t>REPUBLIC OF ITALY BOND</t>
  </si>
  <si>
    <t>ROYAL BANK OF SCOTLAND GROUP PLC CALLABLE BOND E</t>
  </si>
  <si>
    <t>RWE FINANCE BV MEDIUM TERM NOT</t>
  </si>
  <si>
    <t>SARAWAK INTERNATIONAL INC BOND</t>
  </si>
  <si>
    <t>SCOTTISH WIDOWS PLC</t>
  </si>
  <si>
    <t>SLM STUDENT LOAN TRUST</t>
  </si>
  <si>
    <t>SOUTHERN COPPER CORP CALLABLE NOTES</t>
  </si>
  <si>
    <t>STANDARD CHARTERED PLC MEDIUM TERM NOTE</t>
  </si>
  <si>
    <t>SUMITOMO MITSUI BANKING CORP BOND</t>
  </si>
  <si>
    <t>TBA FHLMC GF</t>
  </si>
  <si>
    <t xml:space="preserve">TEACHERS INSURANCE &amp; ANNUITY ASSOCIATION OF </t>
  </si>
  <si>
    <t>TELEFONICA EMISIONES SAU CALLABLE NOTES</t>
  </si>
  <si>
    <t>TEMASEK FINANCIAL I LTD CALLABLE NOTES</t>
  </si>
  <si>
    <t>TESCO PROPERTY FINANCE</t>
  </si>
  <si>
    <t>TIME WARNER CABLE INC CALLABLE NOTES</t>
  </si>
  <si>
    <t>UBS AG/LONDON MEDIUM TERM NOTE</t>
  </si>
  <si>
    <t>UNITED KINGDOM OF GREAT BRITAIN AND NORTHERN</t>
  </si>
  <si>
    <t>UNITED MEXICAN STATES BOND</t>
  </si>
  <si>
    <t>UNITED STATES OF AMERICA</t>
  </si>
  <si>
    <t>UNITED STATES OF AMERICA BILL</t>
  </si>
  <si>
    <t>VALE SA NOTES</t>
  </si>
  <si>
    <t xml:space="preserve">VERIZON COMMUNICATIONS INC CALLABLE NOTES </t>
  </si>
  <si>
    <t>WACHOVIA CAPITAL TRUST III CALLABLE BOND</t>
  </si>
  <si>
    <t>WAL-MART STORES INC NOTES</t>
  </si>
  <si>
    <t>WELLS FARGO &amp; CO MEDIUM TERM NOTE</t>
  </si>
  <si>
    <t>WESTPAC BANKING CORP MEDIUM TERM NOTE</t>
  </si>
  <si>
    <t>WILLIAMS COS INC/THE CALLABLE BOND</t>
  </si>
  <si>
    <t>XLIT LTD CALLABLE BOND</t>
  </si>
  <si>
    <t>ZURICH FINANCE UK PLC CALLABLE MEDIUM TERM NOTE</t>
  </si>
  <si>
    <t>ABERDEEN GLOBAL SERVICES</t>
  </si>
  <si>
    <t>Investment Companies</t>
  </si>
  <si>
    <t>ABERDEEN PRIVATE EQUITY FUND LTD PVT EQTY FUND GBP</t>
  </si>
  <si>
    <t>CF WA OPP LOC MKT DEBT SEC PORT LTD.</t>
  </si>
  <si>
    <t>CF WESTN AST FLOATING RATE HI INC FD LTD</t>
  </si>
  <si>
    <t>CF WESTN AST OPPORTUNISTIC US$ HI YIELD LTD</t>
  </si>
  <si>
    <t>LEGAL &amp; GENERAL AP OVER 5YR I-L GILT IDX</t>
  </si>
  <si>
    <t>SCHRODER INSTITUTIONAL UK SMALLER COMPANIES FUND</t>
  </si>
  <si>
    <t>SCHRODER RECOVERY FUND OPEN-END FUND GBP</t>
  </si>
  <si>
    <t>SSGA MPF ALL WRLD EQ INDX</t>
  </si>
  <si>
    <t>SSGA MPF EQUITY INDEX</t>
  </si>
  <si>
    <t>SSGA MPF OVER 5YR INDEX LINKED GILTS IND</t>
  </si>
  <si>
    <t>Direct property investments</t>
  </si>
  <si>
    <t>Real Estate</t>
  </si>
  <si>
    <t>ABERDEEN EUROZONE FUND OF FUNDS</t>
  </si>
  <si>
    <t>DOUGHTY HANSON &amp; CO EUROPEAN REAL ESTATEII LP FUND</t>
  </si>
  <si>
    <t>GENESTA NORDIC BALTIC REAL ESTATE</t>
  </si>
  <si>
    <t>Henderson UK Shopping Centre Fund</t>
  </si>
  <si>
    <t>INDUSTRIAL PROPERTY INVESTMENT FUND</t>
  </si>
  <si>
    <t>IRUS EUROPEAN RETAIL PROPERTY FUND</t>
  </si>
  <si>
    <t>JPMORGAN EUROPEAN HPS19</t>
  </si>
  <si>
    <t>NORDIC AKTIV PROPERTY FUND LP</t>
  </si>
  <si>
    <t>RREEF UK PROP VENT?S FUND NO3 EXEMPT UT</t>
  </si>
  <si>
    <t>TISHMAN SPEYER EUROPEAN RE VENTURE VI SCOTS C</t>
  </si>
  <si>
    <t>UNITE UK STUDENT ACCOMADATI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</si>
</sst>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9.0"/>
    </font>
    <font>
      <sz val="11.0"/>
      <name val="Arial"/>
    </font>
    <font>
      <u/>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vertical="bottom"/>
    </xf>
    <xf borderId="0" fillId="0" fontId="1" numFmtId="4" xfId="0" applyAlignment="1" applyFont="1" applyNumberFormat="1">
      <alignment vertical="bottom"/>
    </xf>
    <xf borderId="0" fillId="0" fontId="1" numFmtId="0" xfId="0" applyAlignment="1" applyFont="1">
      <alignment/>
    </xf>
    <xf borderId="0" fillId="0" fontId="2" numFmtId="0" xfId="0" applyAlignment="1" applyFont="1">
      <alignment/>
    </xf>
    <xf borderId="0" fillId="0" fontId="2" numFmtId="3" xfId="0" applyAlignment="1" applyBorder="1" applyFont="1" applyNumberFormat="1">
      <alignment vertical="bottom"/>
    </xf>
    <xf borderId="0" fillId="0" fontId="1" numFmtId="0" xfId="0" applyAlignment="1" applyFont="1">
      <alignment vertical="bottom"/>
    </xf>
    <xf borderId="0" fillId="0" fontId="3" numFmtId="0" xfId="0" applyAlignment="1" applyFont="1">
      <alignment/>
    </xf>
    <xf borderId="0" fillId="0" fontId="1" numFmtId="0" xfId="0" applyAlignment="1" applyFont="1">
      <alignment vertical="bottom"/>
    </xf>
    <xf borderId="0" fillId="0" fontId="1" numFmtId="0" xfId="0" applyAlignment="1" applyFont="1">
      <alignment vertical="bottom"/>
    </xf>
    <xf borderId="0" fillId="0" fontId="4" numFmtId="0" xfId="0" applyAlignment="1" applyFont="1">
      <alignment/>
    </xf>
    <xf borderId="0" fillId="0" fontId="1" numFmtId="3" xfId="0" applyAlignment="1" applyFont="1" applyNumberFormat="1">
      <alignment horizontal="right" vertical="bottom"/>
    </xf>
    <xf borderId="0" fillId="0" fontId="1" numFmtId="3" xfId="0" applyAlignment="1" applyFont="1" applyNumberFormat="1">
      <alignment vertical="bottom"/>
    </xf>
    <xf borderId="0" fillId="0" fontId="1" numFmtId="10" xfId="0" applyAlignment="1" applyFont="1" applyNumberFormat="1">
      <alignment horizontal="right" vertical="bottom"/>
    </xf>
    <xf borderId="0" fillId="0" fontId="1" numFmtId="4" xfId="0" applyAlignment="1" applyFont="1" applyNumberFormat="1">
      <alignment horizontal="right" vertical="bottom"/>
    </xf>
    <xf borderId="0" fillId="0" fontId="1" numFmtId="9"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5" numFmtId="0" xfId="0" applyAlignment="1" applyFill="1" applyFont="1">
      <alignment vertical="bottom"/>
    </xf>
    <xf borderId="0" fillId="0" fontId="1" numFmtId="0" xfId="0" applyAlignment="1" applyFont="1">
      <alignment horizontal="right" vertical="bottom"/>
    </xf>
    <xf borderId="0" fillId="2" fontId="5" numFmtId="0" xfId="0" applyAlignment="1" applyFont="1">
      <alignment vertical="bottom"/>
    </xf>
    <xf borderId="0" fillId="2" fontId="5" numFmtId="4" xfId="0" applyAlignment="1" applyFont="1" applyNumberFormat="1">
      <alignment vertical="bottom"/>
    </xf>
    <xf borderId="0" fillId="0" fontId="3" numFmtId="4" xfId="0" applyAlignment="1" applyFont="1" applyNumberFormat="1">
      <alignment/>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3" numFmtId="4" xfId="0" applyAlignment="1" applyFont="1" applyNumberFormat="1">
      <alignment/>
    </xf>
    <xf borderId="0" fillId="2" fontId="3" numFmtId="0" xfId="0" applyAlignment="1" applyFont="1">
      <alignment horizontal="left"/>
    </xf>
    <xf borderId="0" fillId="2"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3.hants.gov.uk/hampshire-pension-fund-annual-report-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12</v>
      </c>
    </row>
    <row r="11">
      <c r="A11" s="2" t="s">
        <v>14</v>
      </c>
    </row>
    <row r="12">
      <c r="A12" s="2" t="s">
        <v>16</v>
      </c>
    </row>
    <row r="13">
      <c r="A13" s="9" t="s">
        <v>20</v>
      </c>
    </row>
    <row r="15">
      <c r="A15" s="2" t="s">
        <v>28</v>
      </c>
    </row>
    <row r="16">
      <c r="A16" s="2" t="s">
        <v>29</v>
      </c>
    </row>
    <row r="17">
      <c r="A17" s="2" t="s">
        <v>30</v>
      </c>
    </row>
    <row r="18">
      <c r="A18" s="2" t="s">
        <v>31</v>
      </c>
    </row>
    <row r="19">
      <c r="A19" s="2" t="s">
        <v>32</v>
      </c>
    </row>
    <row r="20">
      <c r="A20" s="2" t="s">
        <v>33</v>
      </c>
    </row>
    <row r="21">
      <c r="A21" s="2" t="s">
        <v>34</v>
      </c>
    </row>
    <row r="22">
      <c r="A22" s="2" t="s">
        <v>35</v>
      </c>
    </row>
    <row r="23">
      <c r="A23" s="2" t="s">
        <v>36</v>
      </c>
    </row>
    <row r="24">
      <c r="A24" s="2"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2.43"/>
    <col customWidth="1" min="4" max="7" width="25.29"/>
    <col customWidth="1" min="8" max="8" width="17.43"/>
  </cols>
  <sheetData>
    <row r="1" ht="24.0" customHeight="1">
      <c r="A1" s="3" t="s">
        <v>2</v>
      </c>
      <c r="B1" s="3" t="s">
        <v>11</v>
      </c>
      <c r="C1" s="3" t="s">
        <v>13</v>
      </c>
      <c r="D1" s="3" t="s">
        <v>15</v>
      </c>
      <c r="E1" s="3" t="s">
        <v>17</v>
      </c>
      <c r="F1" s="3" t="s">
        <v>18</v>
      </c>
      <c r="G1" s="3" t="s">
        <v>19</v>
      </c>
      <c r="H1" s="4" t="s">
        <v>21</v>
      </c>
    </row>
    <row r="2">
      <c r="A2" s="2" t="s">
        <v>22</v>
      </c>
      <c r="B2" s="6" t="s">
        <v>23</v>
      </c>
      <c r="C2" s="6" t="s">
        <v>24</v>
      </c>
      <c r="D2" s="17" t="str">
        <f t="shared" ref="D2:D321"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7" t="str">
        <f t="shared" ref="E2:E32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321" si="3">IF(OR(NOT(D2="0"),NOT(E2="0")),B2,D2)</f>
        <v>0</v>
      </c>
      <c r="G2" s="20" t="str">
        <f t="shared" ref="G2:G321" si="4">IF(F2="0",F2,H2)</f>
        <v>0</v>
      </c>
      <c r="H2" s="21">
        <v>619278.72</v>
      </c>
    </row>
    <row r="3">
      <c r="A3" s="2" t="s">
        <v>22</v>
      </c>
      <c r="B3" s="6" t="s">
        <v>50</v>
      </c>
      <c r="C3" s="6" t="s">
        <v>24</v>
      </c>
      <c r="D3" s="17" t="str">
        <f t="shared" si="1"/>
        <v>0</v>
      </c>
      <c r="E3" s="17" t="str">
        <f t="shared" si="2"/>
        <v>0</v>
      </c>
      <c r="F3" s="19" t="str">
        <f t="shared" si="3"/>
        <v>0</v>
      </c>
      <c r="G3" s="20" t="str">
        <f t="shared" si="4"/>
        <v>0</v>
      </c>
      <c r="H3" s="21">
        <v>917317.54</v>
      </c>
    </row>
    <row r="4">
      <c r="A4" s="2" t="s">
        <v>22</v>
      </c>
      <c r="B4" s="6" t="s">
        <v>51</v>
      </c>
      <c r="C4" s="6" t="s">
        <v>24</v>
      </c>
      <c r="D4" s="17" t="str">
        <f t="shared" si="1"/>
        <v>0</v>
      </c>
      <c r="E4" s="17" t="str">
        <f t="shared" si="2"/>
        <v>0</v>
      </c>
      <c r="F4" s="19" t="str">
        <f t="shared" si="3"/>
        <v>0</v>
      </c>
      <c r="G4" s="20" t="str">
        <f t="shared" si="4"/>
        <v>0</v>
      </c>
      <c r="H4" s="21">
        <v>9338337.0</v>
      </c>
    </row>
    <row r="5">
      <c r="A5" s="2" t="s">
        <v>22</v>
      </c>
      <c r="B5" s="6" t="s">
        <v>53</v>
      </c>
      <c r="C5" s="6" t="s">
        <v>24</v>
      </c>
      <c r="D5" s="17" t="str">
        <f t="shared" si="1"/>
        <v>0</v>
      </c>
      <c r="E5" s="17" t="str">
        <f t="shared" si="2"/>
        <v>0</v>
      </c>
      <c r="F5" s="19" t="str">
        <f t="shared" si="3"/>
        <v>0</v>
      </c>
      <c r="G5" s="20" t="str">
        <f t="shared" si="4"/>
        <v>0</v>
      </c>
      <c r="H5" s="21">
        <v>3518825.53</v>
      </c>
    </row>
    <row r="6">
      <c r="A6" s="2" t="s">
        <v>22</v>
      </c>
      <c r="B6" s="6" t="s">
        <v>56</v>
      </c>
      <c r="C6" s="6" t="s">
        <v>24</v>
      </c>
      <c r="D6" s="17" t="str">
        <f t="shared" si="1"/>
        <v>0</v>
      </c>
      <c r="E6" s="17" t="str">
        <f t="shared" si="2"/>
        <v>0</v>
      </c>
      <c r="F6" s="19" t="str">
        <f t="shared" si="3"/>
        <v>0</v>
      </c>
      <c r="G6" s="20" t="str">
        <f t="shared" si="4"/>
        <v>0</v>
      </c>
      <c r="H6" s="21">
        <v>4508326.45</v>
      </c>
    </row>
    <row r="7">
      <c r="A7" s="2" t="s">
        <v>22</v>
      </c>
      <c r="B7" s="6" t="s">
        <v>57</v>
      </c>
      <c r="C7" s="6" t="s">
        <v>24</v>
      </c>
      <c r="D7" s="17" t="str">
        <f t="shared" si="1"/>
        <v>0</v>
      </c>
      <c r="E7" s="17" t="str">
        <f t="shared" si="2"/>
        <v>0</v>
      </c>
      <c r="F7" s="19" t="str">
        <f t="shared" si="3"/>
        <v>0</v>
      </c>
      <c r="G7" s="20" t="str">
        <f t="shared" si="4"/>
        <v>0</v>
      </c>
      <c r="H7" s="21">
        <v>8701615.73</v>
      </c>
    </row>
    <row r="8">
      <c r="A8" s="2" t="s">
        <v>22</v>
      </c>
      <c r="B8" s="6" t="s">
        <v>58</v>
      </c>
      <c r="C8" s="6" t="s">
        <v>24</v>
      </c>
      <c r="D8" s="17" t="str">
        <f t="shared" si="1"/>
        <v>0</v>
      </c>
      <c r="E8" s="17" t="str">
        <f t="shared" si="2"/>
        <v>0</v>
      </c>
      <c r="F8" s="19" t="str">
        <f t="shared" si="3"/>
        <v>0</v>
      </c>
      <c r="G8" s="20" t="str">
        <f t="shared" si="4"/>
        <v>0</v>
      </c>
      <c r="H8" s="21">
        <v>1521620.76</v>
      </c>
    </row>
    <row r="9">
      <c r="A9" s="2" t="s">
        <v>22</v>
      </c>
      <c r="B9" s="6" t="s">
        <v>59</v>
      </c>
      <c r="C9" s="6" t="s">
        <v>24</v>
      </c>
      <c r="D9" s="17" t="str">
        <f t="shared" si="1"/>
        <v>0</v>
      </c>
      <c r="E9" s="17" t="str">
        <f t="shared" si="2"/>
        <v>0</v>
      </c>
      <c r="F9" s="19" t="str">
        <f t="shared" si="3"/>
        <v>0</v>
      </c>
      <c r="G9" s="20" t="str">
        <f t="shared" si="4"/>
        <v>0</v>
      </c>
      <c r="H9" s="6">
        <v>1.12393541E7</v>
      </c>
    </row>
    <row r="10">
      <c r="A10" s="2" t="s">
        <v>22</v>
      </c>
      <c r="B10" s="6" t="s">
        <v>60</v>
      </c>
      <c r="C10" s="6" t="s">
        <v>24</v>
      </c>
      <c r="D10" s="17" t="str">
        <f t="shared" si="1"/>
        <v>0</v>
      </c>
      <c r="E10" s="17" t="str">
        <f t="shared" si="2"/>
        <v>0</v>
      </c>
      <c r="F10" s="19" t="str">
        <f t="shared" si="3"/>
        <v>0</v>
      </c>
      <c r="G10" s="20" t="str">
        <f t="shared" si="4"/>
        <v>0</v>
      </c>
      <c r="H10" s="6">
        <v>7426027.37</v>
      </c>
    </row>
    <row r="11">
      <c r="A11" s="2" t="s">
        <v>22</v>
      </c>
      <c r="B11" s="6" t="s">
        <v>61</v>
      </c>
      <c r="C11" s="6" t="s">
        <v>24</v>
      </c>
      <c r="D11" s="17" t="str">
        <f t="shared" si="1"/>
        <v>0</v>
      </c>
      <c r="E11" s="17" t="str">
        <f t="shared" si="2"/>
        <v>0</v>
      </c>
      <c r="F11" s="19" t="str">
        <f t="shared" si="3"/>
        <v>0</v>
      </c>
      <c r="G11" s="20" t="str">
        <f t="shared" si="4"/>
        <v>0</v>
      </c>
      <c r="H11" s="6">
        <v>542800.27</v>
      </c>
    </row>
    <row r="12">
      <c r="A12" s="2" t="s">
        <v>22</v>
      </c>
      <c r="B12" s="6" t="s">
        <v>62</v>
      </c>
      <c r="C12" s="6" t="s">
        <v>24</v>
      </c>
      <c r="D12" s="17" t="str">
        <f t="shared" si="1"/>
        <v>0</v>
      </c>
      <c r="E12" s="17" t="str">
        <f t="shared" si="2"/>
        <v>0</v>
      </c>
      <c r="F12" s="19" t="str">
        <f t="shared" si="3"/>
        <v>0</v>
      </c>
      <c r="G12" s="20" t="str">
        <f t="shared" si="4"/>
        <v>0</v>
      </c>
      <c r="H12" s="6">
        <v>2174458.76</v>
      </c>
    </row>
    <row r="13">
      <c r="A13" s="2" t="s">
        <v>22</v>
      </c>
      <c r="B13" s="6" t="s">
        <v>63</v>
      </c>
      <c r="C13" s="6" t="s">
        <v>24</v>
      </c>
      <c r="D13" s="17" t="str">
        <f t="shared" si="1"/>
        <v>0</v>
      </c>
      <c r="E13" s="17" t="str">
        <f t="shared" si="2"/>
        <v>0</v>
      </c>
      <c r="F13" s="19" t="str">
        <f t="shared" si="3"/>
        <v>0</v>
      </c>
      <c r="G13" s="20" t="str">
        <f t="shared" si="4"/>
        <v>0</v>
      </c>
      <c r="H13" s="6">
        <v>8685105.04</v>
      </c>
    </row>
    <row r="14">
      <c r="A14" s="2" t="s">
        <v>22</v>
      </c>
      <c r="B14" s="6" t="s">
        <v>64</v>
      </c>
      <c r="C14" s="6" t="s">
        <v>24</v>
      </c>
      <c r="D14" s="17" t="str">
        <f t="shared" si="1"/>
        <v>0</v>
      </c>
      <c r="E14" s="17" t="str">
        <f t="shared" si="2"/>
        <v>0</v>
      </c>
      <c r="F14" s="19" t="str">
        <f t="shared" si="3"/>
        <v>0</v>
      </c>
      <c r="G14" s="20" t="str">
        <f t="shared" si="4"/>
        <v>0</v>
      </c>
      <c r="H14" s="6">
        <v>7520529.71</v>
      </c>
    </row>
    <row r="15">
      <c r="A15" s="2" t="s">
        <v>22</v>
      </c>
      <c r="B15" s="6" t="s">
        <v>65</v>
      </c>
      <c r="C15" s="6" t="s">
        <v>24</v>
      </c>
      <c r="D15" s="17" t="str">
        <f t="shared" si="1"/>
        <v>0</v>
      </c>
      <c r="E15" s="17" t="str">
        <f t="shared" si="2"/>
        <v>0</v>
      </c>
      <c r="F15" s="19" t="str">
        <f t="shared" si="3"/>
        <v>0</v>
      </c>
      <c r="G15" s="20" t="str">
        <f t="shared" si="4"/>
        <v>0</v>
      </c>
      <c r="H15" s="6">
        <v>7020530.22</v>
      </c>
    </row>
    <row r="16">
      <c r="A16" s="2" t="s">
        <v>22</v>
      </c>
      <c r="B16" s="6" t="s">
        <v>66</v>
      </c>
      <c r="C16" s="6" t="s">
        <v>24</v>
      </c>
      <c r="D16" s="17" t="str">
        <f t="shared" si="1"/>
        <v>0</v>
      </c>
      <c r="E16" s="17" t="str">
        <f t="shared" si="2"/>
        <v>0</v>
      </c>
      <c r="F16" s="19" t="str">
        <f t="shared" si="3"/>
        <v>0</v>
      </c>
      <c r="G16" s="20" t="str">
        <f t="shared" si="4"/>
        <v>0</v>
      </c>
      <c r="H16" s="6">
        <v>224901.64</v>
      </c>
    </row>
    <row r="17">
      <c r="A17" s="2" t="s">
        <v>22</v>
      </c>
      <c r="B17" s="6" t="s">
        <v>67</v>
      </c>
      <c r="C17" s="6" t="s">
        <v>24</v>
      </c>
      <c r="D17" s="17" t="str">
        <f t="shared" si="1"/>
        <v>0</v>
      </c>
      <c r="E17" s="17" t="str">
        <f t="shared" si="2"/>
        <v>0</v>
      </c>
      <c r="F17" s="19" t="str">
        <f t="shared" si="3"/>
        <v>0</v>
      </c>
      <c r="G17" s="20" t="str">
        <f t="shared" si="4"/>
        <v>0</v>
      </c>
      <c r="H17" s="6">
        <v>3560964.56</v>
      </c>
    </row>
    <row r="18">
      <c r="A18" s="2" t="s">
        <v>22</v>
      </c>
      <c r="B18" s="6" t="s">
        <v>68</v>
      </c>
      <c r="C18" s="6" t="s">
        <v>24</v>
      </c>
      <c r="D18" s="17" t="str">
        <f t="shared" si="1"/>
        <v>0</v>
      </c>
      <c r="E18" s="17" t="str">
        <f t="shared" si="2"/>
        <v>0</v>
      </c>
      <c r="F18" s="19" t="str">
        <f t="shared" si="3"/>
        <v>0</v>
      </c>
      <c r="G18" s="20" t="str">
        <f t="shared" si="4"/>
        <v>0</v>
      </c>
      <c r="H18" s="6">
        <v>1.043499282E7</v>
      </c>
    </row>
    <row r="19">
      <c r="A19" s="2" t="s">
        <v>22</v>
      </c>
      <c r="B19" s="6" t="s">
        <v>69</v>
      </c>
      <c r="C19" s="6" t="s">
        <v>24</v>
      </c>
      <c r="D19" s="17" t="str">
        <f t="shared" si="1"/>
        <v>0</v>
      </c>
      <c r="E19" s="17" t="str">
        <f t="shared" si="2"/>
        <v>0</v>
      </c>
      <c r="F19" s="19" t="str">
        <f t="shared" si="3"/>
        <v>0</v>
      </c>
      <c r="G19" s="20" t="str">
        <f t="shared" si="4"/>
        <v>0</v>
      </c>
      <c r="H19" s="6">
        <v>4637531.58</v>
      </c>
    </row>
    <row r="20">
      <c r="A20" s="2" t="s">
        <v>22</v>
      </c>
      <c r="B20" s="6" t="s">
        <v>70</v>
      </c>
      <c r="C20" s="6" t="s">
        <v>24</v>
      </c>
      <c r="D20" s="17" t="str">
        <f t="shared" si="1"/>
        <v>0</v>
      </c>
      <c r="E20" s="17" t="str">
        <f t="shared" si="2"/>
        <v>0</v>
      </c>
      <c r="F20" s="19" t="str">
        <f t="shared" si="3"/>
        <v>0</v>
      </c>
      <c r="G20" s="20" t="str">
        <f t="shared" si="4"/>
        <v>0</v>
      </c>
      <c r="H20" s="6">
        <v>1900248.56</v>
      </c>
    </row>
    <row r="21">
      <c r="A21" s="2" t="s">
        <v>22</v>
      </c>
      <c r="B21" s="6" t="s">
        <v>71</v>
      </c>
      <c r="C21" s="6" t="s">
        <v>24</v>
      </c>
      <c r="D21" s="17" t="str">
        <f t="shared" si="1"/>
        <v>0</v>
      </c>
      <c r="E21" s="17" t="str">
        <f t="shared" si="2"/>
        <v>0</v>
      </c>
      <c r="F21" s="19" t="str">
        <f t="shared" si="3"/>
        <v>0</v>
      </c>
      <c r="G21" s="20" t="str">
        <f t="shared" si="4"/>
        <v>0</v>
      </c>
      <c r="H21" s="6">
        <v>1.042432966E7</v>
      </c>
    </row>
    <row r="22">
      <c r="A22" s="2" t="s">
        <v>22</v>
      </c>
      <c r="B22" s="6" t="s">
        <v>72</v>
      </c>
      <c r="C22" s="6" t="s">
        <v>24</v>
      </c>
      <c r="D22" s="17" t="str">
        <f t="shared" si="1"/>
        <v>0</v>
      </c>
      <c r="E22" s="17" t="str">
        <f t="shared" si="2"/>
        <v>0</v>
      </c>
      <c r="F22" s="19" t="str">
        <f t="shared" si="3"/>
        <v>0</v>
      </c>
      <c r="G22" s="20" t="str">
        <f t="shared" si="4"/>
        <v>0</v>
      </c>
      <c r="H22" s="6">
        <v>1737841.27</v>
      </c>
    </row>
    <row r="23">
      <c r="A23" s="2" t="s">
        <v>22</v>
      </c>
      <c r="B23" s="6" t="s">
        <v>73</v>
      </c>
      <c r="C23" s="6" t="s">
        <v>24</v>
      </c>
      <c r="D23" s="17" t="str">
        <f t="shared" si="1"/>
        <v>0</v>
      </c>
      <c r="E23" s="17" t="str">
        <f t="shared" si="2"/>
        <v>0</v>
      </c>
      <c r="F23" s="19" t="str">
        <f t="shared" si="3"/>
        <v>0</v>
      </c>
      <c r="G23" s="20" t="str">
        <f t="shared" si="4"/>
        <v>0</v>
      </c>
      <c r="H23" s="6">
        <v>1.182156834E7</v>
      </c>
    </row>
    <row r="24">
      <c r="A24" s="2" t="s">
        <v>22</v>
      </c>
      <c r="B24" s="6" t="s">
        <v>74</v>
      </c>
      <c r="C24" s="6" t="s">
        <v>24</v>
      </c>
      <c r="D24" s="17" t="str">
        <f t="shared" si="1"/>
        <v>0</v>
      </c>
      <c r="E24" s="17" t="str">
        <f t="shared" si="2"/>
        <v>0</v>
      </c>
      <c r="F24" s="19" t="str">
        <f t="shared" si="3"/>
        <v>0</v>
      </c>
      <c r="G24" s="20" t="str">
        <f t="shared" si="4"/>
        <v>0</v>
      </c>
      <c r="H24" s="6">
        <v>6680069.42</v>
      </c>
    </row>
    <row r="25">
      <c r="A25" s="2" t="s">
        <v>22</v>
      </c>
      <c r="B25" s="6" t="s">
        <v>75</v>
      </c>
      <c r="C25" s="6" t="s">
        <v>24</v>
      </c>
      <c r="D25" s="17" t="str">
        <f t="shared" si="1"/>
        <v>0</v>
      </c>
      <c r="E25" s="17" t="str">
        <f t="shared" si="2"/>
        <v>0</v>
      </c>
      <c r="F25" s="19" t="str">
        <f t="shared" si="3"/>
        <v>0</v>
      </c>
      <c r="G25" s="20" t="str">
        <f t="shared" si="4"/>
        <v>0</v>
      </c>
      <c r="H25" s="6">
        <v>2612812.03</v>
      </c>
    </row>
    <row r="26">
      <c r="A26" s="2" t="s">
        <v>22</v>
      </c>
      <c r="B26" s="6" t="s">
        <v>76</v>
      </c>
      <c r="C26" s="6" t="s">
        <v>24</v>
      </c>
      <c r="D26" s="17" t="str">
        <f t="shared" si="1"/>
        <v>0</v>
      </c>
      <c r="E26" s="17" t="str">
        <f t="shared" si="2"/>
        <v>0</v>
      </c>
      <c r="F26" s="19" t="str">
        <f t="shared" si="3"/>
        <v>0</v>
      </c>
      <c r="G26" s="20" t="str">
        <f t="shared" si="4"/>
        <v>0</v>
      </c>
      <c r="H26" s="6">
        <v>9969997.6</v>
      </c>
    </row>
    <row r="27">
      <c r="A27" s="2" t="s">
        <v>22</v>
      </c>
      <c r="B27" s="6" t="s">
        <v>77</v>
      </c>
      <c r="C27" s="6" t="s">
        <v>24</v>
      </c>
      <c r="D27" s="17" t="str">
        <f t="shared" si="1"/>
        <v>0</v>
      </c>
      <c r="E27" s="17" t="str">
        <f t="shared" si="2"/>
        <v>0</v>
      </c>
      <c r="F27" s="19" t="str">
        <f t="shared" si="3"/>
        <v>0</v>
      </c>
      <c r="G27" s="20" t="str">
        <f t="shared" si="4"/>
        <v>0</v>
      </c>
      <c r="H27" s="6">
        <v>3052187.19</v>
      </c>
    </row>
    <row r="28">
      <c r="A28" s="2" t="s">
        <v>22</v>
      </c>
      <c r="B28" s="6" t="s">
        <v>78</v>
      </c>
      <c r="C28" s="6" t="s">
        <v>24</v>
      </c>
      <c r="D28" s="17" t="str">
        <f t="shared" si="1"/>
        <v>0</v>
      </c>
      <c r="E28" s="17" t="str">
        <f t="shared" si="2"/>
        <v>0</v>
      </c>
      <c r="F28" s="19" t="str">
        <f t="shared" si="3"/>
        <v>0</v>
      </c>
      <c r="G28" s="20" t="str">
        <f t="shared" si="4"/>
        <v>0</v>
      </c>
      <c r="H28" s="6">
        <v>5314876.75</v>
      </c>
    </row>
    <row r="29">
      <c r="A29" s="2" t="s">
        <v>22</v>
      </c>
      <c r="B29" s="6" t="s">
        <v>79</v>
      </c>
      <c r="C29" s="6" t="s">
        <v>24</v>
      </c>
      <c r="D29" s="17" t="str">
        <f t="shared" si="1"/>
        <v>0</v>
      </c>
      <c r="E29" s="17" t="str">
        <f t="shared" si="2"/>
        <v>0</v>
      </c>
      <c r="F29" s="19" t="str">
        <f t="shared" si="3"/>
        <v>0</v>
      </c>
      <c r="G29" s="20" t="str">
        <f t="shared" si="4"/>
        <v>0</v>
      </c>
      <c r="H29" s="6">
        <v>3279852.2</v>
      </c>
    </row>
    <row r="30">
      <c r="A30" s="2" t="s">
        <v>22</v>
      </c>
      <c r="B30" s="6" t="s">
        <v>80</v>
      </c>
      <c r="C30" s="6" t="s">
        <v>24</v>
      </c>
      <c r="D30" s="17" t="str">
        <f t="shared" si="1"/>
        <v>0</v>
      </c>
      <c r="E30" s="17" t="str">
        <f t="shared" si="2"/>
        <v>0</v>
      </c>
      <c r="F30" s="19" t="str">
        <f t="shared" si="3"/>
        <v>0</v>
      </c>
      <c r="G30" s="20" t="str">
        <f t="shared" si="4"/>
        <v>0</v>
      </c>
      <c r="H30" s="6">
        <v>967864.62</v>
      </c>
    </row>
    <row r="31">
      <c r="A31" s="2" t="s">
        <v>22</v>
      </c>
      <c r="B31" s="6" t="s">
        <v>81</v>
      </c>
      <c r="C31" s="6" t="s">
        <v>24</v>
      </c>
      <c r="D31" s="17" t="str">
        <f t="shared" si="1"/>
        <v>0</v>
      </c>
      <c r="E31" s="17" t="str">
        <f t="shared" si="2"/>
        <v>0</v>
      </c>
      <c r="F31" s="19" t="str">
        <f t="shared" si="3"/>
        <v>0</v>
      </c>
      <c r="G31" s="20" t="str">
        <f t="shared" si="4"/>
        <v>0</v>
      </c>
      <c r="H31" s="6">
        <v>1181723.14</v>
      </c>
    </row>
    <row r="32">
      <c r="A32" s="2" t="s">
        <v>22</v>
      </c>
      <c r="B32" s="6" t="s">
        <v>82</v>
      </c>
      <c r="C32" s="6" t="s">
        <v>24</v>
      </c>
      <c r="D32" s="17" t="str">
        <f t="shared" si="1"/>
        <v>0</v>
      </c>
      <c r="E32" s="17" t="str">
        <f t="shared" si="2"/>
        <v>0</v>
      </c>
      <c r="F32" s="19" t="str">
        <f t="shared" si="3"/>
        <v>0</v>
      </c>
      <c r="G32" s="20" t="str">
        <f t="shared" si="4"/>
        <v>0</v>
      </c>
      <c r="H32" s="6">
        <v>7263717.41</v>
      </c>
    </row>
    <row r="33">
      <c r="A33" s="2" t="s">
        <v>22</v>
      </c>
      <c r="B33" s="6" t="s">
        <v>83</v>
      </c>
      <c r="C33" s="6" t="s">
        <v>24</v>
      </c>
      <c r="D33" s="17" t="str">
        <f t="shared" si="1"/>
        <v>0</v>
      </c>
      <c r="E33" s="17" t="str">
        <f t="shared" si="2"/>
        <v>0</v>
      </c>
      <c r="F33" s="19" t="str">
        <f t="shared" si="3"/>
        <v>0</v>
      </c>
      <c r="G33" s="20" t="str">
        <f t="shared" si="4"/>
        <v>0</v>
      </c>
      <c r="H33" s="6">
        <v>6886580.28</v>
      </c>
    </row>
    <row r="34">
      <c r="A34" s="2" t="s">
        <v>22</v>
      </c>
      <c r="B34" s="6" t="s">
        <v>84</v>
      </c>
      <c r="C34" s="6" t="s">
        <v>24</v>
      </c>
      <c r="D34" s="17" t="str">
        <f t="shared" si="1"/>
        <v>0</v>
      </c>
      <c r="E34" s="17" t="str">
        <f t="shared" si="2"/>
        <v>0</v>
      </c>
      <c r="F34" s="19" t="str">
        <f t="shared" si="3"/>
        <v>0</v>
      </c>
      <c r="G34" s="20" t="str">
        <f t="shared" si="4"/>
        <v>0</v>
      </c>
      <c r="H34" s="6">
        <v>693056.83</v>
      </c>
    </row>
    <row r="35">
      <c r="A35" s="2" t="s">
        <v>22</v>
      </c>
      <c r="B35" s="6" t="s">
        <v>85</v>
      </c>
      <c r="C35" s="6" t="s">
        <v>24</v>
      </c>
      <c r="D35" s="17" t="str">
        <f t="shared" si="1"/>
        <v>0</v>
      </c>
      <c r="E35" s="17" t="str">
        <f t="shared" si="2"/>
        <v>0</v>
      </c>
      <c r="F35" s="19" t="str">
        <f t="shared" si="3"/>
        <v>0</v>
      </c>
      <c r="G35" s="20" t="str">
        <f t="shared" si="4"/>
        <v>0</v>
      </c>
      <c r="H35" s="6">
        <v>4356809.73</v>
      </c>
    </row>
    <row r="36">
      <c r="A36" s="2" t="s">
        <v>22</v>
      </c>
      <c r="B36" s="6" t="s">
        <v>86</v>
      </c>
      <c r="C36" s="6" t="s">
        <v>24</v>
      </c>
      <c r="D36" s="17" t="str">
        <f t="shared" si="1"/>
        <v>0</v>
      </c>
      <c r="E36" s="17" t="str">
        <f t="shared" si="2"/>
        <v>0</v>
      </c>
      <c r="F36" s="19" t="str">
        <f t="shared" si="3"/>
        <v>0</v>
      </c>
      <c r="G36" s="20" t="str">
        <f t="shared" si="4"/>
        <v>0</v>
      </c>
      <c r="H36" s="6">
        <v>1803322.35</v>
      </c>
    </row>
    <row r="37">
      <c r="A37" s="2" t="s">
        <v>22</v>
      </c>
      <c r="B37" s="6" t="s">
        <v>87</v>
      </c>
      <c r="C37" s="6" t="s">
        <v>24</v>
      </c>
      <c r="D37" s="17" t="str">
        <f t="shared" si="1"/>
        <v>0</v>
      </c>
      <c r="E37" s="17" t="str">
        <f t="shared" si="2"/>
        <v>0</v>
      </c>
      <c r="F37" s="19" t="str">
        <f t="shared" si="3"/>
        <v>0</v>
      </c>
      <c r="G37" s="20" t="str">
        <f t="shared" si="4"/>
        <v>0</v>
      </c>
      <c r="H37" s="6">
        <v>1.017221284E7</v>
      </c>
    </row>
    <row r="38">
      <c r="A38" s="2" t="s">
        <v>22</v>
      </c>
      <c r="B38" s="6" t="s">
        <v>88</v>
      </c>
      <c r="C38" s="6" t="s">
        <v>24</v>
      </c>
      <c r="D38" s="17" t="str">
        <f t="shared" si="1"/>
        <v>0</v>
      </c>
      <c r="E38" s="17" t="str">
        <f t="shared" si="2"/>
        <v>0</v>
      </c>
      <c r="F38" s="19" t="str">
        <f t="shared" si="3"/>
        <v>0</v>
      </c>
      <c r="G38" s="20" t="str">
        <f t="shared" si="4"/>
        <v>0</v>
      </c>
      <c r="H38" s="6">
        <v>1.020373341E7</v>
      </c>
    </row>
    <row r="39">
      <c r="A39" s="2" t="s">
        <v>22</v>
      </c>
      <c r="B39" s="6" t="s">
        <v>89</v>
      </c>
      <c r="C39" s="6" t="s">
        <v>24</v>
      </c>
      <c r="D39" s="17" t="str">
        <f t="shared" si="1"/>
        <v>0</v>
      </c>
      <c r="E39" s="17" t="str">
        <f t="shared" si="2"/>
        <v>0</v>
      </c>
      <c r="F39" s="19" t="str">
        <f t="shared" si="3"/>
        <v>0</v>
      </c>
      <c r="G39" s="20" t="str">
        <f t="shared" si="4"/>
        <v>0</v>
      </c>
      <c r="H39" s="6">
        <v>1295855.19</v>
      </c>
    </row>
    <row r="40">
      <c r="A40" s="2" t="s">
        <v>22</v>
      </c>
      <c r="B40" s="6" t="s">
        <v>90</v>
      </c>
      <c r="C40" s="6" t="s">
        <v>24</v>
      </c>
      <c r="D40" s="17" t="str">
        <f t="shared" si="1"/>
        <v>0</v>
      </c>
      <c r="E40" s="17" t="str">
        <f t="shared" si="2"/>
        <v>0</v>
      </c>
      <c r="F40" s="19" t="str">
        <f t="shared" si="3"/>
        <v>0</v>
      </c>
      <c r="G40" s="20" t="str">
        <f t="shared" si="4"/>
        <v>0</v>
      </c>
      <c r="H40" s="6">
        <v>5610567.97</v>
      </c>
    </row>
    <row r="41">
      <c r="A41" s="2" t="s">
        <v>22</v>
      </c>
      <c r="B41" s="6" t="s">
        <v>91</v>
      </c>
      <c r="C41" s="6" t="s">
        <v>24</v>
      </c>
      <c r="D41" s="17" t="str">
        <f t="shared" si="1"/>
        <v>0</v>
      </c>
      <c r="E41" s="17" t="str">
        <f t="shared" si="2"/>
        <v>0</v>
      </c>
      <c r="F41" s="19" t="str">
        <f t="shared" si="3"/>
        <v>0</v>
      </c>
      <c r="G41" s="20" t="str">
        <f t="shared" si="4"/>
        <v>0</v>
      </c>
      <c r="H41" s="6">
        <v>7798718.84</v>
      </c>
    </row>
    <row r="42">
      <c r="A42" s="2" t="s">
        <v>22</v>
      </c>
      <c r="B42" s="6" t="s">
        <v>92</v>
      </c>
      <c r="C42" s="6" t="s">
        <v>24</v>
      </c>
      <c r="D42" s="17" t="str">
        <f t="shared" si="1"/>
        <v>0</v>
      </c>
      <c r="E42" s="17" t="str">
        <f t="shared" si="2"/>
        <v>0</v>
      </c>
      <c r="F42" s="19" t="str">
        <f t="shared" si="3"/>
        <v>0</v>
      </c>
      <c r="G42" s="20" t="str">
        <f t="shared" si="4"/>
        <v>0</v>
      </c>
      <c r="H42" s="6">
        <v>7636733.18</v>
      </c>
    </row>
    <row r="43">
      <c r="A43" s="2" t="s">
        <v>22</v>
      </c>
      <c r="B43" s="6" t="s">
        <v>93</v>
      </c>
      <c r="C43" s="6" t="s">
        <v>24</v>
      </c>
      <c r="D43" s="17" t="str">
        <f t="shared" si="1"/>
        <v>0</v>
      </c>
      <c r="E43" s="17" t="str">
        <f t="shared" si="2"/>
        <v>0</v>
      </c>
      <c r="F43" s="19" t="str">
        <f t="shared" si="3"/>
        <v>0</v>
      </c>
      <c r="G43" s="20" t="str">
        <f t="shared" si="4"/>
        <v>0</v>
      </c>
      <c r="H43" s="6">
        <v>4907056.64</v>
      </c>
    </row>
    <row r="44">
      <c r="A44" s="2" t="s">
        <v>22</v>
      </c>
      <c r="B44" s="6" t="s">
        <v>94</v>
      </c>
      <c r="C44" s="6" t="s">
        <v>24</v>
      </c>
      <c r="D44" s="17" t="str">
        <f t="shared" si="1"/>
        <v>0</v>
      </c>
      <c r="E44" s="17" t="str">
        <f t="shared" si="2"/>
        <v>0</v>
      </c>
      <c r="F44" s="19" t="str">
        <f t="shared" si="3"/>
        <v>0</v>
      </c>
      <c r="G44" s="20" t="str">
        <f t="shared" si="4"/>
        <v>0</v>
      </c>
      <c r="H44" s="6">
        <v>3360043.82</v>
      </c>
    </row>
    <row r="45">
      <c r="A45" s="2" t="s">
        <v>22</v>
      </c>
      <c r="B45" s="6" t="s">
        <v>95</v>
      </c>
      <c r="C45" s="6" t="s">
        <v>24</v>
      </c>
      <c r="D45" s="17" t="str">
        <f t="shared" si="1"/>
        <v>0</v>
      </c>
      <c r="E45" s="17" t="str">
        <f t="shared" si="2"/>
        <v>0</v>
      </c>
      <c r="F45" s="19" t="str">
        <f t="shared" si="3"/>
        <v>0</v>
      </c>
      <c r="G45" s="20" t="str">
        <f t="shared" si="4"/>
        <v>0</v>
      </c>
      <c r="H45" s="6">
        <v>1.202057746E7</v>
      </c>
    </row>
    <row r="46">
      <c r="A46" s="2" t="s">
        <v>22</v>
      </c>
      <c r="B46" s="6" t="s">
        <v>96</v>
      </c>
      <c r="C46" s="6" t="s">
        <v>24</v>
      </c>
      <c r="D46" s="17" t="str">
        <f t="shared" si="1"/>
        <v>0</v>
      </c>
      <c r="E46" s="17" t="str">
        <f t="shared" si="2"/>
        <v>0</v>
      </c>
      <c r="F46" s="19" t="str">
        <f t="shared" si="3"/>
        <v>0</v>
      </c>
      <c r="G46" s="20" t="str">
        <f t="shared" si="4"/>
        <v>0</v>
      </c>
      <c r="H46" s="6">
        <v>8099574.37</v>
      </c>
    </row>
    <row r="47">
      <c r="A47" s="2" t="s">
        <v>22</v>
      </c>
      <c r="B47" s="6" t="s">
        <v>97</v>
      </c>
      <c r="C47" s="6" t="s">
        <v>24</v>
      </c>
      <c r="D47" s="17" t="str">
        <f t="shared" si="1"/>
        <v>0</v>
      </c>
      <c r="E47" s="17" t="str">
        <f t="shared" si="2"/>
        <v>0</v>
      </c>
      <c r="F47" s="19" t="str">
        <f t="shared" si="3"/>
        <v>0</v>
      </c>
      <c r="G47" s="20" t="str">
        <f t="shared" si="4"/>
        <v>0</v>
      </c>
      <c r="H47" s="6">
        <v>4973706.83</v>
      </c>
    </row>
    <row r="48">
      <c r="A48" s="2" t="s">
        <v>22</v>
      </c>
      <c r="B48" s="6" t="s">
        <v>98</v>
      </c>
      <c r="C48" s="6" t="s">
        <v>24</v>
      </c>
      <c r="D48" s="17" t="str">
        <f t="shared" si="1"/>
        <v>0</v>
      </c>
      <c r="E48" s="17" t="str">
        <f t="shared" si="2"/>
        <v>0</v>
      </c>
      <c r="F48" s="19" t="str">
        <f t="shared" si="3"/>
        <v>0</v>
      </c>
      <c r="G48" s="20" t="str">
        <f t="shared" si="4"/>
        <v>0</v>
      </c>
      <c r="H48" s="6">
        <v>1990825.58</v>
      </c>
    </row>
    <row r="49">
      <c r="A49" s="2" t="s">
        <v>22</v>
      </c>
      <c r="B49" s="6" t="s">
        <v>99</v>
      </c>
      <c r="C49" s="6" t="s">
        <v>24</v>
      </c>
      <c r="D49" s="17" t="str">
        <f t="shared" si="1"/>
        <v>0</v>
      </c>
      <c r="E49" s="17" t="str">
        <f t="shared" si="2"/>
        <v>0</v>
      </c>
      <c r="F49" s="19" t="str">
        <f t="shared" si="3"/>
        <v>0</v>
      </c>
      <c r="G49" s="20" t="str">
        <f t="shared" si="4"/>
        <v>0</v>
      </c>
      <c r="H49" s="6">
        <v>1.160450175E7</v>
      </c>
    </row>
    <row r="50">
      <c r="A50" s="2" t="s">
        <v>22</v>
      </c>
      <c r="B50" s="6" t="s">
        <v>100</v>
      </c>
      <c r="C50" s="6" t="s">
        <v>24</v>
      </c>
      <c r="D50" s="17" t="str">
        <f t="shared" si="1"/>
        <v>0</v>
      </c>
      <c r="E50" s="17" t="str">
        <f t="shared" si="2"/>
        <v>0</v>
      </c>
      <c r="F50" s="19" t="str">
        <f t="shared" si="3"/>
        <v>0</v>
      </c>
      <c r="G50" s="20" t="str">
        <f t="shared" si="4"/>
        <v>0</v>
      </c>
      <c r="H50" s="6">
        <v>3897146.39</v>
      </c>
    </row>
    <row r="51">
      <c r="A51" s="2" t="s">
        <v>22</v>
      </c>
      <c r="B51" s="6" t="s">
        <v>101</v>
      </c>
      <c r="C51" s="6" t="s">
        <v>24</v>
      </c>
      <c r="D51" s="17" t="str">
        <f t="shared" si="1"/>
        <v>0</v>
      </c>
      <c r="E51" s="17" t="str">
        <f t="shared" si="2"/>
        <v>0</v>
      </c>
      <c r="F51" s="19" t="str">
        <f t="shared" si="3"/>
        <v>0</v>
      </c>
      <c r="G51" s="20" t="str">
        <f t="shared" si="4"/>
        <v>0</v>
      </c>
      <c r="H51" s="6">
        <v>6463426.96</v>
      </c>
    </row>
    <row r="52">
      <c r="A52" s="2" t="s">
        <v>22</v>
      </c>
      <c r="B52" s="6" t="s">
        <v>102</v>
      </c>
      <c r="C52" s="6" t="s">
        <v>24</v>
      </c>
      <c r="D52" s="17" t="str">
        <f t="shared" si="1"/>
        <v>0</v>
      </c>
      <c r="E52" s="17" t="str">
        <f t="shared" si="2"/>
        <v>0</v>
      </c>
      <c r="F52" s="19" t="str">
        <f t="shared" si="3"/>
        <v>0</v>
      </c>
      <c r="G52" s="20" t="str">
        <f t="shared" si="4"/>
        <v>0</v>
      </c>
      <c r="H52" s="6">
        <v>2573867.91</v>
      </c>
    </row>
    <row r="53">
      <c r="A53" s="2" t="s">
        <v>22</v>
      </c>
      <c r="B53" s="6" t="s">
        <v>103</v>
      </c>
      <c r="C53" s="6" t="s">
        <v>24</v>
      </c>
      <c r="D53" s="17" t="str">
        <f t="shared" si="1"/>
        <v>0</v>
      </c>
      <c r="E53" s="17" t="str">
        <f t="shared" si="2"/>
        <v>0</v>
      </c>
      <c r="F53" s="19" t="str">
        <f t="shared" si="3"/>
        <v>0</v>
      </c>
      <c r="G53" s="20" t="str">
        <f t="shared" si="4"/>
        <v>0</v>
      </c>
      <c r="H53" s="6">
        <v>1.103513381E7</v>
      </c>
    </row>
    <row r="54">
      <c r="A54" s="2" t="s">
        <v>22</v>
      </c>
      <c r="B54" s="6" t="s">
        <v>104</v>
      </c>
      <c r="C54" s="6" t="s">
        <v>24</v>
      </c>
      <c r="D54" s="17" t="str">
        <f t="shared" si="1"/>
        <v>0</v>
      </c>
      <c r="E54" s="17" t="str">
        <f t="shared" si="2"/>
        <v>0</v>
      </c>
      <c r="F54" s="19" t="str">
        <f t="shared" si="3"/>
        <v>0</v>
      </c>
      <c r="G54" s="20" t="str">
        <f t="shared" si="4"/>
        <v>0</v>
      </c>
      <c r="H54" s="6">
        <v>1.010343559E7</v>
      </c>
    </row>
    <row r="55">
      <c r="A55" s="2" t="s">
        <v>22</v>
      </c>
      <c r="B55" s="6" t="s">
        <v>105</v>
      </c>
      <c r="C55" s="6" t="s">
        <v>24</v>
      </c>
      <c r="D55" s="17" t="str">
        <f t="shared" si="1"/>
        <v>0</v>
      </c>
      <c r="E55" s="17" t="str">
        <f t="shared" si="2"/>
        <v>0</v>
      </c>
      <c r="F55" s="19" t="str">
        <f t="shared" si="3"/>
        <v>0</v>
      </c>
      <c r="G55" s="20" t="str">
        <f t="shared" si="4"/>
        <v>0</v>
      </c>
      <c r="H55" s="6">
        <v>1.008216109E7</v>
      </c>
    </row>
    <row r="56">
      <c r="A56" s="2" t="s">
        <v>22</v>
      </c>
      <c r="B56" s="6" t="s">
        <v>106</v>
      </c>
      <c r="C56" s="6" t="s">
        <v>24</v>
      </c>
      <c r="D56" s="17" t="str">
        <f t="shared" si="1"/>
        <v>0</v>
      </c>
      <c r="E56" s="17" t="str">
        <f t="shared" si="2"/>
        <v>0</v>
      </c>
      <c r="F56" s="19" t="str">
        <f t="shared" si="3"/>
        <v>0</v>
      </c>
      <c r="G56" s="20" t="str">
        <f t="shared" si="4"/>
        <v>0</v>
      </c>
      <c r="H56" s="21">
        <v>6768163.49</v>
      </c>
    </row>
    <row r="57">
      <c r="A57" s="2" t="s">
        <v>22</v>
      </c>
      <c r="B57" s="6" t="s">
        <v>107</v>
      </c>
      <c r="C57" s="6" t="s">
        <v>24</v>
      </c>
      <c r="D57" s="17" t="str">
        <f t="shared" si="1"/>
        <v>0</v>
      </c>
      <c r="E57" s="17" t="str">
        <f t="shared" si="2"/>
        <v>0</v>
      </c>
      <c r="F57" s="19" t="str">
        <f t="shared" si="3"/>
        <v>0</v>
      </c>
      <c r="G57" s="20" t="str">
        <f t="shared" si="4"/>
        <v>0</v>
      </c>
      <c r="H57" s="21">
        <v>5566559.83</v>
      </c>
    </row>
    <row r="58">
      <c r="A58" s="2" t="s">
        <v>22</v>
      </c>
      <c r="B58" s="6" t="s">
        <v>108</v>
      </c>
      <c r="C58" s="6" t="s">
        <v>24</v>
      </c>
      <c r="D58" s="17" t="str">
        <f t="shared" si="1"/>
        <v>0</v>
      </c>
      <c r="E58" s="17" t="str">
        <f t="shared" si="2"/>
        <v>0</v>
      </c>
      <c r="F58" s="19" t="str">
        <f t="shared" si="3"/>
        <v>0</v>
      </c>
      <c r="G58" s="20" t="str">
        <f t="shared" si="4"/>
        <v>0</v>
      </c>
      <c r="H58" s="21">
        <v>1408765.92</v>
      </c>
    </row>
    <row r="59">
      <c r="A59" s="2" t="s">
        <v>22</v>
      </c>
      <c r="B59" s="6" t="s">
        <v>109</v>
      </c>
      <c r="C59" s="6" t="s">
        <v>24</v>
      </c>
      <c r="D59" s="17" t="str">
        <f t="shared" si="1"/>
        <v>0</v>
      </c>
      <c r="E59" s="17" t="str">
        <f t="shared" si="2"/>
        <v>0</v>
      </c>
      <c r="F59" s="19" t="str">
        <f t="shared" si="3"/>
        <v>0</v>
      </c>
      <c r="G59" s="20" t="str">
        <f t="shared" si="4"/>
        <v>0</v>
      </c>
      <c r="H59" s="21">
        <v>723475.92</v>
      </c>
    </row>
    <row r="60">
      <c r="A60" s="2" t="s">
        <v>22</v>
      </c>
      <c r="B60" s="6" t="s">
        <v>110</v>
      </c>
      <c r="C60" s="6" t="s">
        <v>24</v>
      </c>
      <c r="D60" s="17" t="str">
        <f t="shared" si="1"/>
        <v>0</v>
      </c>
      <c r="E60" s="17" t="str">
        <f t="shared" si="2"/>
        <v>0</v>
      </c>
      <c r="F60" s="19" t="str">
        <f t="shared" si="3"/>
        <v>0</v>
      </c>
      <c r="G60" s="20" t="str">
        <f t="shared" si="4"/>
        <v>0</v>
      </c>
      <c r="H60" s="21">
        <v>3885175.52</v>
      </c>
    </row>
    <row r="61">
      <c r="A61" s="2" t="s">
        <v>22</v>
      </c>
      <c r="B61" s="6" t="s">
        <v>111</v>
      </c>
      <c r="C61" s="6" t="s">
        <v>111</v>
      </c>
      <c r="D61" s="17" t="str">
        <f t="shared" si="1"/>
        <v>0</v>
      </c>
      <c r="E61" s="17" t="str">
        <f t="shared" si="2"/>
        <v>0</v>
      </c>
      <c r="F61" s="19" t="str">
        <f t="shared" si="3"/>
        <v>0</v>
      </c>
      <c r="G61" s="20" t="str">
        <f t="shared" si="4"/>
        <v>0</v>
      </c>
      <c r="H61" s="21">
        <v>1.0974033749E8</v>
      </c>
    </row>
    <row r="62">
      <c r="A62" s="2" t="s">
        <v>22</v>
      </c>
      <c r="B62" s="6" t="s">
        <v>112</v>
      </c>
      <c r="C62" s="6" t="s">
        <v>113</v>
      </c>
      <c r="D62" s="17" t="str">
        <f t="shared" si="1"/>
        <v>0</v>
      </c>
      <c r="E62" s="17" t="str">
        <f t="shared" si="2"/>
        <v>0</v>
      </c>
      <c r="F62" s="19" t="str">
        <f t="shared" si="3"/>
        <v>0</v>
      </c>
      <c r="G62" s="20" t="str">
        <f t="shared" si="4"/>
        <v>0</v>
      </c>
      <c r="H62" s="21">
        <v>1.761687576E7</v>
      </c>
    </row>
    <row r="63">
      <c r="A63" s="2" t="s">
        <v>22</v>
      </c>
      <c r="B63" s="6" t="s">
        <v>114</v>
      </c>
      <c r="C63" s="6" t="s">
        <v>113</v>
      </c>
      <c r="D63" s="17" t="str">
        <f t="shared" si="1"/>
        <v>0</v>
      </c>
      <c r="E63" s="17" t="str">
        <f t="shared" si="2"/>
        <v>0</v>
      </c>
      <c r="F63" s="19" t="str">
        <f t="shared" si="3"/>
        <v>0</v>
      </c>
      <c r="G63" s="20" t="str">
        <f t="shared" si="4"/>
        <v>0</v>
      </c>
      <c r="H63" s="21">
        <v>7681.32</v>
      </c>
    </row>
    <row r="64">
      <c r="A64" s="2" t="s">
        <v>22</v>
      </c>
      <c r="B64" s="6" t="s">
        <v>115</v>
      </c>
      <c r="C64" s="6" t="s">
        <v>113</v>
      </c>
      <c r="D64" s="17" t="str">
        <f t="shared" si="1"/>
        <v>0</v>
      </c>
      <c r="E64" s="17" t="str">
        <f t="shared" si="2"/>
        <v>0</v>
      </c>
      <c r="F64" s="19" t="str">
        <f t="shared" si="3"/>
        <v>0</v>
      </c>
      <c r="G64" s="20" t="str">
        <f t="shared" si="4"/>
        <v>0</v>
      </c>
      <c r="H64" s="21">
        <v>1.21682539E7</v>
      </c>
    </row>
    <row r="65">
      <c r="A65" s="2" t="s">
        <v>22</v>
      </c>
      <c r="B65" s="6" t="s">
        <v>116</v>
      </c>
      <c r="C65" s="6" t="s">
        <v>113</v>
      </c>
      <c r="D65" s="17" t="str">
        <f t="shared" si="1"/>
        <v>0</v>
      </c>
      <c r="E65" s="17" t="str">
        <f t="shared" si="2"/>
        <v>0</v>
      </c>
      <c r="F65" s="19" t="str">
        <f t="shared" si="3"/>
        <v>0</v>
      </c>
      <c r="G65" s="20" t="str">
        <f t="shared" si="4"/>
        <v>0</v>
      </c>
      <c r="H65" s="21">
        <v>2.435339254E7</v>
      </c>
    </row>
    <row r="66">
      <c r="A66" s="2" t="s">
        <v>22</v>
      </c>
      <c r="B66" s="6" t="s">
        <v>117</v>
      </c>
      <c r="C66" s="6" t="s">
        <v>113</v>
      </c>
      <c r="D66" s="17" t="str">
        <f t="shared" si="1"/>
        <v>0</v>
      </c>
      <c r="E66" s="17" t="str">
        <f t="shared" si="2"/>
        <v>0</v>
      </c>
      <c r="F66" s="19" t="str">
        <f t="shared" si="3"/>
        <v>0</v>
      </c>
      <c r="G66" s="20" t="str">
        <f t="shared" si="4"/>
        <v>0</v>
      </c>
      <c r="H66" s="21">
        <v>9900175.54</v>
      </c>
    </row>
    <row r="67">
      <c r="A67" s="2" t="s">
        <v>22</v>
      </c>
      <c r="B67" s="6" t="s">
        <v>118</v>
      </c>
      <c r="C67" s="6" t="s">
        <v>113</v>
      </c>
      <c r="D67" s="17" t="str">
        <f t="shared" si="1"/>
        <v>0</v>
      </c>
      <c r="E67" s="17" t="str">
        <f t="shared" si="2"/>
        <v>0</v>
      </c>
      <c r="F67" s="19" t="str">
        <f t="shared" si="3"/>
        <v>0</v>
      </c>
      <c r="G67" s="20" t="str">
        <f t="shared" si="4"/>
        <v>0</v>
      </c>
      <c r="H67" s="21">
        <v>1.076038145E7</v>
      </c>
    </row>
    <row r="68">
      <c r="A68" s="2" t="s">
        <v>22</v>
      </c>
      <c r="B68" s="6" t="s">
        <v>119</v>
      </c>
      <c r="C68" s="6" t="s">
        <v>113</v>
      </c>
      <c r="D68" s="17" t="str">
        <f t="shared" si="1"/>
        <v>0</v>
      </c>
      <c r="E68" s="17" t="str">
        <f t="shared" si="2"/>
        <v>0</v>
      </c>
      <c r="F68" s="19" t="str">
        <f t="shared" si="3"/>
        <v>0</v>
      </c>
      <c r="G68" s="20" t="str">
        <f t="shared" si="4"/>
        <v>0</v>
      </c>
      <c r="H68" s="21">
        <v>2.659708755E7</v>
      </c>
    </row>
    <row r="69">
      <c r="A69" s="2" t="s">
        <v>22</v>
      </c>
      <c r="B69" s="6" t="s">
        <v>120</v>
      </c>
      <c r="C69" s="6" t="s">
        <v>113</v>
      </c>
      <c r="D69" s="17" t="str">
        <f t="shared" si="1"/>
        <v>0</v>
      </c>
      <c r="E69" s="17" t="str">
        <f t="shared" si="2"/>
        <v>0</v>
      </c>
      <c r="F69" s="19" t="str">
        <f t="shared" si="3"/>
        <v>0</v>
      </c>
      <c r="G69" s="20" t="str">
        <f t="shared" si="4"/>
        <v>0</v>
      </c>
      <c r="H69" s="21">
        <v>1.588960558E7</v>
      </c>
    </row>
    <row r="70">
      <c r="A70" s="2" t="s">
        <v>22</v>
      </c>
      <c r="B70" s="6" t="s">
        <v>121</v>
      </c>
      <c r="C70" s="6" t="s">
        <v>113</v>
      </c>
      <c r="D70" s="17" t="str">
        <f t="shared" si="1"/>
        <v>0</v>
      </c>
      <c r="E70" s="17" t="str">
        <f t="shared" si="2"/>
        <v>0</v>
      </c>
      <c r="F70" s="19" t="str">
        <f t="shared" si="3"/>
        <v>0</v>
      </c>
      <c r="G70" s="20" t="str">
        <f t="shared" si="4"/>
        <v>0</v>
      </c>
      <c r="H70" s="21">
        <v>1.727556424E7</v>
      </c>
    </row>
    <row r="71">
      <c r="A71" s="2" t="s">
        <v>22</v>
      </c>
      <c r="B71" s="6" t="s">
        <v>122</v>
      </c>
      <c r="C71" s="6" t="s">
        <v>113</v>
      </c>
      <c r="D71" s="17" t="str">
        <f t="shared" si="1"/>
        <v>0</v>
      </c>
      <c r="E71" s="17" t="str">
        <f t="shared" si="2"/>
        <v>0</v>
      </c>
      <c r="F71" s="19" t="str">
        <f t="shared" si="3"/>
        <v>0</v>
      </c>
      <c r="G71" s="20" t="str">
        <f t="shared" si="4"/>
        <v>0</v>
      </c>
      <c r="H71" s="21">
        <v>18741.67</v>
      </c>
    </row>
    <row r="72">
      <c r="A72" s="2" t="s">
        <v>22</v>
      </c>
      <c r="B72" s="6" t="s">
        <v>123</v>
      </c>
      <c r="C72" s="6" t="s">
        <v>113</v>
      </c>
      <c r="D72" s="17" t="str">
        <f t="shared" si="1"/>
        <v>0</v>
      </c>
      <c r="E72" s="17" t="str">
        <f t="shared" si="2"/>
        <v>0</v>
      </c>
      <c r="F72" s="19" t="str">
        <f t="shared" si="3"/>
        <v>0</v>
      </c>
      <c r="G72" s="20" t="str">
        <f t="shared" si="4"/>
        <v>0</v>
      </c>
      <c r="H72" s="21">
        <v>6928738.95</v>
      </c>
    </row>
    <row r="73">
      <c r="A73" s="2" t="s">
        <v>22</v>
      </c>
      <c r="B73" s="6" t="s">
        <v>124</v>
      </c>
      <c r="C73" s="6" t="s">
        <v>113</v>
      </c>
      <c r="D73" s="17" t="str">
        <f t="shared" si="1"/>
        <v>0</v>
      </c>
      <c r="E73" s="17" t="str">
        <f t="shared" si="2"/>
        <v>0</v>
      </c>
      <c r="F73" s="19" t="str">
        <f t="shared" si="3"/>
        <v>0</v>
      </c>
      <c r="G73" s="20" t="str">
        <f t="shared" si="4"/>
        <v>0</v>
      </c>
      <c r="H73" s="21">
        <v>2.057070023E7</v>
      </c>
    </row>
    <row r="74">
      <c r="A74" s="2" t="s">
        <v>22</v>
      </c>
      <c r="B74" s="6" t="s">
        <v>125</v>
      </c>
      <c r="C74" s="6" t="s">
        <v>113</v>
      </c>
      <c r="D74" s="17" t="str">
        <f t="shared" si="1"/>
        <v>0</v>
      </c>
      <c r="E74" s="17" t="str">
        <f t="shared" si="2"/>
        <v>0</v>
      </c>
      <c r="F74" s="19" t="str">
        <f t="shared" si="3"/>
        <v>0</v>
      </c>
      <c r="G74" s="20" t="str">
        <f t="shared" si="4"/>
        <v>0</v>
      </c>
      <c r="H74" s="21">
        <v>1.390225678E7</v>
      </c>
    </row>
    <row r="75">
      <c r="A75" s="2" t="s">
        <v>22</v>
      </c>
      <c r="B75" s="6" t="s">
        <v>126</v>
      </c>
      <c r="C75" s="6" t="s">
        <v>113</v>
      </c>
      <c r="D75" s="17" t="str">
        <f t="shared" si="1"/>
        <v>0</v>
      </c>
      <c r="E75" s="17" t="str">
        <f t="shared" si="2"/>
        <v>0</v>
      </c>
      <c r="F75" s="19" t="str">
        <f t="shared" si="3"/>
        <v>0</v>
      </c>
      <c r="G75" s="20" t="str">
        <f t="shared" si="4"/>
        <v>0</v>
      </c>
      <c r="H75" s="21">
        <v>1.161944907E7</v>
      </c>
    </row>
    <row r="76">
      <c r="A76" s="2" t="s">
        <v>22</v>
      </c>
      <c r="B76" s="22" t="s">
        <v>127</v>
      </c>
      <c r="C76" s="6" t="s">
        <v>113</v>
      </c>
      <c r="D76" s="17" t="str">
        <f t="shared" si="1"/>
        <v>BG Group</v>
      </c>
      <c r="E76" s="17" t="str">
        <f t="shared" si="2"/>
        <v>0</v>
      </c>
      <c r="F76" s="19" t="str">
        <f t="shared" si="3"/>
        <v>BG GROUP PLC COMMON STOCK GBP 10</v>
      </c>
      <c r="G76" s="20">
        <f t="shared" si="4"/>
        <v>21772648.75</v>
      </c>
      <c r="H76" s="21">
        <v>2.177264875E7</v>
      </c>
    </row>
    <row r="77">
      <c r="A77" s="2" t="s">
        <v>22</v>
      </c>
      <c r="B77" s="22" t="s">
        <v>128</v>
      </c>
      <c r="C77" s="6" t="s">
        <v>113</v>
      </c>
      <c r="D77" s="17" t="str">
        <f t="shared" si="1"/>
        <v>BHP Billiton</v>
      </c>
      <c r="E77" s="17" t="str">
        <f t="shared" si="2"/>
        <v>BHP Billiton</v>
      </c>
      <c r="F77" s="19" t="str">
        <f t="shared" si="3"/>
        <v>BHP BILLITON PLC COMMON STOCK GBP 0.5</v>
      </c>
      <c r="G77" s="20">
        <f t="shared" si="4"/>
        <v>31525606.18</v>
      </c>
      <c r="H77" s="21">
        <v>3.152560618E7</v>
      </c>
    </row>
    <row r="78">
      <c r="A78" s="2" t="s">
        <v>22</v>
      </c>
      <c r="B78" s="22" t="s">
        <v>129</v>
      </c>
      <c r="C78" s="6" t="s">
        <v>113</v>
      </c>
      <c r="D78" s="17" t="str">
        <f t="shared" si="1"/>
        <v>0</v>
      </c>
      <c r="E78" s="17" t="str">
        <f t="shared" si="2"/>
        <v>0</v>
      </c>
      <c r="F78" s="19" t="str">
        <f t="shared" si="3"/>
        <v>0</v>
      </c>
      <c r="G78" s="20" t="str">
        <f t="shared" si="4"/>
        <v>0</v>
      </c>
      <c r="H78" s="21">
        <v>1960.0</v>
      </c>
    </row>
    <row r="79">
      <c r="A79" s="2" t="s">
        <v>22</v>
      </c>
      <c r="B79" s="22" t="s">
        <v>130</v>
      </c>
      <c r="C79" s="6" t="s">
        <v>113</v>
      </c>
      <c r="D79" s="17" t="str">
        <f t="shared" si="1"/>
        <v>0</v>
      </c>
      <c r="E79" s="17" t="str">
        <f t="shared" si="2"/>
        <v>0</v>
      </c>
      <c r="F79" s="19" t="str">
        <f t="shared" si="3"/>
        <v>0</v>
      </c>
      <c r="G79" s="20" t="str">
        <f t="shared" si="4"/>
        <v>0</v>
      </c>
      <c r="H79" s="6">
        <v>626.23</v>
      </c>
    </row>
    <row r="80">
      <c r="A80" s="2" t="s">
        <v>22</v>
      </c>
      <c r="B80" s="22" t="s">
        <v>131</v>
      </c>
      <c r="C80" s="6" t="s">
        <v>113</v>
      </c>
      <c r="D80" s="17" t="str">
        <f t="shared" si="1"/>
        <v>0</v>
      </c>
      <c r="E80" s="17" t="str">
        <f t="shared" si="2"/>
        <v>0</v>
      </c>
      <c r="F80" s="19" t="str">
        <f t="shared" si="3"/>
        <v>0</v>
      </c>
      <c r="G80" s="20" t="str">
        <f t="shared" si="4"/>
        <v>0</v>
      </c>
      <c r="H80" s="21">
        <v>1.757566402E7</v>
      </c>
    </row>
    <row r="81">
      <c r="A81" s="2" t="s">
        <v>22</v>
      </c>
      <c r="B81" s="22" t="s">
        <v>132</v>
      </c>
      <c r="C81" s="6" t="s">
        <v>113</v>
      </c>
      <c r="D81" s="17" t="str">
        <f t="shared" si="1"/>
        <v>0</v>
      </c>
      <c r="E81" s="17" t="str">
        <f t="shared" si="2"/>
        <v>0</v>
      </c>
      <c r="F81" s="19" t="str">
        <f t="shared" si="3"/>
        <v>0</v>
      </c>
      <c r="G81" s="20" t="str">
        <f t="shared" si="4"/>
        <v>0</v>
      </c>
      <c r="H81" s="21">
        <v>1.106543546E7</v>
      </c>
    </row>
    <row r="82">
      <c r="A82" s="2" t="s">
        <v>22</v>
      </c>
      <c r="B82" s="23" t="s">
        <v>133</v>
      </c>
      <c r="C82" s="6" t="s">
        <v>113</v>
      </c>
      <c r="D82" s="17" t="str">
        <f t="shared" si="1"/>
        <v>0</v>
      </c>
      <c r="E82" s="17" t="str">
        <f t="shared" si="2"/>
        <v>0</v>
      </c>
      <c r="F82" s="19" t="str">
        <f t="shared" si="3"/>
        <v>0</v>
      </c>
      <c r="G82" s="20" t="str">
        <f t="shared" si="4"/>
        <v>0</v>
      </c>
      <c r="H82" s="21">
        <v>4.259956627E7</v>
      </c>
    </row>
    <row r="83">
      <c r="A83" s="2" t="s">
        <v>22</v>
      </c>
      <c r="B83" s="6" t="s">
        <v>134</v>
      </c>
      <c r="C83" s="6" t="s">
        <v>113</v>
      </c>
      <c r="D83" s="17" t="str">
        <f t="shared" si="1"/>
        <v>0</v>
      </c>
      <c r="E83" s="17" t="str">
        <f t="shared" si="2"/>
        <v>0</v>
      </c>
      <c r="F83" s="19" t="str">
        <f t="shared" si="3"/>
        <v>0</v>
      </c>
      <c r="G83" s="20" t="str">
        <f t="shared" si="4"/>
        <v>0</v>
      </c>
      <c r="H83" s="21">
        <v>8235.94</v>
      </c>
    </row>
    <row r="84">
      <c r="A84" s="2" t="s">
        <v>22</v>
      </c>
      <c r="B84" s="22" t="s">
        <v>135</v>
      </c>
      <c r="C84" s="6" t="s">
        <v>113</v>
      </c>
      <c r="D84" s="17" t="str">
        <f t="shared" si="1"/>
        <v>0</v>
      </c>
      <c r="E84" s="17" t="str">
        <f t="shared" si="2"/>
        <v>0</v>
      </c>
      <c r="F84" s="19" t="str">
        <f t="shared" si="3"/>
        <v>0</v>
      </c>
      <c r="G84" s="20" t="str">
        <f t="shared" si="4"/>
        <v>0</v>
      </c>
      <c r="H84" s="21">
        <v>1.80242694E7</v>
      </c>
    </row>
    <row r="85">
      <c r="A85" s="2" t="s">
        <v>22</v>
      </c>
      <c r="B85" s="24" t="s">
        <v>136</v>
      </c>
      <c r="C85" s="6" t="s">
        <v>113</v>
      </c>
      <c r="D85" s="17" t="str">
        <f t="shared" si="1"/>
        <v>0</v>
      </c>
      <c r="E85" s="17" t="str">
        <f t="shared" si="2"/>
        <v>0</v>
      </c>
      <c r="F85" s="19" t="str">
        <f t="shared" si="3"/>
        <v>0</v>
      </c>
      <c r="G85" s="20" t="str">
        <f t="shared" si="4"/>
        <v>0</v>
      </c>
      <c r="H85" s="21">
        <v>6491316.13</v>
      </c>
    </row>
    <row r="86">
      <c r="A86" s="2" t="s">
        <v>22</v>
      </c>
      <c r="B86" s="6" t="s">
        <v>137</v>
      </c>
      <c r="C86" s="6" t="s">
        <v>113</v>
      </c>
      <c r="D86" s="17" t="str">
        <f t="shared" si="1"/>
        <v>0</v>
      </c>
      <c r="E86" s="17" t="str">
        <f t="shared" si="2"/>
        <v>0</v>
      </c>
      <c r="F86" s="19" t="str">
        <f t="shared" si="3"/>
        <v>0</v>
      </c>
      <c r="G86" s="20" t="str">
        <f t="shared" si="4"/>
        <v>0</v>
      </c>
      <c r="H86" s="25">
        <v>1.341623476E7</v>
      </c>
    </row>
    <row r="87">
      <c r="A87" s="2" t="s">
        <v>22</v>
      </c>
      <c r="B87" s="26" t="s">
        <v>138</v>
      </c>
      <c r="C87" s="6" t="s">
        <v>113</v>
      </c>
      <c r="D87" s="17" t="str">
        <f t="shared" si="1"/>
        <v>0</v>
      </c>
      <c r="E87" s="17" t="str">
        <f t="shared" si="2"/>
        <v>0</v>
      </c>
      <c r="F87" s="19" t="str">
        <f t="shared" si="3"/>
        <v>0</v>
      </c>
      <c r="G87" s="20" t="str">
        <f t="shared" si="4"/>
        <v>0</v>
      </c>
      <c r="H87" s="25">
        <v>11785.83</v>
      </c>
    </row>
    <row r="88">
      <c r="A88" s="2" t="s">
        <v>22</v>
      </c>
      <c r="B88" s="6" t="s">
        <v>139</v>
      </c>
      <c r="C88" s="6" t="s">
        <v>113</v>
      </c>
      <c r="D88" s="17" t="str">
        <f t="shared" si="1"/>
        <v>0</v>
      </c>
      <c r="E88" s="17" t="str">
        <f t="shared" si="2"/>
        <v>0</v>
      </c>
      <c r="F88" s="19" t="str">
        <f t="shared" si="3"/>
        <v>0</v>
      </c>
      <c r="G88" s="20" t="str">
        <f t="shared" si="4"/>
        <v>0</v>
      </c>
      <c r="H88" s="25">
        <v>1.830192992E7</v>
      </c>
    </row>
    <row r="89">
      <c r="A89" s="2" t="s">
        <v>22</v>
      </c>
      <c r="B89" s="6" t="s">
        <v>140</v>
      </c>
      <c r="C89" s="6" t="s">
        <v>113</v>
      </c>
      <c r="D89" s="17" t="str">
        <f t="shared" si="1"/>
        <v>0</v>
      </c>
      <c r="E89" s="17" t="str">
        <f t="shared" si="2"/>
        <v>0</v>
      </c>
      <c r="F89" s="19" t="str">
        <f t="shared" si="3"/>
        <v>0</v>
      </c>
      <c r="G89" s="20" t="str">
        <f t="shared" si="4"/>
        <v>0</v>
      </c>
      <c r="H89" s="25">
        <v>2.565792163E7</v>
      </c>
    </row>
    <row r="90">
      <c r="A90" s="2" t="s">
        <v>22</v>
      </c>
      <c r="B90" s="6" t="s">
        <v>141</v>
      </c>
      <c r="C90" s="6" t="s">
        <v>113</v>
      </c>
      <c r="D90" s="17" t="str">
        <f t="shared" si="1"/>
        <v>0</v>
      </c>
      <c r="E90" s="17" t="str">
        <f t="shared" si="2"/>
        <v>0</v>
      </c>
      <c r="F90" s="19" t="str">
        <f t="shared" si="3"/>
        <v>0</v>
      </c>
      <c r="G90" s="20" t="str">
        <f t="shared" si="4"/>
        <v>0</v>
      </c>
      <c r="H90" s="25">
        <v>8844872.3</v>
      </c>
    </row>
    <row r="91">
      <c r="A91" s="2" t="s">
        <v>22</v>
      </c>
      <c r="B91" s="26" t="s">
        <v>142</v>
      </c>
      <c r="C91" s="6" t="s">
        <v>113</v>
      </c>
      <c r="D91" s="17" t="str">
        <f t="shared" si="1"/>
        <v>Chevron</v>
      </c>
      <c r="E91" s="17" t="str">
        <f t="shared" si="2"/>
        <v>0</v>
      </c>
      <c r="F91" s="19" t="str">
        <f t="shared" si="3"/>
        <v>CHEVRON CORP COMMON STOCK USD 0.75</v>
      </c>
      <c r="G91" s="20">
        <f t="shared" si="4"/>
        <v>8764391.46</v>
      </c>
      <c r="H91" s="25">
        <v>8764391.46</v>
      </c>
    </row>
    <row r="92">
      <c r="A92" s="2" t="s">
        <v>22</v>
      </c>
      <c r="B92" s="6" t="s">
        <v>143</v>
      </c>
      <c r="C92" s="6" t="s">
        <v>113</v>
      </c>
      <c r="D92" s="17" t="str">
        <f t="shared" si="1"/>
        <v>0</v>
      </c>
      <c r="E92" s="17" t="str">
        <f t="shared" si="2"/>
        <v>0</v>
      </c>
      <c r="F92" s="19" t="str">
        <f t="shared" si="3"/>
        <v>0</v>
      </c>
      <c r="G92" s="20" t="str">
        <f t="shared" si="4"/>
        <v>0</v>
      </c>
      <c r="H92" s="25">
        <v>1.579667871E7</v>
      </c>
    </row>
    <row r="93">
      <c r="A93" s="2" t="s">
        <v>22</v>
      </c>
      <c r="B93" s="6" t="s">
        <v>144</v>
      </c>
      <c r="C93" s="6" t="s">
        <v>113</v>
      </c>
      <c r="D93" s="17" t="str">
        <f t="shared" si="1"/>
        <v>0</v>
      </c>
      <c r="E93" s="17" t="str">
        <f t="shared" si="2"/>
        <v>0</v>
      </c>
      <c r="F93" s="19" t="str">
        <f t="shared" si="3"/>
        <v>0</v>
      </c>
      <c r="G93" s="20" t="str">
        <f t="shared" si="4"/>
        <v>0</v>
      </c>
      <c r="H93" s="25">
        <v>5459098.39</v>
      </c>
    </row>
    <row r="94">
      <c r="A94" s="2" t="s">
        <v>22</v>
      </c>
      <c r="B94" s="6" t="s">
        <v>145</v>
      </c>
      <c r="C94" s="6" t="s">
        <v>113</v>
      </c>
      <c r="D94" s="17" t="str">
        <f t="shared" si="1"/>
        <v>0</v>
      </c>
      <c r="E94" s="17" t="str">
        <f t="shared" si="2"/>
        <v>0</v>
      </c>
      <c r="F94" s="19" t="str">
        <f t="shared" si="3"/>
        <v>0</v>
      </c>
      <c r="G94" s="20" t="str">
        <f t="shared" si="4"/>
        <v>0</v>
      </c>
      <c r="H94" s="25">
        <v>7299027.35</v>
      </c>
    </row>
    <row r="95">
      <c r="A95" s="2" t="s">
        <v>22</v>
      </c>
      <c r="B95" s="26" t="s">
        <v>146</v>
      </c>
      <c r="C95" s="6" t="s">
        <v>113</v>
      </c>
      <c r="D95" s="17" t="str">
        <f t="shared" si="1"/>
        <v>0</v>
      </c>
      <c r="E95" s="17" t="str">
        <f t="shared" si="2"/>
        <v>0</v>
      </c>
      <c r="F95" s="19" t="str">
        <f t="shared" si="3"/>
        <v>0</v>
      </c>
      <c r="G95" s="20" t="str">
        <f t="shared" si="4"/>
        <v>0</v>
      </c>
      <c r="H95" s="25">
        <v>1.448468656E7</v>
      </c>
    </row>
    <row r="96">
      <c r="A96" s="2" t="s">
        <v>22</v>
      </c>
      <c r="B96" s="6" t="s">
        <v>147</v>
      </c>
      <c r="C96" s="6" t="s">
        <v>113</v>
      </c>
      <c r="D96" s="17" t="str">
        <f t="shared" si="1"/>
        <v>0</v>
      </c>
      <c r="E96" s="17" t="str">
        <f t="shared" si="2"/>
        <v>0</v>
      </c>
      <c r="F96" s="19" t="str">
        <f t="shared" si="3"/>
        <v>0</v>
      </c>
      <c r="G96" s="20" t="str">
        <f t="shared" si="4"/>
        <v>0</v>
      </c>
      <c r="H96" s="25">
        <v>4011268.84</v>
      </c>
    </row>
    <row r="97">
      <c r="A97" s="2" t="s">
        <v>22</v>
      </c>
      <c r="B97" s="6" t="s">
        <v>148</v>
      </c>
      <c r="C97" s="6" t="s">
        <v>113</v>
      </c>
      <c r="D97" s="17" t="str">
        <f t="shared" si="1"/>
        <v>0</v>
      </c>
      <c r="E97" s="17" t="str">
        <f t="shared" si="2"/>
        <v>0</v>
      </c>
      <c r="F97" s="19" t="str">
        <f t="shared" si="3"/>
        <v>0</v>
      </c>
      <c r="G97" s="20" t="str">
        <f t="shared" si="4"/>
        <v>0</v>
      </c>
      <c r="H97" s="25">
        <v>2.974283489E7</v>
      </c>
    </row>
    <row r="98">
      <c r="A98" s="2" t="s">
        <v>22</v>
      </c>
      <c r="B98" s="6" t="s">
        <v>149</v>
      </c>
      <c r="C98" s="6" t="s">
        <v>113</v>
      </c>
      <c r="D98" s="17" t="str">
        <f t="shared" si="1"/>
        <v>0</v>
      </c>
      <c r="E98" s="17" t="str">
        <f t="shared" si="2"/>
        <v>0</v>
      </c>
      <c r="F98" s="19" t="str">
        <f t="shared" si="3"/>
        <v>0</v>
      </c>
      <c r="G98" s="20" t="str">
        <f t="shared" si="4"/>
        <v>0</v>
      </c>
      <c r="H98" s="25">
        <v>1.108215992E7</v>
      </c>
    </row>
    <row r="99">
      <c r="A99" s="2" t="s">
        <v>22</v>
      </c>
      <c r="B99" s="26" t="s">
        <v>150</v>
      </c>
      <c r="C99" s="6" t="s">
        <v>113</v>
      </c>
      <c r="D99" s="17" t="str">
        <f t="shared" si="1"/>
        <v>0</v>
      </c>
      <c r="E99" s="17" t="str">
        <f t="shared" si="2"/>
        <v>0</v>
      </c>
      <c r="F99" s="19" t="str">
        <f t="shared" si="3"/>
        <v>0</v>
      </c>
      <c r="G99" s="20" t="str">
        <f t="shared" si="4"/>
        <v>0</v>
      </c>
      <c r="H99" s="25">
        <v>6537448.69</v>
      </c>
    </row>
    <row r="100">
      <c r="A100" s="2" t="s">
        <v>22</v>
      </c>
      <c r="B100" s="26" t="s">
        <v>151</v>
      </c>
      <c r="C100" s="6" t="s">
        <v>113</v>
      </c>
      <c r="D100" s="17" t="str">
        <f t="shared" si="1"/>
        <v>0</v>
      </c>
      <c r="E100" s="17" t="str">
        <f t="shared" si="2"/>
        <v>0</v>
      </c>
      <c r="F100" s="19" t="str">
        <f t="shared" si="3"/>
        <v>0</v>
      </c>
      <c r="G100" s="20" t="str">
        <f t="shared" si="4"/>
        <v>0</v>
      </c>
      <c r="H100" s="25">
        <v>1.395561161E7</v>
      </c>
    </row>
    <row r="101">
      <c r="A101" s="2" t="s">
        <v>22</v>
      </c>
      <c r="B101" s="27" t="s">
        <v>152</v>
      </c>
      <c r="C101" s="6" t="s">
        <v>113</v>
      </c>
      <c r="D101" s="17" t="str">
        <f t="shared" si="1"/>
        <v>0</v>
      </c>
      <c r="E101" s="17" t="str">
        <f t="shared" si="2"/>
        <v>0</v>
      </c>
      <c r="F101" s="19" t="str">
        <f t="shared" si="3"/>
        <v>0</v>
      </c>
      <c r="G101" s="20" t="str">
        <f t="shared" si="4"/>
        <v>0</v>
      </c>
      <c r="H101" s="25">
        <v>12992.74</v>
      </c>
    </row>
    <row r="102">
      <c r="A102" s="2" t="s">
        <v>22</v>
      </c>
      <c r="B102" s="6" t="s">
        <v>153</v>
      </c>
      <c r="C102" s="6" t="s">
        <v>113</v>
      </c>
      <c r="D102" s="17" t="str">
        <f t="shared" si="1"/>
        <v>0</v>
      </c>
      <c r="E102" s="17" t="str">
        <f t="shared" si="2"/>
        <v>0</v>
      </c>
      <c r="F102" s="19" t="str">
        <f t="shared" si="3"/>
        <v>0</v>
      </c>
      <c r="G102" s="20" t="str">
        <f t="shared" si="4"/>
        <v>0</v>
      </c>
      <c r="H102" s="25">
        <v>1.278101574E7</v>
      </c>
    </row>
    <row r="103">
      <c r="A103" s="2" t="s">
        <v>22</v>
      </c>
      <c r="B103" s="6" t="s">
        <v>154</v>
      </c>
      <c r="C103" s="6" t="s">
        <v>113</v>
      </c>
      <c r="D103" s="17" t="str">
        <f t="shared" si="1"/>
        <v>0</v>
      </c>
      <c r="E103" s="17" t="str">
        <f t="shared" si="2"/>
        <v>0</v>
      </c>
      <c r="F103" s="19" t="str">
        <f t="shared" si="3"/>
        <v>0</v>
      </c>
      <c r="G103" s="20" t="str">
        <f t="shared" si="4"/>
        <v>0</v>
      </c>
      <c r="H103" s="25">
        <v>6954018.03</v>
      </c>
    </row>
    <row r="104">
      <c r="A104" s="2" t="s">
        <v>22</v>
      </c>
      <c r="B104" s="6" t="s">
        <v>155</v>
      </c>
      <c r="C104" s="6" t="s">
        <v>113</v>
      </c>
      <c r="D104" s="17" t="str">
        <f t="shared" si="1"/>
        <v>0</v>
      </c>
      <c r="E104" s="17" t="str">
        <f t="shared" si="2"/>
        <v>0</v>
      </c>
      <c r="F104" s="19" t="str">
        <f t="shared" si="3"/>
        <v>0</v>
      </c>
      <c r="G104" s="20" t="str">
        <f t="shared" si="4"/>
        <v>0</v>
      </c>
      <c r="H104" s="25">
        <v>3031367.14</v>
      </c>
    </row>
    <row r="105">
      <c r="A105" s="2" t="s">
        <v>22</v>
      </c>
      <c r="B105" s="6" t="s">
        <v>156</v>
      </c>
      <c r="C105" s="6" t="s">
        <v>113</v>
      </c>
      <c r="D105" s="17" t="str">
        <f t="shared" si="1"/>
        <v>0</v>
      </c>
      <c r="E105" s="17" t="str">
        <f t="shared" si="2"/>
        <v>0</v>
      </c>
      <c r="F105" s="19" t="str">
        <f t="shared" si="3"/>
        <v>0</v>
      </c>
      <c r="G105" s="20" t="str">
        <f t="shared" si="4"/>
        <v>0</v>
      </c>
      <c r="H105" s="25">
        <v>7362563.65</v>
      </c>
    </row>
    <row r="106">
      <c r="A106" s="2" t="s">
        <v>22</v>
      </c>
      <c r="B106" s="26" t="s">
        <v>157</v>
      </c>
      <c r="C106" s="6" t="s">
        <v>113</v>
      </c>
      <c r="D106" s="17" t="str">
        <f t="shared" si="1"/>
        <v>EOG Resources</v>
      </c>
      <c r="E106" s="17" t="str">
        <f t="shared" si="2"/>
        <v>0</v>
      </c>
      <c r="F106" s="19" t="str">
        <f t="shared" si="3"/>
        <v>EOG RESOURCES INC COMMON STOCK USD 0.01</v>
      </c>
      <c r="G106" s="20">
        <f t="shared" si="4"/>
        <v>23012248.1</v>
      </c>
      <c r="H106" s="25">
        <v>2.30122481E7</v>
      </c>
    </row>
    <row r="107">
      <c r="A107" s="2" t="s">
        <v>22</v>
      </c>
      <c r="B107" s="6" t="s">
        <v>158</v>
      </c>
      <c r="C107" s="6" t="s">
        <v>113</v>
      </c>
      <c r="D107" s="17" t="str">
        <f t="shared" si="1"/>
        <v>0</v>
      </c>
      <c r="E107" s="17" t="str">
        <f t="shared" si="2"/>
        <v>0</v>
      </c>
      <c r="F107" s="19" t="str">
        <f t="shared" si="3"/>
        <v>0</v>
      </c>
      <c r="G107" s="20" t="str">
        <f t="shared" si="4"/>
        <v>0</v>
      </c>
      <c r="H107" s="25">
        <v>1.331344033E7</v>
      </c>
    </row>
    <row r="108">
      <c r="A108" s="2" t="s">
        <v>22</v>
      </c>
      <c r="B108" s="6" t="s">
        <v>159</v>
      </c>
      <c r="C108" s="6" t="s">
        <v>113</v>
      </c>
      <c r="D108" s="17" t="str">
        <f t="shared" si="1"/>
        <v>0</v>
      </c>
      <c r="E108" s="17" t="str">
        <f t="shared" si="2"/>
        <v>0</v>
      </c>
      <c r="F108" s="19" t="str">
        <f t="shared" si="3"/>
        <v>0</v>
      </c>
      <c r="G108" s="20" t="str">
        <f t="shared" si="4"/>
        <v>0</v>
      </c>
      <c r="H108" s="25">
        <v>6402677.51</v>
      </c>
    </row>
    <row r="109">
      <c r="A109" s="2" t="s">
        <v>22</v>
      </c>
      <c r="B109" s="6" t="s">
        <v>160</v>
      </c>
      <c r="C109" s="6" t="s">
        <v>113</v>
      </c>
      <c r="D109" s="17" t="str">
        <f t="shared" si="1"/>
        <v>0</v>
      </c>
      <c r="E109" s="17" t="str">
        <f t="shared" si="2"/>
        <v>0</v>
      </c>
      <c r="F109" s="19" t="str">
        <f t="shared" si="3"/>
        <v>0</v>
      </c>
      <c r="G109" s="20" t="str">
        <f t="shared" si="4"/>
        <v>0</v>
      </c>
      <c r="H109" s="25">
        <v>1.70514011E7</v>
      </c>
    </row>
    <row r="110">
      <c r="A110" s="2" t="s">
        <v>22</v>
      </c>
      <c r="B110" s="26" t="s">
        <v>161</v>
      </c>
      <c r="C110" s="6" t="s">
        <v>113</v>
      </c>
      <c r="D110" s="17" t="str">
        <f t="shared" si="1"/>
        <v>0</v>
      </c>
      <c r="E110" s="17" t="str">
        <f t="shared" si="2"/>
        <v>0</v>
      </c>
      <c r="F110" s="19" t="str">
        <f t="shared" si="3"/>
        <v>0</v>
      </c>
      <c r="G110" s="20" t="str">
        <f t="shared" si="4"/>
        <v>0</v>
      </c>
      <c r="H110" s="25">
        <v>1.36755662E7</v>
      </c>
    </row>
    <row r="111">
      <c r="A111" s="2" t="s">
        <v>22</v>
      </c>
      <c r="B111" s="6" t="s">
        <v>162</v>
      </c>
      <c r="C111" s="6" t="s">
        <v>113</v>
      </c>
      <c r="D111" s="17" t="str">
        <f t="shared" si="1"/>
        <v>0</v>
      </c>
      <c r="E111" s="17" t="str">
        <f t="shared" si="2"/>
        <v>0</v>
      </c>
      <c r="F111" s="19" t="str">
        <f t="shared" si="3"/>
        <v>0</v>
      </c>
      <c r="G111" s="20" t="str">
        <f t="shared" si="4"/>
        <v>0</v>
      </c>
      <c r="H111" s="25">
        <v>5015717.47</v>
      </c>
    </row>
    <row r="112">
      <c r="A112" s="2" t="s">
        <v>22</v>
      </c>
      <c r="B112" s="6" t="s">
        <v>163</v>
      </c>
      <c r="C112" s="6" t="s">
        <v>113</v>
      </c>
      <c r="D112" s="17" t="str">
        <f t="shared" si="1"/>
        <v>0</v>
      </c>
      <c r="E112" s="17" t="str">
        <f t="shared" si="2"/>
        <v>0</v>
      </c>
      <c r="F112" s="19" t="str">
        <f t="shared" si="3"/>
        <v>0</v>
      </c>
      <c r="G112" s="20" t="str">
        <f t="shared" si="4"/>
        <v>0</v>
      </c>
      <c r="H112" s="25">
        <v>1.371941946E7</v>
      </c>
    </row>
    <row r="113">
      <c r="A113" s="2" t="s">
        <v>22</v>
      </c>
      <c r="B113" s="26" t="s">
        <v>164</v>
      </c>
      <c r="C113" s="6" t="s">
        <v>113</v>
      </c>
      <c r="D113" s="17" t="str">
        <f t="shared" si="1"/>
        <v>0</v>
      </c>
      <c r="E113" s="17" t="str">
        <f t="shared" si="2"/>
        <v>0</v>
      </c>
      <c r="F113" s="19" t="str">
        <f t="shared" si="3"/>
        <v>0</v>
      </c>
      <c r="G113" s="20" t="str">
        <f t="shared" si="4"/>
        <v>0</v>
      </c>
      <c r="H113" s="25">
        <v>1.673812316E7</v>
      </c>
    </row>
    <row r="114">
      <c r="A114" s="2" t="s">
        <v>22</v>
      </c>
      <c r="B114" s="6" t="s">
        <v>165</v>
      </c>
      <c r="C114" s="6" t="s">
        <v>113</v>
      </c>
      <c r="D114" s="17" t="str">
        <f t="shared" si="1"/>
        <v>0</v>
      </c>
      <c r="E114" s="17" t="str">
        <f t="shared" si="2"/>
        <v>0</v>
      </c>
      <c r="F114" s="19" t="str">
        <f t="shared" si="3"/>
        <v>0</v>
      </c>
      <c r="G114" s="20" t="str">
        <f t="shared" si="4"/>
        <v>0</v>
      </c>
      <c r="H114" s="25">
        <v>5878865.27</v>
      </c>
    </row>
    <row r="115">
      <c r="A115" s="2" t="s">
        <v>22</v>
      </c>
      <c r="B115" s="6" t="s">
        <v>166</v>
      </c>
      <c r="C115" s="6" t="s">
        <v>113</v>
      </c>
      <c r="D115" s="17" t="str">
        <f t="shared" si="1"/>
        <v>0</v>
      </c>
      <c r="E115" s="17" t="str">
        <f t="shared" si="2"/>
        <v>0</v>
      </c>
      <c r="F115" s="19" t="str">
        <f t="shared" si="3"/>
        <v>0</v>
      </c>
      <c r="G115" s="20" t="str">
        <f t="shared" si="4"/>
        <v>0</v>
      </c>
      <c r="H115" s="25">
        <v>3.21797169E7</v>
      </c>
    </row>
    <row r="116">
      <c r="A116" s="2" t="s">
        <v>22</v>
      </c>
      <c r="B116" s="6" t="s">
        <v>167</v>
      </c>
      <c r="C116" s="6" t="s">
        <v>113</v>
      </c>
      <c r="D116" s="17" t="str">
        <f t="shared" si="1"/>
        <v>0</v>
      </c>
      <c r="E116" s="17" t="str">
        <f t="shared" si="2"/>
        <v>0</v>
      </c>
      <c r="F116" s="19" t="str">
        <f t="shared" si="3"/>
        <v>0</v>
      </c>
      <c r="G116" s="20" t="str">
        <f t="shared" si="4"/>
        <v>0</v>
      </c>
      <c r="H116" s="25">
        <v>1.712563868E7</v>
      </c>
    </row>
    <row r="117">
      <c r="A117" s="2" t="s">
        <v>22</v>
      </c>
      <c r="B117" s="6" t="s">
        <v>168</v>
      </c>
      <c r="C117" s="6" t="s">
        <v>113</v>
      </c>
      <c r="D117" s="17" t="str">
        <f t="shared" si="1"/>
        <v>0</v>
      </c>
      <c r="E117" s="17" t="str">
        <f t="shared" si="2"/>
        <v>0</v>
      </c>
      <c r="F117" s="19" t="str">
        <f t="shared" si="3"/>
        <v>0</v>
      </c>
      <c r="G117" s="20" t="str">
        <f t="shared" si="4"/>
        <v>0</v>
      </c>
      <c r="H117" s="25">
        <v>8725069.65</v>
      </c>
    </row>
    <row r="118">
      <c r="A118" s="2" t="s">
        <v>22</v>
      </c>
      <c r="B118" s="6" t="s">
        <v>169</v>
      </c>
      <c r="C118" s="6" t="s">
        <v>113</v>
      </c>
      <c r="D118" s="17" t="str">
        <f t="shared" si="1"/>
        <v>0</v>
      </c>
      <c r="E118" s="17" t="str">
        <f t="shared" si="2"/>
        <v>0</v>
      </c>
      <c r="F118" s="19" t="str">
        <f t="shared" si="3"/>
        <v>0</v>
      </c>
      <c r="G118" s="20" t="str">
        <f t="shared" si="4"/>
        <v>0</v>
      </c>
      <c r="H118" s="25">
        <v>4.143924912E7</v>
      </c>
    </row>
    <row r="119">
      <c r="A119" s="2" t="s">
        <v>22</v>
      </c>
      <c r="B119" s="6" t="s">
        <v>170</v>
      </c>
      <c r="C119" s="6" t="s">
        <v>113</v>
      </c>
      <c r="D119" s="17" t="str">
        <f t="shared" si="1"/>
        <v>0</v>
      </c>
      <c r="E119" s="17" t="str">
        <f t="shared" si="2"/>
        <v>0</v>
      </c>
      <c r="F119" s="19" t="str">
        <f t="shared" si="3"/>
        <v>0</v>
      </c>
      <c r="G119" s="20" t="str">
        <f t="shared" si="4"/>
        <v>0</v>
      </c>
      <c r="H119" s="25">
        <v>1.606893091E7</v>
      </c>
    </row>
    <row r="120">
      <c r="A120" s="2" t="s">
        <v>22</v>
      </c>
      <c r="B120" s="6" t="s">
        <v>171</v>
      </c>
      <c r="C120" s="6" t="s">
        <v>113</v>
      </c>
      <c r="D120" s="17" t="str">
        <f t="shared" si="1"/>
        <v>0</v>
      </c>
      <c r="E120" s="17" t="str">
        <f t="shared" si="2"/>
        <v>0</v>
      </c>
      <c r="F120" s="19" t="str">
        <f t="shared" si="3"/>
        <v>0</v>
      </c>
      <c r="G120" s="20" t="str">
        <f t="shared" si="4"/>
        <v>0</v>
      </c>
      <c r="H120" s="25">
        <v>2.272360256E7</v>
      </c>
    </row>
    <row r="121">
      <c r="A121" s="2" t="s">
        <v>22</v>
      </c>
      <c r="B121" s="26" t="s">
        <v>172</v>
      </c>
      <c r="C121" s="6" t="s">
        <v>113</v>
      </c>
      <c r="D121" s="17" t="str">
        <f t="shared" si="1"/>
        <v>0</v>
      </c>
      <c r="E121" s="17" t="str">
        <f t="shared" si="2"/>
        <v>0</v>
      </c>
      <c r="F121" s="19" t="str">
        <f t="shared" si="3"/>
        <v>0</v>
      </c>
      <c r="G121" s="20" t="str">
        <f t="shared" si="4"/>
        <v>0</v>
      </c>
      <c r="H121" s="25">
        <v>1.141835378E7</v>
      </c>
    </row>
    <row r="122">
      <c r="A122" s="2" t="s">
        <v>22</v>
      </c>
      <c r="B122" s="6" t="s">
        <v>173</v>
      </c>
      <c r="C122" s="6" t="s">
        <v>113</v>
      </c>
      <c r="D122" s="17" t="str">
        <f t="shared" si="1"/>
        <v>0</v>
      </c>
      <c r="E122" s="17" t="str">
        <f t="shared" si="2"/>
        <v>0</v>
      </c>
      <c r="F122" s="19" t="str">
        <f t="shared" si="3"/>
        <v>0</v>
      </c>
      <c r="G122" s="20" t="str">
        <f t="shared" si="4"/>
        <v>0</v>
      </c>
      <c r="H122" s="25">
        <v>1.009461705E7</v>
      </c>
    </row>
    <row r="123">
      <c r="A123" s="2" t="s">
        <v>22</v>
      </c>
      <c r="B123" s="6" t="s">
        <v>174</v>
      </c>
      <c r="C123" s="6" t="s">
        <v>113</v>
      </c>
      <c r="D123" s="17" t="str">
        <f t="shared" si="1"/>
        <v>0</v>
      </c>
      <c r="E123" s="17" t="str">
        <f t="shared" si="2"/>
        <v>0</v>
      </c>
      <c r="F123" s="19" t="str">
        <f t="shared" si="3"/>
        <v>0</v>
      </c>
      <c r="G123" s="20" t="str">
        <f t="shared" si="4"/>
        <v>0</v>
      </c>
      <c r="H123" s="25">
        <v>1.944887728E7</v>
      </c>
    </row>
    <row r="124">
      <c r="A124" s="2" t="s">
        <v>22</v>
      </c>
      <c r="B124" s="6" t="s">
        <v>175</v>
      </c>
      <c r="C124" s="6" t="s">
        <v>113</v>
      </c>
      <c r="D124" s="17" t="str">
        <f t="shared" si="1"/>
        <v>0</v>
      </c>
      <c r="E124" s="17" t="str">
        <f t="shared" si="2"/>
        <v>0</v>
      </c>
      <c r="F124" s="19" t="str">
        <f t="shared" si="3"/>
        <v>0</v>
      </c>
      <c r="G124" s="20" t="str">
        <f t="shared" si="4"/>
        <v>0</v>
      </c>
      <c r="H124" s="25">
        <v>2.748175105E7</v>
      </c>
    </row>
    <row r="125">
      <c r="A125" s="2" t="s">
        <v>22</v>
      </c>
      <c r="B125" s="6" t="s">
        <v>176</v>
      </c>
      <c r="C125" s="6" t="s">
        <v>113</v>
      </c>
      <c r="D125" s="17" t="str">
        <f t="shared" si="1"/>
        <v>0</v>
      </c>
      <c r="E125" s="17" t="str">
        <f t="shared" si="2"/>
        <v>0</v>
      </c>
      <c r="F125" s="19" t="str">
        <f t="shared" si="3"/>
        <v>0</v>
      </c>
      <c r="G125" s="20" t="str">
        <f t="shared" si="4"/>
        <v>0</v>
      </c>
      <c r="H125" s="25">
        <v>6526295.11</v>
      </c>
    </row>
    <row r="126">
      <c r="A126" s="2" t="s">
        <v>22</v>
      </c>
      <c r="B126" s="26" t="s">
        <v>177</v>
      </c>
      <c r="C126" s="6" t="s">
        <v>113</v>
      </c>
      <c r="D126" s="17" t="str">
        <f t="shared" si="1"/>
        <v>0</v>
      </c>
      <c r="E126" s="17" t="str">
        <f t="shared" si="2"/>
        <v>0</v>
      </c>
      <c r="F126" s="19" t="str">
        <f t="shared" si="3"/>
        <v>0</v>
      </c>
      <c r="G126" s="20" t="str">
        <f t="shared" si="4"/>
        <v>0</v>
      </c>
      <c r="H126" s="25">
        <v>1.047285815E7</v>
      </c>
    </row>
    <row r="127">
      <c r="A127" s="2" t="s">
        <v>22</v>
      </c>
      <c r="B127" s="26" t="s">
        <v>178</v>
      </c>
      <c r="C127" s="6" t="s">
        <v>113</v>
      </c>
      <c r="D127" s="17" t="str">
        <f t="shared" si="1"/>
        <v>0</v>
      </c>
      <c r="E127" s="17" t="str">
        <f t="shared" si="2"/>
        <v>0</v>
      </c>
      <c r="F127" s="19" t="str">
        <f t="shared" si="3"/>
        <v>0</v>
      </c>
      <c r="G127" s="20" t="str">
        <f t="shared" si="4"/>
        <v>0</v>
      </c>
      <c r="H127" s="25">
        <v>1.707556768E7</v>
      </c>
    </row>
    <row r="128">
      <c r="A128" s="2" t="s">
        <v>22</v>
      </c>
      <c r="B128" s="6" t="s">
        <v>179</v>
      </c>
      <c r="C128" s="6" t="s">
        <v>113</v>
      </c>
      <c r="D128" s="17" t="str">
        <f t="shared" si="1"/>
        <v>0</v>
      </c>
      <c r="E128" s="17" t="str">
        <f t="shared" si="2"/>
        <v>0</v>
      </c>
      <c r="F128" s="19" t="str">
        <f t="shared" si="3"/>
        <v>0</v>
      </c>
      <c r="G128" s="20" t="str">
        <f t="shared" si="4"/>
        <v>0</v>
      </c>
      <c r="H128" s="25">
        <v>5263668.08</v>
      </c>
    </row>
    <row r="129">
      <c r="A129" s="2" t="s">
        <v>22</v>
      </c>
      <c r="B129" s="6" t="s">
        <v>180</v>
      </c>
      <c r="C129" s="6" t="s">
        <v>113</v>
      </c>
      <c r="D129" s="17" t="str">
        <f t="shared" si="1"/>
        <v>0</v>
      </c>
      <c r="E129" s="17" t="str">
        <f t="shared" si="2"/>
        <v>0</v>
      </c>
      <c r="F129" s="19" t="str">
        <f t="shared" si="3"/>
        <v>0</v>
      </c>
      <c r="G129" s="20" t="str">
        <f t="shared" si="4"/>
        <v>0</v>
      </c>
      <c r="H129" s="25">
        <v>19908.0</v>
      </c>
    </row>
    <row r="130">
      <c r="A130" s="2" t="s">
        <v>22</v>
      </c>
      <c r="B130" s="6" t="s">
        <v>181</v>
      </c>
      <c r="C130" s="6" t="s">
        <v>113</v>
      </c>
      <c r="D130" s="17" t="str">
        <f t="shared" si="1"/>
        <v>0</v>
      </c>
      <c r="E130" s="17" t="str">
        <f t="shared" si="2"/>
        <v>0</v>
      </c>
      <c r="F130" s="19" t="str">
        <f t="shared" si="3"/>
        <v>0</v>
      </c>
      <c r="G130" s="20" t="str">
        <f t="shared" si="4"/>
        <v>0</v>
      </c>
      <c r="H130" s="25">
        <v>2311.99</v>
      </c>
    </row>
    <row r="131">
      <c r="A131" s="2" t="s">
        <v>22</v>
      </c>
      <c r="B131" s="6" t="s">
        <v>182</v>
      </c>
      <c r="C131" s="6" t="s">
        <v>113</v>
      </c>
      <c r="D131" s="17" t="str">
        <f t="shared" si="1"/>
        <v>0</v>
      </c>
      <c r="E131" s="17" t="str">
        <f t="shared" si="2"/>
        <v>0</v>
      </c>
      <c r="F131" s="19" t="str">
        <f t="shared" si="3"/>
        <v>0</v>
      </c>
      <c r="G131" s="20" t="str">
        <f t="shared" si="4"/>
        <v>0</v>
      </c>
      <c r="H131" s="25">
        <v>2.396302842E7</v>
      </c>
    </row>
    <row r="132">
      <c r="A132" s="2" t="s">
        <v>22</v>
      </c>
      <c r="B132" s="27" t="s">
        <v>183</v>
      </c>
      <c r="C132" s="6" t="s">
        <v>113</v>
      </c>
      <c r="D132" s="17" t="str">
        <f t="shared" si="1"/>
        <v>0</v>
      </c>
      <c r="E132" s="17" t="str">
        <f t="shared" si="2"/>
        <v>0</v>
      </c>
      <c r="F132" s="19" t="str">
        <f t="shared" si="3"/>
        <v>0</v>
      </c>
      <c r="G132" s="20" t="str">
        <f t="shared" si="4"/>
        <v>0</v>
      </c>
      <c r="H132" s="25">
        <v>1.466720931E7</v>
      </c>
    </row>
    <row r="133">
      <c r="A133" s="2" t="s">
        <v>22</v>
      </c>
      <c r="B133" s="27" t="s">
        <v>184</v>
      </c>
      <c r="C133" s="6" t="s">
        <v>113</v>
      </c>
      <c r="D133" s="17" t="str">
        <f t="shared" si="1"/>
        <v>0</v>
      </c>
      <c r="E133" s="17" t="str">
        <f t="shared" si="2"/>
        <v>0</v>
      </c>
      <c r="F133" s="19" t="str">
        <f t="shared" si="3"/>
        <v>0</v>
      </c>
      <c r="G133" s="20" t="str">
        <f t="shared" si="4"/>
        <v>0</v>
      </c>
      <c r="H133" s="25">
        <v>6034385.41</v>
      </c>
    </row>
    <row r="134">
      <c r="A134" s="2" t="s">
        <v>22</v>
      </c>
      <c r="B134" s="6" t="s">
        <v>185</v>
      </c>
      <c r="C134" s="6" t="s">
        <v>113</v>
      </c>
      <c r="D134" s="17" t="str">
        <f t="shared" si="1"/>
        <v>0</v>
      </c>
      <c r="E134" s="17" t="str">
        <f t="shared" si="2"/>
        <v>0</v>
      </c>
      <c r="F134" s="19" t="str">
        <f t="shared" si="3"/>
        <v>0</v>
      </c>
      <c r="G134" s="20" t="str">
        <f t="shared" si="4"/>
        <v>0</v>
      </c>
      <c r="H134" s="25">
        <v>1.010245484E7</v>
      </c>
    </row>
    <row r="135">
      <c r="A135" s="2" t="s">
        <v>22</v>
      </c>
      <c r="B135" s="6" t="s">
        <v>186</v>
      </c>
      <c r="C135" s="6" t="s">
        <v>113</v>
      </c>
      <c r="D135" s="17" t="str">
        <f t="shared" si="1"/>
        <v>0</v>
      </c>
      <c r="E135" s="17" t="str">
        <f t="shared" si="2"/>
        <v>0</v>
      </c>
      <c r="F135" s="19" t="str">
        <f t="shared" si="3"/>
        <v>0</v>
      </c>
      <c r="G135" s="20" t="str">
        <f t="shared" si="4"/>
        <v>0</v>
      </c>
      <c r="H135" s="25">
        <v>1.617448317E7</v>
      </c>
    </row>
    <row r="136">
      <c r="A136" s="2" t="s">
        <v>22</v>
      </c>
      <c r="B136" s="6" t="s">
        <v>187</v>
      </c>
      <c r="C136" s="6" t="s">
        <v>113</v>
      </c>
      <c r="D136" s="17" t="str">
        <f t="shared" si="1"/>
        <v>0</v>
      </c>
      <c r="E136" s="17" t="str">
        <f t="shared" si="2"/>
        <v>0</v>
      </c>
      <c r="F136" s="19" t="str">
        <f t="shared" si="3"/>
        <v>0</v>
      </c>
      <c r="G136" s="20" t="str">
        <f t="shared" si="4"/>
        <v>0</v>
      </c>
      <c r="H136" s="25">
        <v>9596603.0</v>
      </c>
    </row>
    <row r="137">
      <c r="A137" s="2" t="s">
        <v>22</v>
      </c>
      <c r="B137" s="6" t="s">
        <v>188</v>
      </c>
      <c r="C137" s="6" t="s">
        <v>113</v>
      </c>
      <c r="D137" s="17" t="str">
        <f t="shared" si="1"/>
        <v>0</v>
      </c>
      <c r="E137" s="17" t="str">
        <f t="shared" si="2"/>
        <v>0</v>
      </c>
      <c r="F137" s="19" t="str">
        <f t="shared" si="3"/>
        <v>0</v>
      </c>
      <c r="G137" s="20" t="str">
        <f t="shared" si="4"/>
        <v>0</v>
      </c>
      <c r="H137" s="25">
        <v>2.885735487E7</v>
      </c>
    </row>
    <row r="138">
      <c r="A138" s="2" t="s">
        <v>22</v>
      </c>
      <c r="B138" s="6" t="s">
        <v>189</v>
      </c>
      <c r="C138" s="6" t="s">
        <v>113</v>
      </c>
      <c r="D138" s="17" t="str">
        <f t="shared" si="1"/>
        <v>0</v>
      </c>
      <c r="E138" s="17" t="str">
        <f t="shared" si="2"/>
        <v>0</v>
      </c>
      <c r="F138" s="19" t="str">
        <f t="shared" si="3"/>
        <v>0</v>
      </c>
      <c r="G138" s="20" t="str">
        <f t="shared" si="4"/>
        <v>0</v>
      </c>
      <c r="H138" s="25">
        <v>7216571.75</v>
      </c>
    </row>
    <row r="139">
      <c r="A139" s="2" t="s">
        <v>22</v>
      </c>
      <c r="B139" s="6" t="s">
        <v>190</v>
      </c>
      <c r="C139" s="6" t="s">
        <v>113</v>
      </c>
      <c r="D139" s="17" t="str">
        <f t="shared" si="1"/>
        <v>0</v>
      </c>
      <c r="E139" s="17" t="str">
        <f t="shared" si="2"/>
        <v>0</v>
      </c>
      <c r="F139" s="19" t="str">
        <f t="shared" si="3"/>
        <v>0</v>
      </c>
      <c r="G139" s="20" t="str">
        <f t="shared" si="4"/>
        <v>0</v>
      </c>
      <c r="H139" s="25">
        <v>8189778.66</v>
      </c>
    </row>
    <row r="140">
      <c r="A140" s="2" t="s">
        <v>22</v>
      </c>
      <c r="B140" s="6" t="s">
        <v>191</v>
      </c>
      <c r="C140" s="6" t="s">
        <v>113</v>
      </c>
      <c r="D140" s="17" t="str">
        <f t="shared" si="1"/>
        <v>0</v>
      </c>
      <c r="E140" s="17" t="str">
        <f t="shared" si="2"/>
        <v>0</v>
      </c>
      <c r="F140" s="19" t="str">
        <f t="shared" si="3"/>
        <v>0</v>
      </c>
      <c r="G140" s="20" t="str">
        <f t="shared" si="4"/>
        <v>0</v>
      </c>
      <c r="H140" s="25">
        <v>9295916.42</v>
      </c>
    </row>
    <row r="141">
      <c r="A141" s="2" t="s">
        <v>22</v>
      </c>
      <c r="B141" s="6" t="s">
        <v>192</v>
      </c>
      <c r="C141" s="6" t="s">
        <v>113</v>
      </c>
      <c r="D141" s="17" t="str">
        <f t="shared" si="1"/>
        <v>0</v>
      </c>
      <c r="E141" s="17" t="str">
        <f t="shared" si="2"/>
        <v>0</v>
      </c>
      <c r="F141" s="19" t="str">
        <f t="shared" si="3"/>
        <v>0</v>
      </c>
      <c r="G141" s="20" t="str">
        <f t="shared" si="4"/>
        <v>0</v>
      </c>
      <c r="H141" s="25">
        <v>3.52879555E7</v>
      </c>
    </row>
    <row r="142">
      <c r="A142" s="2" t="s">
        <v>22</v>
      </c>
      <c r="B142" s="6" t="s">
        <v>193</v>
      </c>
      <c r="C142" s="6" t="s">
        <v>113</v>
      </c>
      <c r="D142" s="17" t="str">
        <f t="shared" si="1"/>
        <v>0</v>
      </c>
      <c r="E142" s="17" t="str">
        <f t="shared" si="2"/>
        <v>0</v>
      </c>
      <c r="F142" s="19" t="str">
        <f t="shared" si="3"/>
        <v>0</v>
      </c>
      <c r="G142" s="20" t="str">
        <f t="shared" si="4"/>
        <v>0</v>
      </c>
      <c r="H142" s="25">
        <v>1.979923224E7</v>
      </c>
    </row>
    <row r="143">
      <c r="A143" s="2" t="s">
        <v>22</v>
      </c>
      <c r="B143" s="6" t="s">
        <v>194</v>
      </c>
      <c r="C143" s="6" t="s">
        <v>113</v>
      </c>
      <c r="D143" s="17" t="str">
        <f t="shared" si="1"/>
        <v>0</v>
      </c>
      <c r="E143" s="17" t="str">
        <f t="shared" si="2"/>
        <v>0</v>
      </c>
      <c r="F143" s="19" t="str">
        <f t="shared" si="3"/>
        <v>0</v>
      </c>
      <c r="G143" s="20" t="str">
        <f t="shared" si="4"/>
        <v>0</v>
      </c>
      <c r="H143" s="25">
        <v>1.56442385E7</v>
      </c>
    </row>
    <row r="144">
      <c r="A144" s="2" t="s">
        <v>22</v>
      </c>
      <c r="B144" s="6" t="s">
        <v>195</v>
      </c>
      <c r="C144" s="6" t="s">
        <v>113</v>
      </c>
      <c r="D144" s="17" t="str">
        <f t="shared" si="1"/>
        <v>0</v>
      </c>
      <c r="E144" s="17" t="str">
        <f t="shared" si="2"/>
        <v>0</v>
      </c>
      <c r="F144" s="19" t="str">
        <f t="shared" si="3"/>
        <v>0</v>
      </c>
      <c r="G144" s="20" t="str">
        <f t="shared" si="4"/>
        <v>0</v>
      </c>
      <c r="H144" s="25">
        <v>1.756706045E7</v>
      </c>
    </row>
    <row r="145">
      <c r="A145" s="2" t="s">
        <v>22</v>
      </c>
      <c r="B145" s="6" t="s">
        <v>196</v>
      </c>
      <c r="C145" s="6" t="s">
        <v>113</v>
      </c>
      <c r="D145" s="17" t="str">
        <f t="shared" si="1"/>
        <v>0</v>
      </c>
      <c r="E145" s="17" t="str">
        <f t="shared" si="2"/>
        <v>0</v>
      </c>
      <c r="F145" s="19" t="str">
        <f t="shared" si="3"/>
        <v>0</v>
      </c>
      <c r="G145" s="20" t="str">
        <f t="shared" si="4"/>
        <v>0</v>
      </c>
      <c r="H145" s="25">
        <v>6087090.87</v>
      </c>
    </row>
    <row r="146">
      <c r="A146" s="2" t="s">
        <v>22</v>
      </c>
      <c r="B146" s="6" t="s">
        <v>197</v>
      </c>
      <c r="C146" s="6" t="s">
        <v>113</v>
      </c>
      <c r="D146" s="17" t="str">
        <f t="shared" si="1"/>
        <v>0</v>
      </c>
      <c r="E146" s="17" t="str">
        <f t="shared" si="2"/>
        <v>0</v>
      </c>
      <c r="F146" s="19" t="str">
        <f t="shared" si="3"/>
        <v>0</v>
      </c>
      <c r="G146" s="20" t="str">
        <f t="shared" si="4"/>
        <v>0</v>
      </c>
      <c r="H146" s="25">
        <v>1.145188424E7</v>
      </c>
    </row>
    <row r="147">
      <c r="A147" s="2" t="s">
        <v>22</v>
      </c>
      <c r="B147" s="6" t="s">
        <v>198</v>
      </c>
      <c r="C147" s="6" t="s">
        <v>113</v>
      </c>
      <c r="D147" s="17" t="str">
        <f t="shared" si="1"/>
        <v>0</v>
      </c>
      <c r="E147" s="17" t="str">
        <f t="shared" si="2"/>
        <v>0</v>
      </c>
      <c r="F147" s="19" t="str">
        <f t="shared" si="3"/>
        <v>0</v>
      </c>
      <c r="G147" s="20" t="str">
        <f t="shared" si="4"/>
        <v>0</v>
      </c>
      <c r="H147" s="25">
        <v>1.671333124E7</v>
      </c>
    </row>
    <row r="148">
      <c r="A148" s="2" t="s">
        <v>22</v>
      </c>
      <c r="B148" s="27" t="s">
        <v>199</v>
      </c>
      <c r="C148" s="6" t="s">
        <v>113</v>
      </c>
      <c r="D148" s="17" t="str">
        <f t="shared" si="1"/>
        <v>0</v>
      </c>
      <c r="E148" s="17" t="str">
        <f t="shared" si="2"/>
        <v>0</v>
      </c>
      <c r="F148" s="19" t="str">
        <f t="shared" si="3"/>
        <v>0</v>
      </c>
      <c r="G148" s="20" t="str">
        <f t="shared" si="4"/>
        <v>0</v>
      </c>
      <c r="H148" s="25">
        <v>1.316724865E7</v>
      </c>
    </row>
    <row r="149">
      <c r="A149" s="2" t="s">
        <v>22</v>
      </c>
      <c r="B149" s="27" t="s">
        <v>200</v>
      </c>
      <c r="C149" s="6" t="s">
        <v>113</v>
      </c>
      <c r="D149" s="17" t="str">
        <f t="shared" si="1"/>
        <v>0</v>
      </c>
      <c r="E149" s="17" t="str">
        <f t="shared" si="2"/>
        <v>0</v>
      </c>
      <c r="F149" s="19" t="str">
        <f t="shared" si="3"/>
        <v>0</v>
      </c>
      <c r="G149" s="20" t="str">
        <f t="shared" si="4"/>
        <v>0</v>
      </c>
      <c r="H149" s="25">
        <v>1.336229031E7</v>
      </c>
    </row>
    <row r="150">
      <c r="A150" s="2" t="s">
        <v>22</v>
      </c>
      <c r="B150" s="6" t="s">
        <v>201</v>
      </c>
      <c r="C150" s="6" t="s">
        <v>113</v>
      </c>
      <c r="D150" s="17" t="str">
        <f t="shared" si="1"/>
        <v>0</v>
      </c>
      <c r="E150" s="17" t="str">
        <f t="shared" si="2"/>
        <v>0</v>
      </c>
      <c r="F150" s="19" t="str">
        <f t="shared" si="3"/>
        <v>0</v>
      </c>
      <c r="G150" s="20" t="str">
        <f t="shared" si="4"/>
        <v>0</v>
      </c>
      <c r="H150" s="25">
        <v>1.016840696E7</v>
      </c>
    </row>
    <row r="151">
      <c r="A151" s="2" t="s">
        <v>22</v>
      </c>
      <c r="B151" s="6" t="s">
        <v>202</v>
      </c>
      <c r="C151" s="6" t="s">
        <v>113</v>
      </c>
      <c r="D151" s="17" t="str">
        <f t="shared" si="1"/>
        <v>0</v>
      </c>
      <c r="E151" s="17" t="str">
        <f t="shared" si="2"/>
        <v>0</v>
      </c>
      <c r="F151" s="19" t="str">
        <f t="shared" si="3"/>
        <v>0</v>
      </c>
      <c r="G151" s="20" t="str">
        <f t="shared" si="4"/>
        <v>0</v>
      </c>
      <c r="H151" s="25">
        <v>3583722.82</v>
      </c>
    </row>
    <row r="152">
      <c r="A152" s="2" t="s">
        <v>22</v>
      </c>
      <c r="B152" s="27" t="s">
        <v>203</v>
      </c>
      <c r="C152" s="6" t="s">
        <v>113</v>
      </c>
      <c r="D152" s="17" t="str">
        <f t="shared" si="1"/>
        <v>0</v>
      </c>
      <c r="E152" s="17" t="str">
        <f t="shared" si="2"/>
        <v>0</v>
      </c>
      <c r="F152" s="19" t="str">
        <f t="shared" si="3"/>
        <v>0</v>
      </c>
      <c r="G152" s="20" t="str">
        <f t="shared" si="4"/>
        <v>0</v>
      </c>
      <c r="H152" s="25">
        <v>3.462921024E7</v>
      </c>
    </row>
    <row r="153">
      <c r="A153" s="2" t="s">
        <v>22</v>
      </c>
      <c r="B153" s="6" t="s">
        <v>204</v>
      </c>
      <c r="C153" s="6" t="s">
        <v>113</v>
      </c>
      <c r="D153" s="17" t="str">
        <f t="shared" si="1"/>
        <v>0</v>
      </c>
      <c r="E153" s="17" t="str">
        <f t="shared" si="2"/>
        <v>0</v>
      </c>
      <c r="F153" s="19" t="str">
        <f t="shared" si="3"/>
        <v>0</v>
      </c>
      <c r="G153" s="20" t="str">
        <f t="shared" si="4"/>
        <v>0</v>
      </c>
      <c r="H153" s="25">
        <v>3.028224776E7</v>
      </c>
    </row>
    <row r="154">
      <c r="A154" s="2" t="s">
        <v>22</v>
      </c>
      <c r="B154" s="6" t="s">
        <v>205</v>
      </c>
      <c r="C154" s="6" t="s">
        <v>113</v>
      </c>
      <c r="D154" s="17" t="str">
        <f t="shared" si="1"/>
        <v>0</v>
      </c>
      <c r="E154" s="17" t="str">
        <f t="shared" si="2"/>
        <v>0</v>
      </c>
      <c r="F154" s="19" t="str">
        <f t="shared" si="3"/>
        <v>0</v>
      </c>
      <c r="G154" s="20" t="str">
        <f t="shared" si="4"/>
        <v>0</v>
      </c>
      <c r="H154" s="25">
        <v>2752863.16</v>
      </c>
    </row>
    <row r="155">
      <c r="A155" s="2" t="s">
        <v>22</v>
      </c>
      <c r="B155" s="27" t="s">
        <v>206</v>
      </c>
      <c r="C155" s="6" t="s">
        <v>113</v>
      </c>
      <c r="D155" s="17" t="str">
        <f t="shared" si="1"/>
        <v>0</v>
      </c>
      <c r="E155" s="17" t="str">
        <f t="shared" si="2"/>
        <v>0</v>
      </c>
      <c r="F155" s="19" t="str">
        <f t="shared" si="3"/>
        <v>0</v>
      </c>
      <c r="G155" s="20" t="str">
        <f t="shared" si="4"/>
        <v>0</v>
      </c>
      <c r="H155" s="25">
        <v>8826370.75</v>
      </c>
    </row>
    <row r="156">
      <c r="A156" s="2" t="s">
        <v>22</v>
      </c>
      <c r="B156" s="6" t="s">
        <v>207</v>
      </c>
      <c r="C156" s="6" t="s">
        <v>113</v>
      </c>
      <c r="D156" s="17" t="str">
        <f t="shared" si="1"/>
        <v>0</v>
      </c>
      <c r="E156" s="17" t="str">
        <f t="shared" si="2"/>
        <v>Rio Tinto</v>
      </c>
      <c r="F156" s="19" t="str">
        <f t="shared" si="3"/>
        <v>RIO TINTO PLC COMMON STOCK GBP 10</v>
      </c>
      <c r="G156" s="20">
        <f t="shared" si="4"/>
        <v>21346749.2</v>
      </c>
      <c r="H156" s="25">
        <v>2.13467492E7</v>
      </c>
    </row>
    <row r="157">
      <c r="A157" s="2" t="s">
        <v>22</v>
      </c>
      <c r="B157" s="6" t="s">
        <v>208</v>
      </c>
      <c r="C157" s="6" t="s">
        <v>113</v>
      </c>
      <c r="D157" s="17" t="str">
        <f t="shared" si="1"/>
        <v>0</v>
      </c>
      <c r="E157" s="17" t="str">
        <f t="shared" si="2"/>
        <v>0</v>
      </c>
      <c r="F157" s="19" t="str">
        <f t="shared" si="3"/>
        <v>0</v>
      </c>
      <c r="G157" s="20" t="str">
        <f t="shared" si="4"/>
        <v>0</v>
      </c>
      <c r="H157" s="25">
        <v>4.233294436E7</v>
      </c>
    </row>
    <row r="158">
      <c r="A158" s="2" t="s">
        <v>22</v>
      </c>
      <c r="B158" s="6" t="s">
        <v>209</v>
      </c>
      <c r="C158" s="6" t="s">
        <v>113</v>
      </c>
      <c r="D158" s="17" t="str">
        <f t="shared" si="1"/>
        <v>0</v>
      </c>
      <c r="E158" s="17" t="str">
        <f t="shared" si="2"/>
        <v>0</v>
      </c>
      <c r="F158" s="19" t="str">
        <f t="shared" si="3"/>
        <v>0</v>
      </c>
      <c r="G158" s="20" t="str">
        <f t="shared" si="4"/>
        <v>0</v>
      </c>
      <c r="H158" s="25">
        <v>3.285101063E7</v>
      </c>
    </row>
    <row r="159">
      <c r="A159" s="2" t="s">
        <v>22</v>
      </c>
      <c r="B159" s="6" t="s">
        <v>210</v>
      </c>
      <c r="C159" s="6" t="s">
        <v>113</v>
      </c>
      <c r="D159" s="17" t="str">
        <f t="shared" si="1"/>
        <v>0</v>
      </c>
      <c r="E159" s="17" t="str">
        <f t="shared" si="2"/>
        <v>0</v>
      </c>
      <c r="F159" s="19" t="str">
        <f t="shared" si="3"/>
        <v>0</v>
      </c>
      <c r="G159" s="20" t="str">
        <f t="shared" si="4"/>
        <v>0</v>
      </c>
      <c r="H159" s="25">
        <v>3355871.4</v>
      </c>
    </row>
    <row r="160">
      <c r="A160" s="2" t="s">
        <v>22</v>
      </c>
      <c r="B160" s="27" t="s">
        <v>211</v>
      </c>
      <c r="C160" s="6" t="s">
        <v>113</v>
      </c>
      <c r="D160" s="17" t="str">
        <f t="shared" si="1"/>
        <v>Shell</v>
      </c>
      <c r="E160" s="17" t="str">
        <f t="shared" si="2"/>
        <v>0</v>
      </c>
      <c r="F160" s="19" t="str">
        <f t="shared" si="3"/>
        <v>ROYAL DUTCH SHELL PLC COMMON STOCK GBP 0.07</v>
      </c>
      <c r="G160" s="20">
        <f t="shared" si="4"/>
        <v>50806673.45</v>
      </c>
      <c r="H160" s="25">
        <v>5.080667345E7</v>
      </c>
    </row>
    <row r="161">
      <c r="A161" s="2" t="s">
        <v>22</v>
      </c>
      <c r="B161" s="6" t="s">
        <v>212</v>
      </c>
      <c r="C161" s="6" t="s">
        <v>113</v>
      </c>
      <c r="D161" s="17" t="str">
        <f t="shared" si="1"/>
        <v>0</v>
      </c>
      <c r="E161" s="17" t="str">
        <f t="shared" si="2"/>
        <v>0</v>
      </c>
      <c r="F161" s="19" t="str">
        <f t="shared" si="3"/>
        <v>0</v>
      </c>
      <c r="G161" s="20" t="str">
        <f t="shared" si="4"/>
        <v>0</v>
      </c>
      <c r="H161" s="25">
        <v>6023412.21</v>
      </c>
    </row>
    <row r="162">
      <c r="A162" s="2" t="s">
        <v>22</v>
      </c>
      <c r="B162" s="27" t="s">
        <v>213</v>
      </c>
      <c r="C162" s="6" t="s">
        <v>113</v>
      </c>
      <c r="D162" s="17" t="str">
        <f t="shared" si="1"/>
        <v>0</v>
      </c>
      <c r="E162" s="17" t="str">
        <f t="shared" si="2"/>
        <v>0</v>
      </c>
      <c r="F162" s="19" t="str">
        <f t="shared" si="3"/>
        <v>0</v>
      </c>
      <c r="G162" s="20" t="str">
        <f t="shared" si="4"/>
        <v>0</v>
      </c>
      <c r="H162" s="25">
        <v>1.518765928E7</v>
      </c>
    </row>
    <row r="163">
      <c r="A163" s="2" t="s">
        <v>22</v>
      </c>
      <c r="B163" s="6" t="s">
        <v>214</v>
      </c>
      <c r="C163" s="6" t="s">
        <v>113</v>
      </c>
      <c r="D163" s="17" t="str">
        <f t="shared" si="1"/>
        <v>0</v>
      </c>
      <c r="E163" s="17" t="str">
        <f t="shared" si="2"/>
        <v>0</v>
      </c>
      <c r="F163" s="19" t="str">
        <f t="shared" si="3"/>
        <v>0</v>
      </c>
      <c r="G163" s="20" t="str">
        <f t="shared" si="4"/>
        <v>0</v>
      </c>
      <c r="H163" s="25">
        <v>1.553951217E7</v>
      </c>
    </row>
    <row r="164">
      <c r="A164" s="2" t="s">
        <v>22</v>
      </c>
      <c r="B164" s="6" t="s">
        <v>215</v>
      </c>
      <c r="C164" s="6" t="s">
        <v>113</v>
      </c>
      <c r="D164" s="17" t="str">
        <f t="shared" si="1"/>
        <v>0</v>
      </c>
      <c r="E164" s="17" t="str">
        <f t="shared" si="2"/>
        <v>0</v>
      </c>
      <c r="F164" s="19" t="str">
        <f t="shared" si="3"/>
        <v>0</v>
      </c>
      <c r="G164" s="20" t="str">
        <f t="shared" si="4"/>
        <v>0</v>
      </c>
      <c r="H164" s="25">
        <v>4716175.52</v>
      </c>
    </row>
    <row r="165">
      <c r="A165" s="2" t="s">
        <v>22</v>
      </c>
      <c r="B165" s="27" t="s">
        <v>216</v>
      </c>
      <c r="C165" s="6" t="s">
        <v>113</v>
      </c>
      <c r="D165" s="17" t="str">
        <f t="shared" si="1"/>
        <v>0</v>
      </c>
      <c r="E165" s="17" t="str">
        <f t="shared" si="2"/>
        <v>0</v>
      </c>
      <c r="F165" s="19" t="str">
        <f t="shared" si="3"/>
        <v>0</v>
      </c>
      <c r="G165" s="20" t="str">
        <f t="shared" si="4"/>
        <v>0</v>
      </c>
      <c r="H165" s="25">
        <v>1.529705302E7</v>
      </c>
    </row>
    <row r="166">
      <c r="A166" s="2" t="s">
        <v>22</v>
      </c>
      <c r="B166" s="6" t="s">
        <v>217</v>
      </c>
      <c r="C166" s="6" t="s">
        <v>113</v>
      </c>
      <c r="D166" s="17" t="str">
        <f t="shared" si="1"/>
        <v>0</v>
      </c>
      <c r="E166" s="17" t="str">
        <f t="shared" si="2"/>
        <v>0</v>
      </c>
      <c r="F166" s="19" t="str">
        <f t="shared" si="3"/>
        <v>0</v>
      </c>
      <c r="G166" s="20" t="str">
        <f t="shared" si="4"/>
        <v>0</v>
      </c>
      <c r="H166" s="25">
        <v>6967333.58</v>
      </c>
    </row>
    <row r="167">
      <c r="A167" s="2" t="s">
        <v>22</v>
      </c>
      <c r="B167" s="6" t="s">
        <v>218</v>
      </c>
      <c r="C167" s="6" t="s">
        <v>113</v>
      </c>
      <c r="D167" s="17" t="str">
        <f t="shared" si="1"/>
        <v>0</v>
      </c>
      <c r="E167" s="17" t="str">
        <f t="shared" si="2"/>
        <v>0</v>
      </c>
      <c r="F167" s="19" t="str">
        <f t="shared" si="3"/>
        <v>0</v>
      </c>
      <c r="G167" s="20" t="str">
        <f t="shared" si="4"/>
        <v>0</v>
      </c>
      <c r="H167" s="25">
        <v>1.818536125E7</v>
      </c>
    </row>
    <row r="168">
      <c r="A168" s="2" t="s">
        <v>22</v>
      </c>
      <c r="B168" s="6" t="s">
        <v>219</v>
      </c>
      <c r="C168" s="6" t="s">
        <v>113</v>
      </c>
      <c r="D168" s="17" t="str">
        <f t="shared" si="1"/>
        <v>0</v>
      </c>
      <c r="E168" s="17" t="str">
        <f t="shared" si="2"/>
        <v>0</v>
      </c>
      <c r="F168" s="19" t="str">
        <f t="shared" si="3"/>
        <v>0</v>
      </c>
      <c r="G168" s="20" t="str">
        <f t="shared" si="4"/>
        <v>0</v>
      </c>
      <c r="H168" s="25">
        <v>7477674.32</v>
      </c>
    </row>
    <row r="169">
      <c r="A169" s="2" t="s">
        <v>22</v>
      </c>
      <c r="B169" s="6" t="s">
        <v>220</v>
      </c>
      <c r="C169" s="6" t="s">
        <v>113</v>
      </c>
      <c r="D169" s="17" t="str">
        <f t="shared" si="1"/>
        <v>0</v>
      </c>
      <c r="E169" s="17" t="str">
        <f t="shared" si="2"/>
        <v>0</v>
      </c>
      <c r="F169" s="19" t="str">
        <f t="shared" si="3"/>
        <v>0</v>
      </c>
      <c r="G169" s="20" t="str">
        <f t="shared" si="4"/>
        <v>0</v>
      </c>
      <c r="H169" s="25">
        <v>8874413.77</v>
      </c>
    </row>
    <row r="170">
      <c r="A170" s="2" t="s">
        <v>22</v>
      </c>
      <c r="B170" s="6" t="s">
        <v>221</v>
      </c>
      <c r="C170" s="6" t="s">
        <v>113</v>
      </c>
      <c r="D170" s="17" t="str">
        <f t="shared" si="1"/>
        <v>0</v>
      </c>
      <c r="E170" s="17" t="str">
        <f t="shared" si="2"/>
        <v>0</v>
      </c>
      <c r="F170" s="19" t="str">
        <f t="shared" si="3"/>
        <v>0</v>
      </c>
      <c r="G170" s="20" t="str">
        <f t="shared" si="4"/>
        <v>0</v>
      </c>
      <c r="H170" s="25">
        <v>1.232899588E7</v>
      </c>
    </row>
    <row r="171">
      <c r="A171" s="2" t="s">
        <v>22</v>
      </c>
      <c r="B171" s="6" t="s">
        <v>222</v>
      </c>
      <c r="C171" s="6" t="s">
        <v>113</v>
      </c>
      <c r="D171" s="17" t="str">
        <f t="shared" si="1"/>
        <v>0</v>
      </c>
      <c r="E171" s="17" t="str">
        <f t="shared" si="2"/>
        <v>0</v>
      </c>
      <c r="F171" s="19" t="str">
        <f t="shared" si="3"/>
        <v>0</v>
      </c>
      <c r="G171" s="20" t="str">
        <f t="shared" si="4"/>
        <v>0</v>
      </c>
      <c r="H171" s="25">
        <v>2.261096099E7</v>
      </c>
    </row>
    <row r="172">
      <c r="A172" s="2" t="s">
        <v>22</v>
      </c>
      <c r="B172" s="27" t="s">
        <v>223</v>
      </c>
      <c r="C172" s="6" t="s">
        <v>113</v>
      </c>
      <c r="D172" s="17" t="str">
        <f t="shared" si="1"/>
        <v>Suncor Energy </v>
      </c>
      <c r="E172" s="17" t="str">
        <f t="shared" si="2"/>
        <v>0</v>
      </c>
      <c r="F172" s="19" t="str">
        <f t="shared" si="3"/>
        <v>SUNCOR ENERGY INC COMMON STOCK CAD 0</v>
      </c>
      <c r="G172" s="20">
        <f t="shared" si="4"/>
        <v>9965005.92</v>
      </c>
      <c r="H172" s="25">
        <v>9965005.92</v>
      </c>
    </row>
    <row r="173">
      <c r="A173" s="2" t="s">
        <v>22</v>
      </c>
      <c r="B173" s="6" t="s">
        <v>224</v>
      </c>
      <c r="C173" s="6" t="s">
        <v>113</v>
      </c>
      <c r="D173" s="17" t="str">
        <f t="shared" si="1"/>
        <v>0</v>
      </c>
      <c r="E173" s="17" t="str">
        <f t="shared" si="2"/>
        <v>0</v>
      </c>
      <c r="F173" s="19" t="str">
        <f t="shared" si="3"/>
        <v>0</v>
      </c>
      <c r="G173" s="20" t="str">
        <f t="shared" si="4"/>
        <v>0</v>
      </c>
      <c r="H173" s="25">
        <v>1.557415455E7</v>
      </c>
    </row>
    <row r="174">
      <c r="A174" s="2" t="s">
        <v>22</v>
      </c>
      <c r="B174" s="6" t="s">
        <v>225</v>
      </c>
      <c r="C174" s="6" t="s">
        <v>113</v>
      </c>
      <c r="D174" s="17" t="str">
        <f t="shared" si="1"/>
        <v>0</v>
      </c>
      <c r="E174" s="17" t="str">
        <f t="shared" si="2"/>
        <v>0</v>
      </c>
      <c r="F174" s="19" t="str">
        <f t="shared" si="3"/>
        <v>0</v>
      </c>
      <c r="G174" s="20" t="str">
        <f t="shared" si="4"/>
        <v>0</v>
      </c>
      <c r="H174" s="25">
        <v>7451023.55</v>
      </c>
    </row>
    <row r="175">
      <c r="A175" s="2" t="s">
        <v>22</v>
      </c>
      <c r="B175" s="6" t="s">
        <v>226</v>
      </c>
      <c r="C175" s="6" t="s">
        <v>113</v>
      </c>
      <c r="D175" s="17" t="str">
        <f t="shared" si="1"/>
        <v>0</v>
      </c>
      <c r="E175" s="17" t="str">
        <f t="shared" si="2"/>
        <v>0</v>
      </c>
      <c r="F175" s="19" t="str">
        <f t="shared" si="3"/>
        <v>0</v>
      </c>
      <c r="G175" s="20" t="str">
        <f t="shared" si="4"/>
        <v>0</v>
      </c>
      <c r="H175" s="25">
        <v>206059.81</v>
      </c>
    </row>
    <row r="176">
      <c r="A176" s="2" t="s">
        <v>22</v>
      </c>
      <c r="B176" s="6" t="s">
        <v>227</v>
      </c>
      <c r="C176" s="6" t="s">
        <v>113</v>
      </c>
      <c r="D176" s="17" t="str">
        <f t="shared" si="1"/>
        <v>0</v>
      </c>
      <c r="E176" s="17" t="str">
        <f t="shared" si="2"/>
        <v>0</v>
      </c>
      <c r="F176" s="19" t="str">
        <f t="shared" si="3"/>
        <v>0</v>
      </c>
      <c r="G176" s="20" t="str">
        <f t="shared" si="4"/>
        <v>0</v>
      </c>
      <c r="H176" s="25">
        <v>2.019327468E7</v>
      </c>
    </row>
    <row r="177">
      <c r="A177" s="2" t="s">
        <v>22</v>
      </c>
      <c r="B177" s="27" t="s">
        <v>228</v>
      </c>
      <c r="C177" s="6" t="s">
        <v>113</v>
      </c>
      <c r="D177" s="17" t="str">
        <f t="shared" si="1"/>
        <v>0</v>
      </c>
      <c r="E177" s="17" t="str">
        <f t="shared" si="2"/>
        <v>0</v>
      </c>
      <c r="F177" s="19" t="str">
        <f t="shared" si="3"/>
        <v>0</v>
      </c>
      <c r="G177" s="20" t="str">
        <f t="shared" si="4"/>
        <v>0</v>
      </c>
      <c r="H177" s="25">
        <v>1.138861356E7</v>
      </c>
    </row>
    <row r="178">
      <c r="A178" s="2" t="s">
        <v>22</v>
      </c>
      <c r="B178" s="27" t="s">
        <v>229</v>
      </c>
      <c r="C178" s="6" t="s">
        <v>113</v>
      </c>
      <c r="D178" s="17" t="str">
        <f t="shared" si="1"/>
        <v>0</v>
      </c>
      <c r="E178" s="17" t="str">
        <f t="shared" si="2"/>
        <v>0</v>
      </c>
      <c r="F178" s="19" t="str">
        <f t="shared" si="3"/>
        <v>0</v>
      </c>
      <c r="G178" s="20" t="str">
        <f t="shared" si="4"/>
        <v>0</v>
      </c>
      <c r="H178" s="25">
        <v>1.154701272E7</v>
      </c>
    </row>
    <row r="179">
      <c r="A179" s="2" t="s">
        <v>22</v>
      </c>
      <c r="B179" s="27" t="s">
        <v>230</v>
      </c>
      <c r="C179" s="6" t="s">
        <v>113</v>
      </c>
      <c r="D179" s="17" t="str">
        <f t="shared" si="1"/>
        <v>0</v>
      </c>
      <c r="E179" s="17" t="str">
        <f t="shared" si="2"/>
        <v>0</v>
      </c>
      <c r="F179" s="19" t="str">
        <f t="shared" si="3"/>
        <v>0</v>
      </c>
      <c r="G179" s="20" t="str">
        <f t="shared" si="4"/>
        <v>0</v>
      </c>
      <c r="H179" s="25">
        <v>1.498582162E7</v>
      </c>
    </row>
    <row r="180">
      <c r="A180" s="2" t="s">
        <v>22</v>
      </c>
      <c r="B180" s="6" t="s">
        <v>231</v>
      </c>
      <c r="C180" s="6" t="s">
        <v>113</v>
      </c>
      <c r="D180" s="17" t="str">
        <f t="shared" si="1"/>
        <v>0</v>
      </c>
      <c r="E180" s="17" t="str">
        <f t="shared" si="2"/>
        <v>0</v>
      </c>
      <c r="F180" s="19" t="str">
        <f t="shared" si="3"/>
        <v>0</v>
      </c>
      <c r="G180" s="20" t="str">
        <f t="shared" si="4"/>
        <v>0</v>
      </c>
      <c r="H180" s="25">
        <v>1.073207924E7</v>
      </c>
    </row>
    <row r="181">
      <c r="A181" s="2" t="s">
        <v>22</v>
      </c>
      <c r="B181" s="6" t="s">
        <v>232</v>
      </c>
      <c r="C181" s="6" t="s">
        <v>113</v>
      </c>
      <c r="D181" s="17" t="str">
        <f t="shared" si="1"/>
        <v>0</v>
      </c>
      <c r="E181" s="17" t="str">
        <f t="shared" si="2"/>
        <v>0</v>
      </c>
      <c r="F181" s="19" t="str">
        <f t="shared" si="3"/>
        <v>0</v>
      </c>
      <c r="G181" s="20" t="str">
        <f t="shared" si="4"/>
        <v>0</v>
      </c>
      <c r="H181" s="25">
        <v>1.066570972E7</v>
      </c>
    </row>
    <row r="182">
      <c r="A182" s="2" t="s">
        <v>22</v>
      </c>
      <c r="B182" s="6" t="s">
        <v>233</v>
      </c>
      <c r="C182" s="6" t="s">
        <v>113</v>
      </c>
      <c r="D182" s="17" t="str">
        <f t="shared" si="1"/>
        <v>0</v>
      </c>
      <c r="E182" s="17" t="str">
        <f t="shared" si="2"/>
        <v>0</v>
      </c>
      <c r="F182" s="19" t="str">
        <f t="shared" si="3"/>
        <v>0</v>
      </c>
      <c r="G182" s="20" t="str">
        <f t="shared" si="4"/>
        <v>0</v>
      </c>
      <c r="H182" s="25">
        <v>1.946332417E7</v>
      </c>
    </row>
    <row r="183">
      <c r="A183" s="2" t="s">
        <v>22</v>
      </c>
      <c r="B183" s="6" t="s">
        <v>234</v>
      </c>
      <c r="C183" s="6" t="s">
        <v>113</v>
      </c>
      <c r="D183" s="17" t="str">
        <f t="shared" si="1"/>
        <v>0</v>
      </c>
      <c r="E183" s="17" t="str">
        <f t="shared" si="2"/>
        <v>0</v>
      </c>
      <c r="F183" s="19" t="str">
        <f t="shared" si="3"/>
        <v>0</v>
      </c>
      <c r="G183" s="20" t="str">
        <f t="shared" si="4"/>
        <v>0</v>
      </c>
      <c r="H183" s="25">
        <v>5125.74</v>
      </c>
    </row>
    <row r="184">
      <c r="A184" s="2" t="s">
        <v>22</v>
      </c>
      <c r="B184" s="6" t="s">
        <v>235</v>
      </c>
      <c r="C184" s="6" t="s">
        <v>113</v>
      </c>
      <c r="D184" s="17" t="str">
        <f t="shared" si="1"/>
        <v>0</v>
      </c>
      <c r="E184" s="17" t="str">
        <f t="shared" si="2"/>
        <v>0</v>
      </c>
      <c r="F184" s="19" t="str">
        <f t="shared" si="3"/>
        <v>0</v>
      </c>
      <c r="G184" s="20" t="str">
        <f t="shared" si="4"/>
        <v>0</v>
      </c>
      <c r="H184" s="25">
        <v>1.584355141E7</v>
      </c>
    </row>
    <row r="185">
      <c r="A185" s="2" t="s">
        <v>22</v>
      </c>
      <c r="B185" s="27" t="s">
        <v>236</v>
      </c>
      <c r="C185" s="6" t="s">
        <v>113</v>
      </c>
      <c r="D185" s="17" t="str">
        <f t="shared" si="1"/>
        <v>0</v>
      </c>
      <c r="E185" s="17" t="str">
        <f t="shared" si="2"/>
        <v>0</v>
      </c>
      <c r="F185" s="19" t="str">
        <f t="shared" si="3"/>
        <v>0</v>
      </c>
      <c r="G185" s="20" t="str">
        <f t="shared" si="4"/>
        <v>0</v>
      </c>
      <c r="H185" s="25">
        <v>1.001362327E7</v>
      </c>
    </row>
    <row r="186">
      <c r="A186" s="2" t="s">
        <v>22</v>
      </c>
      <c r="B186" s="6" t="s">
        <v>237</v>
      </c>
      <c r="C186" s="6" t="s">
        <v>113</v>
      </c>
      <c r="D186" s="17" t="str">
        <f t="shared" si="1"/>
        <v>0</v>
      </c>
      <c r="E186" s="17" t="str">
        <f t="shared" si="2"/>
        <v>0</v>
      </c>
      <c r="F186" s="19" t="str">
        <f t="shared" si="3"/>
        <v>0</v>
      </c>
      <c r="G186" s="20" t="str">
        <f t="shared" si="4"/>
        <v>0</v>
      </c>
      <c r="H186" s="25">
        <v>1.639090278E7</v>
      </c>
    </row>
    <row r="187">
      <c r="A187" s="2" t="s">
        <v>22</v>
      </c>
      <c r="B187" s="6" t="s">
        <v>238</v>
      </c>
      <c r="C187" s="6" t="s">
        <v>113</v>
      </c>
      <c r="D187" s="17" t="str">
        <f t="shared" si="1"/>
        <v>0</v>
      </c>
      <c r="E187" s="17" t="str">
        <f t="shared" si="2"/>
        <v>0</v>
      </c>
      <c r="F187" s="19" t="str">
        <f t="shared" si="3"/>
        <v>0</v>
      </c>
      <c r="G187" s="20" t="str">
        <f t="shared" si="4"/>
        <v>0</v>
      </c>
      <c r="H187" s="25">
        <v>2.73778054E7</v>
      </c>
    </row>
    <row r="188">
      <c r="A188" s="2" t="s">
        <v>22</v>
      </c>
      <c r="B188" s="6" t="s">
        <v>239</v>
      </c>
      <c r="C188" s="6" t="s">
        <v>113</v>
      </c>
      <c r="D188" s="17" t="str">
        <f t="shared" si="1"/>
        <v>0</v>
      </c>
      <c r="E188" s="17" t="str">
        <f t="shared" si="2"/>
        <v>Vale</v>
      </c>
      <c r="F188" s="19" t="str">
        <f t="shared" si="3"/>
        <v>VALE SA ADR USD 0</v>
      </c>
      <c r="G188" s="20">
        <f t="shared" si="4"/>
        <v>10811456.48</v>
      </c>
      <c r="H188" s="25">
        <v>1.081145648E7</v>
      </c>
    </row>
    <row r="189">
      <c r="A189" s="2" t="s">
        <v>22</v>
      </c>
      <c r="B189" s="6" t="s">
        <v>240</v>
      </c>
      <c r="C189" s="6" t="s">
        <v>113</v>
      </c>
      <c r="D189" s="17" t="str">
        <f t="shared" si="1"/>
        <v>0</v>
      </c>
      <c r="E189" s="17" t="str">
        <f t="shared" si="2"/>
        <v>0</v>
      </c>
      <c r="F189" s="19" t="str">
        <f t="shared" si="3"/>
        <v>0</v>
      </c>
      <c r="G189" s="20" t="str">
        <f t="shared" si="4"/>
        <v>0</v>
      </c>
      <c r="H189" s="25">
        <v>4270314.43</v>
      </c>
    </row>
    <row r="190">
      <c r="A190" s="2" t="s">
        <v>22</v>
      </c>
      <c r="B190" s="6" t="s">
        <v>241</v>
      </c>
      <c r="C190" s="6" t="s">
        <v>113</v>
      </c>
      <c r="D190" s="17" t="str">
        <f t="shared" si="1"/>
        <v>0</v>
      </c>
      <c r="E190" s="17" t="str">
        <f t="shared" si="2"/>
        <v>0</v>
      </c>
      <c r="F190" s="19" t="str">
        <f t="shared" si="3"/>
        <v>0</v>
      </c>
      <c r="G190" s="20" t="str">
        <f t="shared" si="4"/>
        <v>0</v>
      </c>
      <c r="H190" s="25">
        <v>7674988.28</v>
      </c>
    </row>
    <row r="191">
      <c r="A191" s="2" t="s">
        <v>22</v>
      </c>
      <c r="B191" s="6" t="s">
        <v>242</v>
      </c>
      <c r="C191" s="6" t="s">
        <v>113</v>
      </c>
      <c r="D191" s="17" t="str">
        <f t="shared" si="1"/>
        <v>0</v>
      </c>
      <c r="E191" s="17" t="str">
        <f t="shared" si="2"/>
        <v>0</v>
      </c>
      <c r="F191" s="19" t="str">
        <f t="shared" si="3"/>
        <v>0</v>
      </c>
      <c r="G191" s="20" t="str">
        <f t="shared" si="4"/>
        <v>0</v>
      </c>
      <c r="H191" s="25">
        <v>1.497676453E7</v>
      </c>
    </row>
    <row r="192">
      <c r="A192" s="2" t="s">
        <v>22</v>
      </c>
      <c r="B192" s="6" t="s">
        <v>243</v>
      </c>
      <c r="C192" s="6" t="s">
        <v>113</v>
      </c>
      <c r="D192" s="17" t="str">
        <f t="shared" si="1"/>
        <v>0</v>
      </c>
      <c r="E192" s="17" t="str">
        <f t="shared" si="2"/>
        <v>0</v>
      </c>
      <c r="F192" s="19" t="str">
        <f t="shared" si="3"/>
        <v>0</v>
      </c>
      <c r="G192" s="20" t="str">
        <f t="shared" si="4"/>
        <v>0</v>
      </c>
      <c r="H192" s="25">
        <v>4.537108777E7</v>
      </c>
    </row>
    <row r="193">
      <c r="A193" s="2" t="s">
        <v>22</v>
      </c>
      <c r="B193" s="27" t="s">
        <v>244</v>
      </c>
      <c r="C193" s="6" t="s">
        <v>113</v>
      </c>
      <c r="D193" s="17" t="str">
        <f t="shared" si="1"/>
        <v>0</v>
      </c>
      <c r="E193" s="17" t="str">
        <f t="shared" si="2"/>
        <v>0</v>
      </c>
      <c r="F193" s="19" t="str">
        <f t="shared" si="3"/>
        <v>0</v>
      </c>
      <c r="G193" s="20" t="str">
        <f t="shared" si="4"/>
        <v>0</v>
      </c>
      <c r="H193" s="25">
        <v>1.340721995E7</v>
      </c>
    </row>
    <row r="194">
      <c r="A194" s="2" t="s">
        <v>22</v>
      </c>
      <c r="B194" s="27" t="s">
        <v>245</v>
      </c>
      <c r="C194" s="6" t="s">
        <v>113</v>
      </c>
      <c r="D194" s="17" t="str">
        <f t="shared" si="1"/>
        <v>0</v>
      </c>
      <c r="E194" s="17" t="str">
        <f t="shared" si="2"/>
        <v>0</v>
      </c>
      <c r="F194" s="19" t="str">
        <f t="shared" si="3"/>
        <v>0</v>
      </c>
      <c r="G194" s="20" t="str">
        <f t="shared" si="4"/>
        <v>0</v>
      </c>
      <c r="H194" s="25">
        <v>1.23599931E7</v>
      </c>
    </row>
    <row r="195">
      <c r="A195" s="2" t="s">
        <v>22</v>
      </c>
      <c r="B195" s="6" t="s">
        <v>246</v>
      </c>
      <c r="C195" s="6" t="s">
        <v>113</v>
      </c>
      <c r="D195" s="17" t="str">
        <f t="shared" si="1"/>
        <v>0</v>
      </c>
      <c r="E195" s="17" t="str">
        <f t="shared" si="2"/>
        <v>0</v>
      </c>
      <c r="F195" s="19" t="str">
        <f t="shared" si="3"/>
        <v>0</v>
      </c>
      <c r="G195" s="20" t="str">
        <f t="shared" si="4"/>
        <v>0</v>
      </c>
      <c r="H195" s="25">
        <v>6851391.0</v>
      </c>
    </row>
    <row r="196">
      <c r="A196" s="2" t="s">
        <v>22</v>
      </c>
      <c r="B196" s="6" t="s">
        <v>247</v>
      </c>
      <c r="C196" s="6" t="s">
        <v>113</v>
      </c>
      <c r="D196" s="17" t="str">
        <f t="shared" si="1"/>
        <v>0</v>
      </c>
      <c r="E196" s="17" t="str">
        <f t="shared" si="2"/>
        <v>0</v>
      </c>
      <c r="F196" s="19" t="str">
        <f t="shared" si="3"/>
        <v>0</v>
      </c>
      <c r="G196" s="20" t="str">
        <f t="shared" si="4"/>
        <v>0</v>
      </c>
      <c r="H196" s="25">
        <v>1.254078599E7</v>
      </c>
    </row>
    <row r="197">
      <c r="A197" s="2" t="s">
        <v>22</v>
      </c>
      <c r="B197" s="27" t="s">
        <v>248</v>
      </c>
      <c r="C197" s="6" t="s">
        <v>113</v>
      </c>
      <c r="D197" s="17" t="str">
        <f t="shared" si="1"/>
        <v>0</v>
      </c>
      <c r="E197" s="17" t="str">
        <f t="shared" si="2"/>
        <v>0</v>
      </c>
      <c r="F197" s="19" t="str">
        <f t="shared" si="3"/>
        <v>0</v>
      </c>
      <c r="G197" s="20" t="str">
        <f t="shared" si="4"/>
        <v>0</v>
      </c>
      <c r="H197" s="25">
        <v>4668870.0</v>
      </c>
    </row>
    <row r="198">
      <c r="A198" s="2" t="s">
        <v>22</v>
      </c>
      <c r="B198" s="6" t="s">
        <v>249</v>
      </c>
      <c r="C198" s="6" t="s">
        <v>113</v>
      </c>
      <c r="D198" s="17" t="str">
        <f t="shared" si="1"/>
        <v>0</v>
      </c>
      <c r="E198" s="17" t="str">
        <f t="shared" si="2"/>
        <v>0</v>
      </c>
      <c r="F198" s="19" t="str">
        <f t="shared" si="3"/>
        <v>0</v>
      </c>
      <c r="G198" s="20" t="str">
        <f t="shared" si="4"/>
        <v>0</v>
      </c>
      <c r="H198" s="25">
        <v>1.248606858E7</v>
      </c>
    </row>
    <row r="199">
      <c r="A199" s="2" t="s">
        <v>22</v>
      </c>
      <c r="B199" s="6" t="s">
        <v>250</v>
      </c>
      <c r="C199" s="6" t="s">
        <v>113</v>
      </c>
      <c r="D199" s="17" t="str">
        <f t="shared" si="1"/>
        <v>0</v>
      </c>
      <c r="E199" s="17" t="str">
        <f t="shared" si="2"/>
        <v>0</v>
      </c>
      <c r="F199" s="19" t="str">
        <f t="shared" si="3"/>
        <v>0</v>
      </c>
      <c r="G199" s="20" t="str">
        <f t="shared" si="4"/>
        <v>0</v>
      </c>
      <c r="H199" s="25">
        <v>1.7311207E7</v>
      </c>
    </row>
    <row r="200">
      <c r="A200" s="2" t="s">
        <v>22</v>
      </c>
      <c r="B200" s="6" t="s">
        <v>251</v>
      </c>
      <c r="C200" s="6" t="s">
        <v>252</v>
      </c>
      <c r="D200" s="17" t="str">
        <f t="shared" si="1"/>
        <v>0</v>
      </c>
      <c r="E200" s="17" t="str">
        <f t="shared" si="2"/>
        <v>0</v>
      </c>
      <c r="F200" s="19" t="str">
        <f t="shared" si="3"/>
        <v>0</v>
      </c>
      <c r="G200" s="20" t="str">
        <f t="shared" si="4"/>
        <v>0</v>
      </c>
      <c r="H200" s="25">
        <v>641705.61</v>
      </c>
    </row>
    <row r="201">
      <c r="A201" s="2" t="s">
        <v>22</v>
      </c>
      <c r="B201" s="6" t="s">
        <v>253</v>
      </c>
      <c r="C201" s="6" t="s">
        <v>252</v>
      </c>
      <c r="D201" s="17" t="str">
        <f t="shared" si="1"/>
        <v>0</v>
      </c>
      <c r="E201" s="17" t="str">
        <f t="shared" si="2"/>
        <v>0</v>
      </c>
      <c r="F201" s="19" t="str">
        <f t="shared" si="3"/>
        <v>0</v>
      </c>
      <c r="G201" s="20" t="str">
        <f t="shared" si="4"/>
        <v>0</v>
      </c>
      <c r="H201" s="25">
        <v>275906.23</v>
      </c>
    </row>
    <row r="202">
      <c r="A202" s="2" t="s">
        <v>22</v>
      </c>
      <c r="B202" s="6" t="s">
        <v>254</v>
      </c>
      <c r="C202" s="6" t="s">
        <v>252</v>
      </c>
      <c r="D202" s="17" t="str">
        <f t="shared" si="1"/>
        <v>0</v>
      </c>
      <c r="E202" s="17" t="str">
        <f t="shared" si="2"/>
        <v>0</v>
      </c>
      <c r="F202" s="19" t="str">
        <f t="shared" si="3"/>
        <v>0</v>
      </c>
      <c r="G202" s="20" t="str">
        <f t="shared" si="4"/>
        <v>0</v>
      </c>
      <c r="H202" s="25">
        <v>550819.45</v>
      </c>
    </row>
    <row r="203">
      <c r="A203" s="2" t="s">
        <v>22</v>
      </c>
      <c r="B203" s="6" t="s">
        <v>255</v>
      </c>
      <c r="C203" s="6" t="s">
        <v>252</v>
      </c>
      <c r="D203" s="17" t="str">
        <f t="shared" si="1"/>
        <v>0</v>
      </c>
      <c r="E203" s="17" t="str">
        <f t="shared" si="2"/>
        <v>0</v>
      </c>
      <c r="F203" s="19" t="str">
        <f t="shared" si="3"/>
        <v>0</v>
      </c>
      <c r="G203" s="20" t="str">
        <f t="shared" si="4"/>
        <v>0</v>
      </c>
      <c r="H203" s="25">
        <v>526459.51</v>
      </c>
    </row>
    <row r="204">
      <c r="A204" s="2" t="s">
        <v>22</v>
      </c>
      <c r="B204" s="6" t="s">
        <v>256</v>
      </c>
      <c r="C204" s="6" t="s">
        <v>252</v>
      </c>
      <c r="D204" s="17" t="str">
        <f t="shared" si="1"/>
        <v>0</v>
      </c>
      <c r="E204" s="17" t="str">
        <f t="shared" si="2"/>
        <v>0</v>
      </c>
      <c r="F204" s="19" t="str">
        <f t="shared" si="3"/>
        <v>0</v>
      </c>
      <c r="G204" s="20" t="str">
        <f t="shared" si="4"/>
        <v>0</v>
      </c>
      <c r="H204" s="25">
        <v>497793.49</v>
      </c>
    </row>
    <row r="205">
      <c r="A205" s="2" t="s">
        <v>22</v>
      </c>
      <c r="B205" s="6" t="s">
        <v>257</v>
      </c>
      <c r="C205" s="6" t="s">
        <v>252</v>
      </c>
      <c r="D205" s="17" t="str">
        <f t="shared" si="1"/>
        <v>0</v>
      </c>
      <c r="E205" s="17" t="str">
        <f t="shared" si="2"/>
        <v>0</v>
      </c>
      <c r="F205" s="19" t="str">
        <f t="shared" si="3"/>
        <v>0</v>
      </c>
      <c r="G205" s="20" t="str">
        <f t="shared" si="4"/>
        <v>0</v>
      </c>
      <c r="H205" s="25">
        <v>561790.59</v>
      </c>
    </row>
    <row r="206">
      <c r="A206" s="2" t="s">
        <v>22</v>
      </c>
      <c r="B206" s="27" t="s">
        <v>258</v>
      </c>
      <c r="C206" s="6" t="s">
        <v>252</v>
      </c>
      <c r="D206" s="17" t="str">
        <f t="shared" si="1"/>
        <v>0</v>
      </c>
      <c r="E206" s="17" t="str">
        <f t="shared" si="2"/>
        <v>0</v>
      </c>
      <c r="F206" s="19" t="str">
        <f t="shared" si="3"/>
        <v>0</v>
      </c>
      <c r="G206" s="20" t="str">
        <f t="shared" si="4"/>
        <v>0</v>
      </c>
      <c r="H206" s="25">
        <v>27435.85</v>
      </c>
    </row>
    <row r="207">
      <c r="A207" s="2" t="s">
        <v>22</v>
      </c>
      <c r="B207" s="6" t="s">
        <v>259</v>
      </c>
      <c r="C207" s="6" t="s">
        <v>252</v>
      </c>
      <c r="D207" s="17" t="str">
        <f t="shared" si="1"/>
        <v>0</v>
      </c>
      <c r="E207" s="17" t="str">
        <f t="shared" si="2"/>
        <v>0</v>
      </c>
      <c r="F207" s="19" t="str">
        <f t="shared" si="3"/>
        <v>0</v>
      </c>
      <c r="G207" s="20" t="str">
        <f t="shared" si="4"/>
        <v>0</v>
      </c>
      <c r="H207" s="25">
        <v>462308.51</v>
      </c>
    </row>
    <row r="208">
      <c r="A208" s="2" t="s">
        <v>22</v>
      </c>
      <c r="B208" s="27" t="s">
        <v>260</v>
      </c>
      <c r="C208" s="6" t="s">
        <v>252</v>
      </c>
      <c r="D208" s="17" t="str">
        <f t="shared" si="1"/>
        <v>0</v>
      </c>
      <c r="E208" s="17" t="str">
        <f t="shared" si="2"/>
        <v>0</v>
      </c>
      <c r="F208" s="19" t="str">
        <f t="shared" si="3"/>
        <v>0</v>
      </c>
      <c r="G208" s="20" t="str">
        <f t="shared" si="4"/>
        <v>0</v>
      </c>
      <c r="H208" s="25">
        <v>731869.0</v>
      </c>
    </row>
    <row r="209">
      <c r="A209" s="2" t="s">
        <v>22</v>
      </c>
      <c r="B209" s="6" t="s">
        <v>261</v>
      </c>
      <c r="C209" s="6" t="s">
        <v>252</v>
      </c>
      <c r="D209" s="17" t="str">
        <f t="shared" si="1"/>
        <v>0</v>
      </c>
      <c r="E209" s="17" t="str">
        <f t="shared" si="2"/>
        <v>0</v>
      </c>
      <c r="F209" s="19" t="str">
        <f t="shared" si="3"/>
        <v>0</v>
      </c>
      <c r="G209" s="20" t="str">
        <f t="shared" si="4"/>
        <v>0</v>
      </c>
      <c r="H209" s="25">
        <v>124256.2</v>
      </c>
    </row>
    <row r="210">
      <c r="A210" s="2" t="s">
        <v>22</v>
      </c>
      <c r="B210" s="6" t="s">
        <v>262</v>
      </c>
      <c r="C210" s="6" t="s">
        <v>252</v>
      </c>
      <c r="D210" s="17" t="str">
        <f t="shared" si="1"/>
        <v>0</v>
      </c>
      <c r="E210" s="17" t="str">
        <f t="shared" si="2"/>
        <v>0</v>
      </c>
      <c r="F210" s="19" t="str">
        <f t="shared" si="3"/>
        <v>0</v>
      </c>
      <c r="G210" s="20" t="str">
        <f t="shared" si="4"/>
        <v>0</v>
      </c>
      <c r="H210" s="25">
        <v>61463.92</v>
      </c>
    </row>
    <row r="211">
      <c r="A211" s="2" t="s">
        <v>22</v>
      </c>
      <c r="B211" s="6" t="s">
        <v>263</v>
      </c>
      <c r="C211" s="6" t="s">
        <v>252</v>
      </c>
      <c r="D211" s="17" t="str">
        <f t="shared" si="1"/>
        <v>0</v>
      </c>
      <c r="E211" s="17" t="str">
        <f t="shared" si="2"/>
        <v>0</v>
      </c>
      <c r="F211" s="19" t="str">
        <f t="shared" si="3"/>
        <v>0</v>
      </c>
      <c r="G211" s="20" t="str">
        <f t="shared" si="4"/>
        <v>0</v>
      </c>
      <c r="H211" s="25">
        <v>260075.53</v>
      </c>
    </row>
    <row r="212">
      <c r="A212" s="2" t="s">
        <v>22</v>
      </c>
      <c r="B212" s="6" t="s">
        <v>264</v>
      </c>
      <c r="C212" s="6" t="s">
        <v>252</v>
      </c>
      <c r="D212" s="17" t="str">
        <f t="shared" si="1"/>
        <v>0</v>
      </c>
      <c r="E212" s="17" t="str">
        <f t="shared" si="2"/>
        <v>0</v>
      </c>
      <c r="F212" s="19" t="str">
        <f t="shared" si="3"/>
        <v>0</v>
      </c>
      <c r="G212" s="20" t="str">
        <f t="shared" si="4"/>
        <v>0</v>
      </c>
      <c r="H212" s="25">
        <v>568438.53</v>
      </c>
    </row>
    <row r="213">
      <c r="A213" s="2" t="s">
        <v>22</v>
      </c>
      <c r="B213" s="6" t="s">
        <v>265</v>
      </c>
      <c r="C213" s="6" t="s">
        <v>252</v>
      </c>
      <c r="D213" s="17" t="str">
        <f t="shared" si="1"/>
        <v>0</v>
      </c>
      <c r="E213" s="17" t="str">
        <f t="shared" si="2"/>
        <v>0</v>
      </c>
      <c r="F213" s="19" t="str">
        <f t="shared" si="3"/>
        <v>0</v>
      </c>
      <c r="G213" s="20" t="str">
        <f t="shared" si="4"/>
        <v>0</v>
      </c>
      <c r="H213" s="25">
        <v>964955.37</v>
      </c>
    </row>
    <row r="214">
      <c r="A214" s="2" t="s">
        <v>22</v>
      </c>
      <c r="B214" s="6" t="s">
        <v>266</v>
      </c>
      <c r="C214" s="6" t="s">
        <v>252</v>
      </c>
      <c r="D214" s="17" t="str">
        <f t="shared" si="1"/>
        <v>0</v>
      </c>
      <c r="E214" s="17" t="str">
        <f t="shared" si="2"/>
        <v>0</v>
      </c>
      <c r="F214" s="19" t="str">
        <f t="shared" si="3"/>
        <v>0</v>
      </c>
      <c r="G214" s="20" t="str">
        <f t="shared" si="4"/>
        <v>0</v>
      </c>
      <c r="H214" s="25">
        <v>655767.27</v>
      </c>
    </row>
    <row r="215">
      <c r="A215" s="2" t="s">
        <v>22</v>
      </c>
      <c r="B215" s="6" t="s">
        <v>267</v>
      </c>
      <c r="C215" s="6" t="s">
        <v>252</v>
      </c>
      <c r="D215" s="17" t="str">
        <f t="shared" si="1"/>
        <v>0</v>
      </c>
      <c r="E215" s="17" t="str">
        <f t="shared" si="2"/>
        <v>0</v>
      </c>
      <c r="F215" s="19" t="str">
        <f t="shared" si="3"/>
        <v>0</v>
      </c>
      <c r="G215" s="20" t="str">
        <f t="shared" si="4"/>
        <v>0</v>
      </c>
      <c r="H215" s="25">
        <v>1130884.82</v>
      </c>
    </row>
    <row r="216">
      <c r="A216" s="2" t="s">
        <v>22</v>
      </c>
      <c r="B216" s="6" t="s">
        <v>268</v>
      </c>
      <c r="C216" s="6" t="s">
        <v>252</v>
      </c>
      <c r="D216" s="17" t="str">
        <f t="shared" si="1"/>
        <v>0</v>
      </c>
      <c r="E216" s="17" t="str">
        <f t="shared" si="2"/>
        <v>0</v>
      </c>
      <c r="F216" s="19" t="str">
        <f t="shared" si="3"/>
        <v>0</v>
      </c>
      <c r="G216" s="20" t="str">
        <f t="shared" si="4"/>
        <v>0</v>
      </c>
      <c r="H216" s="25">
        <v>8202236.32</v>
      </c>
    </row>
    <row r="217">
      <c r="A217" s="2" t="s">
        <v>22</v>
      </c>
      <c r="B217" s="6" t="s">
        <v>269</v>
      </c>
      <c r="C217" s="6" t="s">
        <v>252</v>
      </c>
      <c r="D217" s="17" t="str">
        <f t="shared" si="1"/>
        <v>0</v>
      </c>
      <c r="E217" s="17" t="str">
        <f t="shared" si="2"/>
        <v>0</v>
      </c>
      <c r="F217" s="19" t="str">
        <f t="shared" si="3"/>
        <v>0</v>
      </c>
      <c r="G217" s="20" t="str">
        <f t="shared" si="4"/>
        <v>0</v>
      </c>
      <c r="H217" s="25">
        <v>734417.78</v>
      </c>
    </row>
    <row r="218">
      <c r="A218" s="2" t="s">
        <v>22</v>
      </c>
      <c r="B218" s="6" t="s">
        <v>270</v>
      </c>
      <c r="C218" s="6" t="s">
        <v>252</v>
      </c>
      <c r="D218" s="17" t="str">
        <f t="shared" si="1"/>
        <v>0</v>
      </c>
      <c r="E218" s="17" t="str">
        <f t="shared" si="2"/>
        <v>0</v>
      </c>
      <c r="F218" s="19" t="str">
        <f t="shared" si="3"/>
        <v>0</v>
      </c>
      <c r="G218" s="20" t="str">
        <f t="shared" si="4"/>
        <v>0</v>
      </c>
      <c r="H218" s="25">
        <v>403469.18</v>
      </c>
    </row>
    <row r="219">
      <c r="A219" s="2" t="s">
        <v>22</v>
      </c>
      <c r="B219" s="6" t="s">
        <v>271</v>
      </c>
      <c r="C219" s="6" t="s">
        <v>252</v>
      </c>
      <c r="D219" s="17" t="str">
        <f t="shared" si="1"/>
        <v>0</v>
      </c>
      <c r="E219" s="17" t="str">
        <f t="shared" si="2"/>
        <v>0</v>
      </c>
      <c r="F219" s="19" t="str">
        <f t="shared" si="3"/>
        <v>0</v>
      </c>
      <c r="G219" s="20" t="str">
        <f t="shared" si="4"/>
        <v>0</v>
      </c>
      <c r="H219" s="25">
        <v>3748214.94</v>
      </c>
    </row>
    <row r="220">
      <c r="A220" s="2" t="s">
        <v>22</v>
      </c>
      <c r="B220" s="6" t="s">
        <v>272</v>
      </c>
      <c r="C220" s="6" t="s">
        <v>252</v>
      </c>
      <c r="D220" s="17" t="str">
        <f t="shared" si="1"/>
        <v>Chesapeake Energy </v>
      </c>
      <c r="E220" s="17" t="str">
        <f t="shared" si="2"/>
        <v>0</v>
      </c>
      <c r="F220" s="19" t="str">
        <f t="shared" si="3"/>
        <v>CHESAPEAKE ENERGY CORP CALLABLE NOTES</v>
      </c>
      <c r="G220" s="20">
        <f t="shared" si="4"/>
        <v>502315.43</v>
      </c>
      <c r="H220" s="25">
        <v>502315.43</v>
      </c>
    </row>
    <row r="221">
      <c r="A221" s="2" t="s">
        <v>22</v>
      </c>
      <c r="B221" s="6" t="s">
        <v>273</v>
      </c>
      <c r="C221" s="6" t="s">
        <v>252</v>
      </c>
      <c r="D221" s="17" t="str">
        <f t="shared" si="1"/>
        <v>0</v>
      </c>
      <c r="E221" s="17" t="str">
        <f t="shared" si="2"/>
        <v>0</v>
      </c>
      <c r="F221" s="19" t="str">
        <f t="shared" si="3"/>
        <v>0</v>
      </c>
      <c r="G221" s="20" t="str">
        <f t="shared" si="4"/>
        <v>0</v>
      </c>
      <c r="H221" s="25">
        <v>3389801.11</v>
      </c>
    </row>
    <row r="222">
      <c r="A222" s="2" t="s">
        <v>22</v>
      </c>
      <c r="B222" s="6" t="s">
        <v>274</v>
      </c>
      <c r="C222" s="6" t="s">
        <v>252</v>
      </c>
      <c r="D222" s="17" t="str">
        <f t="shared" si="1"/>
        <v>0</v>
      </c>
      <c r="E222" s="17" t="str">
        <f t="shared" si="2"/>
        <v>0</v>
      </c>
      <c r="F222" s="19" t="str">
        <f t="shared" si="3"/>
        <v>0</v>
      </c>
      <c r="G222" s="20" t="str">
        <f t="shared" si="4"/>
        <v>0</v>
      </c>
      <c r="H222" s="25">
        <v>287586.52</v>
      </c>
    </row>
    <row r="223">
      <c r="A223" s="2" t="s">
        <v>22</v>
      </c>
      <c r="B223" s="6" t="s">
        <v>275</v>
      </c>
      <c r="C223" s="6" t="s">
        <v>252</v>
      </c>
      <c r="D223" s="17" t="str">
        <f t="shared" si="1"/>
        <v>0</v>
      </c>
      <c r="E223" s="17" t="str">
        <f t="shared" si="2"/>
        <v>0</v>
      </c>
      <c r="F223" s="19" t="str">
        <f t="shared" si="3"/>
        <v>0</v>
      </c>
      <c r="G223" s="20" t="str">
        <f t="shared" si="4"/>
        <v>0</v>
      </c>
      <c r="H223" s="25">
        <v>508754.09</v>
      </c>
    </row>
    <row r="224">
      <c r="A224" s="2" t="s">
        <v>22</v>
      </c>
      <c r="B224" s="27" t="s">
        <v>276</v>
      </c>
      <c r="C224" s="6" t="s">
        <v>252</v>
      </c>
      <c r="D224" s="17" t="str">
        <f t="shared" si="1"/>
        <v>0</v>
      </c>
      <c r="E224" s="17" t="str">
        <f t="shared" si="2"/>
        <v>0</v>
      </c>
      <c r="F224" s="19" t="str">
        <f t="shared" si="3"/>
        <v>0</v>
      </c>
      <c r="G224" s="20" t="str">
        <f t="shared" si="4"/>
        <v>0</v>
      </c>
      <c r="H224" s="25">
        <v>1074353.02</v>
      </c>
    </row>
    <row r="225">
      <c r="A225" s="2" t="s">
        <v>22</v>
      </c>
      <c r="B225" s="26" t="s">
        <v>277</v>
      </c>
      <c r="C225" s="6" t="s">
        <v>252</v>
      </c>
      <c r="D225" s="17" t="str">
        <f t="shared" si="1"/>
        <v>0</v>
      </c>
      <c r="E225" s="17" t="str">
        <f t="shared" si="2"/>
        <v>0</v>
      </c>
      <c r="F225" s="19" t="str">
        <f t="shared" si="3"/>
        <v>0</v>
      </c>
      <c r="G225" s="20" t="str">
        <f t="shared" si="4"/>
        <v>0</v>
      </c>
      <c r="H225" s="25">
        <v>337211.04</v>
      </c>
    </row>
    <row r="226">
      <c r="A226" s="2" t="s">
        <v>22</v>
      </c>
      <c r="B226" s="6" t="s">
        <v>278</v>
      </c>
      <c r="C226" s="6" t="s">
        <v>252</v>
      </c>
      <c r="D226" s="17" t="str">
        <f t="shared" si="1"/>
        <v>0</v>
      </c>
      <c r="E226" s="17" t="str">
        <f t="shared" si="2"/>
        <v>0</v>
      </c>
      <c r="F226" s="19" t="str">
        <f t="shared" si="3"/>
        <v>0</v>
      </c>
      <c r="G226" s="20" t="str">
        <f t="shared" si="4"/>
        <v>0</v>
      </c>
      <c r="H226" s="25">
        <v>468449.54</v>
      </c>
    </row>
    <row r="227">
      <c r="A227" s="2" t="s">
        <v>22</v>
      </c>
      <c r="B227" s="6" t="s">
        <v>279</v>
      </c>
      <c r="C227" s="6" t="s">
        <v>252</v>
      </c>
      <c r="D227" s="17" t="str">
        <f t="shared" si="1"/>
        <v>Devon Energy </v>
      </c>
      <c r="E227" s="17" t="str">
        <f t="shared" si="2"/>
        <v>0</v>
      </c>
      <c r="F227" s="19" t="str">
        <f t="shared" si="3"/>
        <v>DEVON ENERGY CORP CALLABLE NOTES</v>
      </c>
      <c r="G227" s="20">
        <f t="shared" si="4"/>
        <v>513605.05</v>
      </c>
      <c r="H227" s="25">
        <v>513605.05</v>
      </c>
    </row>
    <row r="228">
      <c r="A228" s="2" t="s">
        <v>22</v>
      </c>
      <c r="B228" s="6" t="s">
        <v>280</v>
      </c>
      <c r="C228" s="6" t="s">
        <v>252</v>
      </c>
      <c r="D228" s="17" t="str">
        <f t="shared" si="1"/>
        <v>Ecopetrol</v>
      </c>
      <c r="E228" s="17" t="str">
        <f t="shared" si="2"/>
        <v>0</v>
      </c>
      <c r="F228" s="19" t="str">
        <f t="shared" si="3"/>
        <v>ECOPETROL SA CALLABLE BOND</v>
      </c>
      <c r="G228" s="20">
        <f t="shared" si="4"/>
        <v>1254119.58</v>
      </c>
      <c r="H228" s="25">
        <v>1254119.58</v>
      </c>
    </row>
    <row r="229">
      <c r="A229" s="2" t="s">
        <v>22</v>
      </c>
      <c r="B229" s="6" t="s">
        <v>281</v>
      </c>
      <c r="C229" s="6" t="s">
        <v>252</v>
      </c>
      <c r="D229" s="17" t="str">
        <f t="shared" si="1"/>
        <v>0</v>
      </c>
      <c r="E229" s="17" t="str">
        <f t="shared" si="2"/>
        <v>0</v>
      </c>
      <c r="F229" s="19" t="str">
        <f t="shared" si="3"/>
        <v>0</v>
      </c>
      <c r="G229" s="20" t="str">
        <f t="shared" si="4"/>
        <v>0</v>
      </c>
      <c r="H229" s="25">
        <v>484688.78</v>
      </c>
    </row>
    <row r="230">
      <c r="A230" s="2" t="s">
        <v>22</v>
      </c>
      <c r="B230" s="6" t="s">
        <v>282</v>
      </c>
      <c r="C230" s="6" t="s">
        <v>252</v>
      </c>
      <c r="D230" s="17" t="str">
        <f t="shared" si="1"/>
        <v>0</v>
      </c>
      <c r="E230" s="17" t="str">
        <f t="shared" si="2"/>
        <v>0</v>
      </c>
      <c r="F230" s="19" t="str">
        <f t="shared" si="3"/>
        <v>0</v>
      </c>
      <c r="G230" s="20" t="str">
        <f t="shared" si="4"/>
        <v>0</v>
      </c>
      <c r="H230" s="25">
        <v>305611.46</v>
      </c>
    </row>
    <row r="231">
      <c r="A231" s="2" t="s">
        <v>22</v>
      </c>
      <c r="B231" s="27" t="s">
        <v>283</v>
      </c>
      <c r="C231" s="6" t="s">
        <v>252</v>
      </c>
      <c r="D231" s="17" t="str">
        <f t="shared" si="1"/>
        <v>0</v>
      </c>
      <c r="E231" s="17" t="str">
        <f t="shared" si="2"/>
        <v>0</v>
      </c>
      <c r="F231" s="19" t="str">
        <f t="shared" si="3"/>
        <v>0</v>
      </c>
      <c r="G231" s="20" t="str">
        <f t="shared" si="4"/>
        <v>0</v>
      </c>
      <c r="H231" s="25">
        <v>455447.76</v>
      </c>
    </row>
    <row r="232">
      <c r="A232" s="2" t="s">
        <v>22</v>
      </c>
      <c r="B232" s="27" t="s">
        <v>284</v>
      </c>
      <c r="C232" s="6" t="s">
        <v>252</v>
      </c>
      <c r="D232" s="17" t="str">
        <f t="shared" si="1"/>
        <v>0</v>
      </c>
      <c r="E232" s="17" t="str">
        <f t="shared" si="2"/>
        <v>0</v>
      </c>
      <c r="F232" s="19" t="str">
        <f t="shared" si="3"/>
        <v>0</v>
      </c>
      <c r="G232" s="20" t="str">
        <f t="shared" si="4"/>
        <v>0</v>
      </c>
      <c r="H232" s="25">
        <v>1910361.06</v>
      </c>
    </row>
    <row r="233">
      <c r="A233" s="2" t="s">
        <v>22</v>
      </c>
      <c r="B233" s="6" t="s">
        <v>285</v>
      </c>
      <c r="C233" s="6" t="s">
        <v>252</v>
      </c>
      <c r="D233" s="17" t="str">
        <f t="shared" si="1"/>
        <v>0</v>
      </c>
      <c r="E233" s="17" t="str">
        <f t="shared" si="2"/>
        <v>0</v>
      </c>
      <c r="F233" s="19" t="str">
        <f t="shared" si="3"/>
        <v>0</v>
      </c>
      <c r="G233" s="20" t="str">
        <f t="shared" si="4"/>
        <v>0</v>
      </c>
      <c r="H233" s="25">
        <v>378248.37</v>
      </c>
    </row>
    <row r="234">
      <c r="A234" s="2" t="s">
        <v>22</v>
      </c>
      <c r="B234" s="6" t="s">
        <v>286</v>
      </c>
      <c r="C234" s="6" t="s">
        <v>252</v>
      </c>
      <c r="D234" s="17" t="str">
        <f t="shared" si="1"/>
        <v>0</v>
      </c>
      <c r="E234" s="17" t="str">
        <f t="shared" si="2"/>
        <v>0</v>
      </c>
      <c r="F234" s="19" t="str">
        <f t="shared" si="3"/>
        <v>0</v>
      </c>
      <c r="G234" s="20" t="str">
        <f t="shared" si="4"/>
        <v>0</v>
      </c>
      <c r="H234" s="25">
        <v>4309860.74</v>
      </c>
    </row>
    <row r="235">
      <c r="A235" s="2" t="s">
        <v>22</v>
      </c>
      <c r="B235" s="6" t="s">
        <v>287</v>
      </c>
      <c r="C235" s="6" t="s">
        <v>252</v>
      </c>
      <c r="D235" s="17" t="str">
        <f t="shared" si="1"/>
        <v>0</v>
      </c>
      <c r="E235" s="17" t="str">
        <f t="shared" si="2"/>
        <v>0</v>
      </c>
      <c r="F235" s="19" t="str">
        <f t="shared" si="3"/>
        <v>0</v>
      </c>
      <c r="G235" s="20" t="str">
        <f t="shared" si="4"/>
        <v>0</v>
      </c>
      <c r="H235" s="25">
        <v>4352847.77</v>
      </c>
    </row>
    <row r="236">
      <c r="A236" s="2" t="s">
        <v>22</v>
      </c>
      <c r="B236" s="6" t="s">
        <v>288</v>
      </c>
      <c r="C236" s="6" t="s">
        <v>252</v>
      </c>
      <c r="D236" s="17" t="str">
        <f t="shared" si="1"/>
        <v>0</v>
      </c>
      <c r="E236" s="17" t="str">
        <f t="shared" si="2"/>
        <v>FirstEnergy</v>
      </c>
      <c r="F236" s="19" t="str">
        <f t="shared" si="3"/>
        <v>FIRSTENERGY CORP CALLABLE NOTES</v>
      </c>
      <c r="G236" s="20">
        <f t="shared" si="4"/>
        <v>799915.33</v>
      </c>
      <c r="H236" s="25">
        <v>799915.33</v>
      </c>
    </row>
    <row r="237">
      <c r="A237" s="2" t="s">
        <v>22</v>
      </c>
      <c r="B237" s="6" t="s">
        <v>289</v>
      </c>
      <c r="C237" s="6" t="s">
        <v>252</v>
      </c>
      <c r="D237" s="17" t="str">
        <f t="shared" si="1"/>
        <v>0</v>
      </c>
      <c r="E237" s="17" t="str">
        <f t="shared" si="2"/>
        <v>0</v>
      </c>
      <c r="F237" s="19" t="str">
        <f t="shared" si="3"/>
        <v>0</v>
      </c>
      <c r="G237" s="20" t="str">
        <f t="shared" si="4"/>
        <v>0</v>
      </c>
      <c r="H237" s="25">
        <v>5182971.76</v>
      </c>
    </row>
    <row r="238">
      <c r="A238" s="2" t="s">
        <v>22</v>
      </c>
      <c r="B238" s="6" t="s">
        <v>290</v>
      </c>
      <c r="C238" s="6" t="s">
        <v>252</v>
      </c>
      <c r="D238" s="17" t="str">
        <f t="shared" si="1"/>
        <v>0</v>
      </c>
      <c r="E238" s="17" t="str">
        <f t="shared" si="2"/>
        <v>0</v>
      </c>
      <c r="F238" s="19" t="str">
        <f t="shared" si="3"/>
        <v>0</v>
      </c>
      <c r="G238" s="20" t="str">
        <f t="shared" si="4"/>
        <v>0</v>
      </c>
      <c r="H238" s="25">
        <v>2211472.1</v>
      </c>
    </row>
    <row r="239">
      <c r="A239" s="2" t="s">
        <v>22</v>
      </c>
      <c r="B239" s="6" t="s">
        <v>291</v>
      </c>
      <c r="C239" s="6" t="s">
        <v>252</v>
      </c>
      <c r="D239" s="17" t="str">
        <f t="shared" si="1"/>
        <v>0</v>
      </c>
      <c r="E239" s="17" t="str">
        <f t="shared" si="2"/>
        <v>0</v>
      </c>
      <c r="F239" s="19" t="str">
        <f t="shared" si="3"/>
        <v>0</v>
      </c>
      <c r="G239" s="20" t="str">
        <f t="shared" si="4"/>
        <v>0</v>
      </c>
      <c r="H239" s="25">
        <v>1128697.48</v>
      </c>
    </row>
    <row r="240">
      <c r="A240" s="2" t="s">
        <v>22</v>
      </c>
      <c r="B240" s="6" t="s">
        <v>292</v>
      </c>
      <c r="C240" s="6" t="s">
        <v>252</v>
      </c>
      <c r="D240" s="17" t="str">
        <f t="shared" si="1"/>
        <v>0</v>
      </c>
      <c r="E240" s="17" t="str">
        <f t="shared" si="2"/>
        <v>0</v>
      </c>
      <c r="F240" s="19" t="str">
        <f t="shared" si="3"/>
        <v>0</v>
      </c>
      <c r="G240" s="20" t="str">
        <f t="shared" si="4"/>
        <v>0</v>
      </c>
      <c r="H240" s="25">
        <v>1235682.18</v>
      </c>
    </row>
    <row r="241">
      <c r="A241" s="2" t="s">
        <v>22</v>
      </c>
      <c r="B241" s="27" t="s">
        <v>293</v>
      </c>
      <c r="C241" s="6" t="s">
        <v>252</v>
      </c>
      <c r="D241" s="17" t="str">
        <f t="shared" si="1"/>
        <v>0</v>
      </c>
      <c r="E241" s="17" t="str">
        <f t="shared" si="2"/>
        <v>0</v>
      </c>
      <c r="F241" s="19" t="str">
        <f t="shared" si="3"/>
        <v>0</v>
      </c>
      <c r="G241" s="20" t="str">
        <f t="shared" si="4"/>
        <v>0</v>
      </c>
      <c r="H241" s="25">
        <v>929902.59</v>
      </c>
    </row>
    <row r="242">
      <c r="A242" s="2" t="s">
        <v>22</v>
      </c>
      <c r="B242" s="27" t="s">
        <v>294</v>
      </c>
      <c r="C242" s="6" t="s">
        <v>252</v>
      </c>
      <c r="D242" s="17" t="str">
        <f t="shared" si="1"/>
        <v>0</v>
      </c>
      <c r="E242" s="17" t="str">
        <f t="shared" si="2"/>
        <v>0</v>
      </c>
      <c r="F242" s="19" t="str">
        <f t="shared" si="3"/>
        <v>0</v>
      </c>
      <c r="G242" s="20" t="str">
        <f t="shared" si="4"/>
        <v>0</v>
      </c>
      <c r="H242" s="25">
        <v>250580.48</v>
      </c>
    </row>
    <row r="243">
      <c r="A243" s="2" t="s">
        <v>22</v>
      </c>
      <c r="B243" s="27" t="s">
        <v>295</v>
      </c>
      <c r="C243" s="6" t="s">
        <v>252</v>
      </c>
      <c r="D243" s="17" t="str">
        <f t="shared" si="1"/>
        <v>0</v>
      </c>
      <c r="E243" s="17" t="str">
        <f t="shared" si="2"/>
        <v>0</v>
      </c>
      <c r="F243" s="19" t="str">
        <f t="shared" si="3"/>
        <v>0</v>
      </c>
      <c r="G243" s="20" t="str">
        <f t="shared" si="4"/>
        <v>0</v>
      </c>
      <c r="H243" s="25">
        <v>256117.48</v>
      </c>
    </row>
    <row r="244">
      <c r="A244" s="2" t="s">
        <v>22</v>
      </c>
      <c r="B244" s="6" t="s">
        <v>296</v>
      </c>
      <c r="C244" s="6" t="s">
        <v>252</v>
      </c>
      <c r="D244" s="17" t="str">
        <f t="shared" si="1"/>
        <v>0</v>
      </c>
      <c r="E244" s="17" t="str">
        <f t="shared" si="2"/>
        <v>0</v>
      </c>
      <c r="F244" s="19" t="str">
        <f t="shared" si="3"/>
        <v>0</v>
      </c>
      <c r="G244" s="20" t="str">
        <f t="shared" si="4"/>
        <v>0</v>
      </c>
      <c r="H244" s="25">
        <v>262728.29</v>
      </c>
    </row>
    <row r="245">
      <c r="A245" s="2" t="s">
        <v>22</v>
      </c>
      <c r="B245" s="26" t="s">
        <v>297</v>
      </c>
      <c r="C245" s="6" t="s">
        <v>252</v>
      </c>
      <c r="D245" s="17" t="str">
        <f t="shared" si="1"/>
        <v>0</v>
      </c>
      <c r="E245" s="17" t="str">
        <f t="shared" si="2"/>
        <v>0</v>
      </c>
      <c r="F245" s="19" t="str">
        <f t="shared" si="3"/>
        <v>0</v>
      </c>
      <c r="G245" s="20" t="str">
        <f t="shared" si="4"/>
        <v>0</v>
      </c>
      <c r="H245" s="25">
        <v>3702318.26</v>
      </c>
    </row>
    <row r="246">
      <c r="A246" s="2" t="s">
        <v>22</v>
      </c>
      <c r="B246" s="6" t="s">
        <v>298</v>
      </c>
      <c r="C246" s="6" t="s">
        <v>252</v>
      </c>
      <c r="D246" s="17" t="str">
        <f t="shared" si="1"/>
        <v>0</v>
      </c>
      <c r="E246" s="17" t="str">
        <f t="shared" si="2"/>
        <v>0</v>
      </c>
      <c r="F246" s="19" t="str">
        <f t="shared" si="3"/>
        <v>0</v>
      </c>
      <c r="G246" s="20" t="str">
        <f t="shared" si="4"/>
        <v>0</v>
      </c>
      <c r="H246" s="25">
        <v>269022.74</v>
      </c>
    </row>
    <row r="247">
      <c r="A247" s="2" t="s">
        <v>22</v>
      </c>
      <c r="B247" s="6" t="s">
        <v>299</v>
      </c>
      <c r="C247" s="6" t="s">
        <v>252</v>
      </c>
      <c r="D247" s="17" t="str">
        <f t="shared" si="1"/>
        <v>Hess </v>
      </c>
      <c r="E247" s="17" t="str">
        <f t="shared" si="2"/>
        <v>0</v>
      </c>
      <c r="F247" s="19" t="str">
        <f t="shared" si="3"/>
        <v>HESS CORP CALLABLE NOTES</v>
      </c>
      <c r="G247" s="20">
        <f t="shared" si="4"/>
        <v>264636.39</v>
      </c>
      <c r="H247" s="25">
        <v>264636.39</v>
      </c>
    </row>
    <row r="248">
      <c r="A248" s="2" t="s">
        <v>22</v>
      </c>
      <c r="B248" s="6" t="s">
        <v>300</v>
      </c>
      <c r="C248" s="6" t="s">
        <v>252</v>
      </c>
      <c r="D248" s="17" t="str">
        <f t="shared" si="1"/>
        <v>0</v>
      </c>
      <c r="E248" s="17" t="str">
        <f t="shared" si="2"/>
        <v>0</v>
      </c>
      <c r="F248" s="19" t="str">
        <f t="shared" si="3"/>
        <v>0</v>
      </c>
      <c r="G248" s="20" t="str">
        <f t="shared" si="4"/>
        <v>0</v>
      </c>
      <c r="H248" s="25">
        <v>1170806.03</v>
      </c>
    </row>
    <row r="249">
      <c r="A249" s="2" t="s">
        <v>22</v>
      </c>
      <c r="B249" s="6" t="s">
        <v>301</v>
      </c>
      <c r="C249" s="6" t="s">
        <v>252</v>
      </c>
      <c r="D249" s="17" t="str">
        <f t="shared" si="1"/>
        <v>0</v>
      </c>
      <c r="E249" s="17" t="str">
        <f t="shared" si="2"/>
        <v>0</v>
      </c>
      <c r="F249" s="19" t="str">
        <f t="shared" si="3"/>
        <v>0</v>
      </c>
      <c r="G249" s="20" t="str">
        <f t="shared" si="4"/>
        <v>0</v>
      </c>
      <c r="H249" s="25">
        <v>588178.89</v>
      </c>
    </row>
    <row r="250">
      <c r="A250" s="2" t="s">
        <v>22</v>
      </c>
      <c r="B250" s="6" t="s">
        <v>302</v>
      </c>
      <c r="C250" s="6" t="s">
        <v>252</v>
      </c>
      <c r="D250" s="17" t="str">
        <f t="shared" si="1"/>
        <v>0</v>
      </c>
      <c r="E250" s="17" t="str">
        <f t="shared" si="2"/>
        <v>0</v>
      </c>
      <c r="F250" s="19" t="str">
        <f t="shared" si="3"/>
        <v>0</v>
      </c>
      <c r="G250" s="20" t="str">
        <f t="shared" si="4"/>
        <v>0</v>
      </c>
      <c r="H250" s="25">
        <v>457564.43</v>
      </c>
    </row>
    <row r="251">
      <c r="A251" s="2" t="s">
        <v>22</v>
      </c>
      <c r="B251" s="6" t="s">
        <v>303</v>
      </c>
      <c r="C251" s="6" t="s">
        <v>252</v>
      </c>
      <c r="D251" s="17" t="str">
        <f t="shared" si="1"/>
        <v>0</v>
      </c>
      <c r="E251" s="17" t="str">
        <f t="shared" si="2"/>
        <v>0</v>
      </c>
      <c r="F251" s="19" t="str">
        <f t="shared" si="3"/>
        <v>0</v>
      </c>
      <c r="G251" s="20" t="str">
        <f t="shared" si="4"/>
        <v>0</v>
      </c>
      <c r="H251" s="25">
        <v>336529.32</v>
      </c>
    </row>
    <row r="252">
      <c r="A252" s="2" t="s">
        <v>22</v>
      </c>
      <c r="B252" s="27" t="s">
        <v>304</v>
      </c>
      <c r="C252" s="6" t="s">
        <v>252</v>
      </c>
      <c r="D252" s="17" t="str">
        <f t="shared" si="1"/>
        <v>0</v>
      </c>
      <c r="E252" s="17" t="str">
        <f t="shared" si="2"/>
        <v>0</v>
      </c>
      <c r="F252" s="19" t="str">
        <f t="shared" si="3"/>
        <v>0</v>
      </c>
      <c r="G252" s="20" t="str">
        <f t="shared" si="4"/>
        <v>0</v>
      </c>
      <c r="H252" s="25">
        <v>1.844338392E7</v>
      </c>
    </row>
    <row r="253">
      <c r="A253" s="2" t="s">
        <v>22</v>
      </c>
      <c r="B253" s="6" t="s">
        <v>305</v>
      </c>
      <c r="C253" s="6" t="s">
        <v>252</v>
      </c>
      <c r="D253" s="17" t="str">
        <f t="shared" si="1"/>
        <v>0</v>
      </c>
      <c r="E253" s="17" t="str">
        <f t="shared" si="2"/>
        <v>0</v>
      </c>
      <c r="F253" s="19" t="str">
        <f t="shared" si="3"/>
        <v>0</v>
      </c>
      <c r="G253" s="20" t="str">
        <f t="shared" si="4"/>
        <v>0</v>
      </c>
      <c r="H253" s="25">
        <v>2152734.36</v>
      </c>
    </row>
    <row r="254">
      <c r="A254" s="2" t="s">
        <v>22</v>
      </c>
      <c r="B254" s="6" t="s">
        <v>306</v>
      </c>
      <c r="C254" s="6" t="s">
        <v>252</v>
      </c>
      <c r="D254" s="17" t="str">
        <f t="shared" si="1"/>
        <v>0</v>
      </c>
      <c r="E254" s="17" t="str">
        <f t="shared" si="2"/>
        <v>0</v>
      </c>
      <c r="F254" s="19" t="str">
        <f t="shared" si="3"/>
        <v>0</v>
      </c>
      <c r="G254" s="20" t="str">
        <f t="shared" si="4"/>
        <v>0</v>
      </c>
      <c r="H254" s="25">
        <v>570465.99</v>
      </c>
    </row>
    <row r="255">
      <c r="A255" s="2" t="s">
        <v>22</v>
      </c>
      <c r="B255" s="6" t="s">
        <v>307</v>
      </c>
      <c r="C255" s="6" t="s">
        <v>252</v>
      </c>
      <c r="D255" s="17" t="str">
        <f t="shared" si="1"/>
        <v>0</v>
      </c>
      <c r="E255" s="17" t="str">
        <f t="shared" si="2"/>
        <v>0</v>
      </c>
      <c r="F255" s="19" t="str">
        <f t="shared" si="3"/>
        <v>0</v>
      </c>
      <c r="G255" s="20" t="str">
        <f t="shared" si="4"/>
        <v>0</v>
      </c>
      <c r="H255" s="25">
        <v>3244868.61</v>
      </c>
    </row>
    <row r="256">
      <c r="A256" s="2" t="s">
        <v>22</v>
      </c>
      <c r="B256" s="6" t="s">
        <v>308</v>
      </c>
      <c r="C256" s="6" t="s">
        <v>252</v>
      </c>
      <c r="D256" s="17" t="str">
        <f t="shared" si="1"/>
        <v>0</v>
      </c>
      <c r="E256" s="17" t="str">
        <f t="shared" si="2"/>
        <v>0</v>
      </c>
      <c r="F256" s="19" t="str">
        <f t="shared" si="3"/>
        <v>0</v>
      </c>
      <c r="G256" s="20" t="str">
        <f t="shared" si="4"/>
        <v>0</v>
      </c>
      <c r="H256" s="25">
        <v>855377.16</v>
      </c>
    </row>
    <row r="257">
      <c r="A257" s="2" t="s">
        <v>22</v>
      </c>
      <c r="B257" s="6" t="s">
        <v>309</v>
      </c>
      <c r="C257" s="6" t="s">
        <v>252</v>
      </c>
      <c r="D257" s="17" t="str">
        <f t="shared" si="1"/>
        <v>0</v>
      </c>
      <c r="E257" s="17" t="str">
        <f t="shared" si="2"/>
        <v>0</v>
      </c>
      <c r="F257" s="19" t="str">
        <f t="shared" si="3"/>
        <v>0</v>
      </c>
      <c r="G257" s="20" t="str">
        <f t="shared" si="4"/>
        <v>0</v>
      </c>
      <c r="H257" s="25">
        <v>107886.27</v>
      </c>
    </row>
    <row r="258">
      <c r="A258" s="2" t="s">
        <v>22</v>
      </c>
      <c r="B258" s="27" t="s">
        <v>310</v>
      </c>
      <c r="C258" s="6" t="s">
        <v>252</v>
      </c>
      <c r="D258" s="17" t="str">
        <f t="shared" si="1"/>
        <v>0</v>
      </c>
      <c r="E258" s="17" t="str">
        <f t="shared" si="2"/>
        <v>0</v>
      </c>
      <c r="F258" s="19" t="str">
        <f t="shared" si="3"/>
        <v>0</v>
      </c>
      <c r="G258" s="20" t="str">
        <f t="shared" si="4"/>
        <v>0</v>
      </c>
      <c r="H258" s="25">
        <v>1084007.0</v>
      </c>
    </row>
    <row r="259">
      <c r="A259" s="2" t="s">
        <v>22</v>
      </c>
      <c r="B259" s="6" t="s">
        <v>311</v>
      </c>
      <c r="C259" s="6" t="s">
        <v>252</v>
      </c>
      <c r="D259" s="17" t="str">
        <f t="shared" si="1"/>
        <v>0</v>
      </c>
      <c r="E259" s="17" t="str">
        <f t="shared" si="2"/>
        <v>0</v>
      </c>
      <c r="F259" s="19" t="str">
        <f t="shared" si="3"/>
        <v>0</v>
      </c>
      <c r="G259" s="20" t="str">
        <f t="shared" si="4"/>
        <v>0</v>
      </c>
      <c r="H259" s="25">
        <v>2058593.21</v>
      </c>
    </row>
    <row r="260">
      <c r="A260" s="2" t="s">
        <v>22</v>
      </c>
      <c r="B260" s="6" t="s">
        <v>312</v>
      </c>
      <c r="C260" s="6" t="s">
        <v>252</v>
      </c>
      <c r="D260" s="17" t="str">
        <f t="shared" si="1"/>
        <v>0</v>
      </c>
      <c r="E260" s="17" t="str">
        <f t="shared" si="2"/>
        <v>0</v>
      </c>
      <c r="F260" s="19" t="str">
        <f t="shared" si="3"/>
        <v>0</v>
      </c>
      <c r="G260" s="20" t="str">
        <f t="shared" si="4"/>
        <v>0</v>
      </c>
      <c r="H260" s="25">
        <v>1054043.53</v>
      </c>
    </row>
    <row r="261">
      <c r="A261" s="2" t="s">
        <v>22</v>
      </c>
      <c r="B261" s="6" t="s">
        <v>313</v>
      </c>
      <c r="C261" s="6" t="s">
        <v>252</v>
      </c>
      <c r="D261" s="17" t="str">
        <f t="shared" si="1"/>
        <v>0</v>
      </c>
      <c r="E261" s="17" t="str">
        <f t="shared" si="2"/>
        <v>0</v>
      </c>
      <c r="F261" s="19" t="str">
        <f t="shared" si="3"/>
        <v>0</v>
      </c>
      <c r="G261" s="20" t="str">
        <f t="shared" si="4"/>
        <v>0</v>
      </c>
      <c r="H261" s="25">
        <v>252597.12</v>
      </c>
    </row>
    <row r="262">
      <c r="A262" s="2" t="s">
        <v>22</v>
      </c>
      <c r="B262" s="27" t="s">
        <v>314</v>
      </c>
      <c r="C262" s="6" t="s">
        <v>252</v>
      </c>
      <c r="D262" s="17" t="str">
        <f t="shared" si="1"/>
        <v>0</v>
      </c>
      <c r="E262" s="17" t="str">
        <f t="shared" si="2"/>
        <v>0</v>
      </c>
      <c r="F262" s="19" t="str">
        <f t="shared" si="3"/>
        <v>0</v>
      </c>
      <c r="G262" s="20" t="str">
        <f t="shared" si="4"/>
        <v>0</v>
      </c>
      <c r="H262" s="25">
        <v>759785.62</v>
      </c>
    </row>
    <row r="263">
      <c r="A263" s="2" t="s">
        <v>22</v>
      </c>
      <c r="B263" s="6" t="s">
        <v>315</v>
      </c>
      <c r="C263" s="6" t="s">
        <v>252</v>
      </c>
      <c r="D263" s="17" t="str">
        <f t="shared" si="1"/>
        <v>Petrobras</v>
      </c>
      <c r="E263" s="17" t="str">
        <f t="shared" si="2"/>
        <v>0</v>
      </c>
      <c r="F263" s="19" t="str">
        <f t="shared" si="3"/>
        <v>PETROBRAS</v>
      </c>
      <c r="G263" s="20">
        <f t="shared" si="4"/>
        <v>2416225.64</v>
      </c>
      <c r="H263" s="25">
        <v>2416225.64</v>
      </c>
    </row>
    <row r="264">
      <c r="A264" s="2" t="s">
        <v>22</v>
      </c>
      <c r="B264" s="6" t="s">
        <v>316</v>
      </c>
      <c r="C264" s="6" t="s">
        <v>252</v>
      </c>
      <c r="D264" s="17" t="str">
        <f t="shared" si="1"/>
        <v>0</v>
      </c>
      <c r="E264" s="17" t="str">
        <f t="shared" si="2"/>
        <v>0</v>
      </c>
      <c r="F264" s="19" t="str">
        <f t="shared" si="3"/>
        <v>0</v>
      </c>
      <c r="G264" s="20" t="str">
        <f t="shared" si="4"/>
        <v>0</v>
      </c>
      <c r="H264" s="25">
        <v>1025916.17</v>
      </c>
    </row>
    <row r="265">
      <c r="A265" s="2" t="s">
        <v>22</v>
      </c>
      <c r="B265" s="6" t="s">
        <v>317</v>
      </c>
      <c r="C265" s="6" t="s">
        <v>252</v>
      </c>
      <c r="D265" s="17" t="str">
        <f t="shared" si="1"/>
        <v>0</v>
      </c>
      <c r="E265" s="17" t="str">
        <f t="shared" si="2"/>
        <v>0</v>
      </c>
      <c r="F265" s="19" t="str">
        <f t="shared" si="3"/>
        <v>0</v>
      </c>
      <c r="G265" s="20" t="str">
        <f t="shared" si="4"/>
        <v>0</v>
      </c>
      <c r="H265" s="25">
        <v>593008.38</v>
      </c>
    </row>
    <row r="266">
      <c r="A266" s="2" t="s">
        <v>22</v>
      </c>
      <c r="B266" s="27" t="s">
        <v>318</v>
      </c>
      <c r="C266" s="6" t="s">
        <v>252</v>
      </c>
      <c r="D266" s="17" t="str">
        <f t="shared" si="1"/>
        <v>0</v>
      </c>
      <c r="E266" s="17" t="str">
        <f t="shared" si="2"/>
        <v>0</v>
      </c>
      <c r="F266" s="19" t="str">
        <f t="shared" si="3"/>
        <v>0</v>
      </c>
      <c r="G266" s="20" t="str">
        <f t="shared" si="4"/>
        <v>0</v>
      </c>
      <c r="H266" s="25">
        <v>591958.6</v>
      </c>
    </row>
    <row r="267">
      <c r="A267" s="2" t="s">
        <v>22</v>
      </c>
      <c r="B267" s="6" t="s">
        <v>319</v>
      </c>
      <c r="C267" s="6" t="s">
        <v>252</v>
      </c>
      <c r="D267" s="17" t="str">
        <f t="shared" si="1"/>
        <v>QEP Resources </v>
      </c>
      <c r="E267" s="17" t="str">
        <f t="shared" si="2"/>
        <v>0</v>
      </c>
      <c r="F267" s="19" t="str">
        <f t="shared" si="3"/>
        <v>QEP RESOURCES INC CALLABLE NOTES</v>
      </c>
      <c r="G267" s="20">
        <f t="shared" si="4"/>
        <v>245151.28</v>
      </c>
      <c r="H267" s="25">
        <v>245151.28</v>
      </c>
    </row>
    <row r="268">
      <c r="A268" s="2" t="s">
        <v>22</v>
      </c>
      <c r="B268" s="6" t="s">
        <v>320</v>
      </c>
      <c r="C268" s="6" t="s">
        <v>252</v>
      </c>
      <c r="D268" s="17" t="str">
        <f t="shared" si="1"/>
        <v>Range Resources</v>
      </c>
      <c r="E268" s="17" t="str">
        <f t="shared" si="2"/>
        <v>0</v>
      </c>
      <c r="F268" s="19" t="str">
        <f t="shared" si="3"/>
        <v>RANGE RESOURCES CORP CALLABLE NOTES</v>
      </c>
      <c r="G268" s="20">
        <f t="shared" si="4"/>
        <v>499405.83</v>
      </c>
      <c r="H268" s="25">
        <v>499405.83</v>
      </c>
    </row>
    <row r="269">
      <c r="A269" s="2" t="s">
        <v>22</v>
      </c>
      <c r="B269" s="6" t="s">
        <v>321</v>
      </c>
      <c r="C269" s="6" t="s">
        <v>252</v>
      </c>
      <c r="D269" s="17" t="str">
        <f t="shared" si="1"/>
        <v>0</v>
      </c>
      <c r="E269" s="17" t="str">
        <f t="shared" si="2"/>
        <v>0</v>
      </c>
      <c r="F269" s="19" t="str">
        <f t="shared" si="3"/>
        <v>0</v>
      </c>
      <c r="G269" s="20" t="str">
        <f t="shared" si="4"/>
        <v>0</v>
      </c>
      <c r="H269" s="25">
        <v>1033940.52</v>
      </c>
    </row>
    <row r="270">
      <c r="A270" s="2" t="s">
        <v>22</v>
      </c>
      <c r="B270" s="6" t="s">
        <v>322</v>
      </c>
      <c r="C270" s="6" t="s">
        <v>252</v>
      </c>
      <c r="D270" s="17" t="str">
        <f t="shared" si="1"/>
        <v>0</v>
      </c>
      <c r="E270" s="17" t="str">
        <f t="shared" si="2"/>
        <v>0</v>
      </c>
      <c r="F270" s="19" t="str">
        <f t="shared" si="3"/>
        <v>0</v>
      </c>
      <c r="G270" s="20" t="str">
        <f t="shared" si="4"/>
        <v>0</v>
      </c>
      <c r="H270" s="25">
        <v>1.419878797E7</v>
      </c>
    </row>
    <row r="271">
      <c r="A271" s="2" t="s">
        <v>22</v>
      </c>
      <c r="B271" s="6" t="s">
        <v>323</v>
      </c>
      <c r="C271" s="6" t="s">
        <v>252</v>
      </c>
      <c r="D271" s="17" t="str">
        <f t="shared" si="1"/>
        <v>0</v>
      </c>
      <c r="E271" s="17" t="str">
        <f t="shared" si="2"/>
        <v>0</v>
      </c>
      <c r="F271" s="19" t="str">
        <f t="shared" si="3"/>
        <v>0</v>
      </c>
      <c r="G271" s="20" t="str">
        <f t="shared" si="4"/>
        <v>0</v>
      </c>
      <c r="H271" s="25">
        <v>1181344.43</v>
      </c>
    </row>
    <row r="272">
      <c r="A272" s="2" t="s">
        <v>22</v>
      </c>
      <c r="B272" s="27" t="s">
        <v>324</v>
      </c>
      <c r="C272" s="6" t="s">
        <v>252</v>
      </c>
      <c r="D272" s="17" t="str">
        <f t="shared" si="1"/>
        <v>RWE </v>
      </c>
      <c r="E272" s="17" t="str">
        <f t="shared" si="2"/>
        <v>RWE</v>
      </c>
      <c r="F272" s="19" t="str">
        <f t="shared" si="3"/>
        <v>RWE FINANCE BV MEDIUM TERM NOT</v>
      </c>
      <c r="G272" s="20">
        <f t="shared" si="4"/>
        <v>223274.63</v>
      </c>
      <c r="H272" s="25">
        <v>223274.63</v>
      </c>
    </row>
    <row r="273">
      <c r="A273" s="2" t="s">
        <v>22</v>
      </c>
      <c r="B273" s="6" t="s">
        <v>325</v>
      </c>
      <c r="C273" s="6" t="s">
        <v>252</v>
      </c>
      <c r="D273" s="17" t="str">
        <f t="shared" si="1"/>
        <v>0</v>
      </c>
      <c r="E273" s="17" t="str">
        <f t="shared" si="2"/>
        <v>0</v>
      </c>
      <c r="F273" s="19" t="str">
        <f t="shared" si="3"/>
        <v>0</v>
      </c>
      <c r="G273" s="20" t="str">
        <f t="shared" si="4"/>
        <v>0</v>
      </c>
      <c r="H273" s="25">
        <v>866474.58</v>
      </c>
    </row>
    <row r="274">
      <c r="A274" s="2" t="s">
        <v>22</v>
      </c>
      <c r="B274" s="6" t="s">
        <v>326</v>
      </c>
      <c r="C274" s="6" t="s">
        <v>252</v>
      </c>
      <c r="D274" s="17" t="str">
        <f t="shared" si="1"/>
        <v>0</v>
      </c>
      <c r="E274" s="17" t="str">
        <f t="shared" si="2"/>
        <v>0</v>
      </c>
      <c r="F274" s="19" t="str">
        <f t="shared" si="3"/>
        <v>0</v>
      </c>
      <c r="G274" s="20" t="str">
        <f t="shared" si="4"/>
        <v>0</v>
      </c>
      <c r="H274" s="25">
        <v>970938.01</v>
      </c>
    </row>
    <row r="275">
      <c r="A275" s="2" t="s">
        <v>22</v>
      </c>
      <c r="B275" s="6" t="s">
        <v>327</v>
      </c>
      <c r="C275" s="6" t="s">
        <v>252</v>
      </c>
      <c r="D275" s="17" t="str">
        <f t="shared" si="1"/>
        <v>0</v>
      </c>
      <c r="E275" s="17" t="str">
        <f t="shared" si="2"/>
        <v>0</v>
      </c>
      <c r="F275" s="19" t="str">
        <f t="shared" si="3"/>
        <v>0</v>
      </c>
      <c r="G275" s="20" t="str">
        <f t="shared" si="4"/>
        <v>0</v>
      </c>
      <c r="H275" s="25">
        <v>603701.62</v>
      </c>
    </row>
    <row r="276">
      <c r="A276" s="2" t="s">
        <v>22</v>
      </c>
      <c r="B276" s="6" t="s">
        <v>328</v>
      </c>
      <c r="C276" s="6" t="s">
        <v>252</v>
      </c>
      <c r="D276" s="17" t="str">
        <f t="shared" si="1"/>
        <v>0</v>
      </c>
      <c r="E276" s="17" t="str">
        <f t="shared" si="2"/>
        <v>0</v>
      </c>
      <c r="F276" s="19" t="str">
        <f t="shared" si="3"/>
        <v>0</v>
      </c>
      <c r="G276" s="20" t="str">
        <f t="shared" si="4"/>
        <v>0</v>
      </c>
      <c r="H276" s="25">
        <v>596688.42</v>
      </c>
    </row>
    <row r="277">
      <c r="A277" s="2" t="s">
        <v>22</v>
      </c>
      <c r="B277" s="6" t="s">
        <v>329</v>
      </c>
      <c r="C277" s="6" t="s">
        <v>252</v>
      </c>
      <c r="D277" s="17" t="str">
        <f t="shared" si="1"/>
        <v>0</v>
      </c>
      <c r="E277" s="17" t="str">
        <f t="shared" si="2"/>
        <v>0</v>
      </c>
      <c r="F277" s="19" t="str">
        <f t="shared" si="3"/>
        <v>0</v>
      </c>
      <c r="G277" s="20" t="str">
        <f t="shared" si="4"/>
        <v>0</v>
      </c>
      <c r="H277" s="25">
        <v>792763.59</v>
      </c>
    </row>
    <row r="278">
      <c r="A278" s="2" t="s">
        <v>22</v>
      </c>
      <c r="B278" s="6" t="s">
        <v>330</v>
      </c>
      <c r="C278" s="6" t="s">
        <v>252</v>
      </c>
      <c r="D278" s="17" t="str">
        <f t="shared" si="1"/>
        <v>0</v>
      </c>
      <c r="E278" s="17" t="str">
        <f t="shared" si="2"/>
        <v>0</v>
      </c>
      <c r="F278" s="19" t="str">
        <f t="shared" si="3"/>
        <v>0</v>
      </c>
      <c r="G278" s="20" t="str">
        <f t="shared" si="4"/>
        <v>0</v>
      </c>
      <c r="H278" s="25">
        <v>348253.05</v>
      </c>
    </row>
    <row r="279">
      <c r="A279" s="2" t="s">
        <v>22</v>
      </c>
      <c r="B279" s="6" t="s">
        <v>331</v>
      </c>
      <c r="C279" s="6" t="s">
        <v>252</v>
      </c>
      <c r="D279" s="17" t="str">
        <f t="shared" si="1"/>
        <v>0</v>
      </c>
      <c r="E279" s="17" t="str">
        <f t="shared" si="2"/>
        <v>0</v>
      </c>
      <c r="F279" s="19" t="str">
        <f t="shared" si="3"/>
        <v>0</v>
      </c>
      <c r="G279" s="20" t="str">
        <f t="shared" si="4"/>
        <v>0</v>
      </c>
      <c r="H279" s="25">
        <v>3971049.57</v>
      </c>
    </row>
    <row r="280">
      <c r="A280" s="2" t="s">
        <v>22</v>
      </c>
      <c r="B280" s="6" t="s">
        <v>332</v>
      </c>
      <c r="C280" s="6" t="s">
        <v>252</v>
      </c>
      <c r="D280" s="17" t="str">
        <f t="shared" si="1"/>
        <v>0</v>
      </c>
      <c r="E280" s="17" t="str">
        <f t="shared" si="2"/>
        <v>0</v>
      </c>
      <c r="F280" s="19" t="str">
        <f t="shared" si="3"/>
        <v>0</v>
      </c>
      <c r="G280" s="20" t="str">
        <f t="shared" si="4"/>
        <v>0</v>
      </c>
      <c r="H280" s="25">
        <v>799718.43</v>
      </c>
    </row>
    <row r="281">
      <c r="A281" s="2" t="s">
        <v>22</v>
      </c>
      <c r="B281" s="27" t="s">
        <v>333</v>
      </c>
      <c r="C281" s="6" t="s">
        <v>252</v>
      </c>
      <c r="D281" s="17" t="str">
        <f t="shared" si="1"/>
        <v>0</v>
      </c>
      <c r="E281" s="17" t="str">
        <f t="shared" si="2"/>
        <v>0</v>
      </c>
      <c r="F281" s="19" t="str">
        <f t="shared" si="3"/>
        <v>0</v>
      </c>
      <c r="G281" s="20" t="str">
        <f t="shared" si="4"/>
        <v>0</v>
      </c>
      <c r="H281" s="25">
        <v>1045523.45</v>
      </c>
    </row>
    <row r="282">
      <c r="A282" s="2" t="s">
        <v>22</v>
      </c>
      <c r="B282" s="6" t="s">
        <v>334</v>
      </c>
      <c r="C282" s="6" t="s">
        <v>252</v>
      </c>
      <c r="D282" s="17" t="str">
        <f t="shared" si="1"/>
        <v>0</v>
      </c>
      <c r="E282" s="17" t="str">
        <f t="shared" si="2"/>
        <v>0</v>
      </c>
      <c r="F282" s="19" t="str">
        <f t="shared" si="3"/>
        <v>0</v>
      </c>
      <c r="G282" s="20" t="str">
        <f t="shared" si="4"/>
        <v>0</v>
      </c>
      <c r="H282" s="25">
        <v>652584.67</v>
      </c>
    </row>
    <row r="283">
      <c r="A283" s="2" t="s">
        <v>22</v>
      </c>
      <c r="B283" s="6" t="s">
        <v>335</v>
      </c>
      <c r="C283" s="6" t="s">
        <v>252</v>
      </c>
      <c r="D283" s="17" t="str">
        <f t="shared" si="1"/>
        <v>0</v>
      </c>
      <c r="E283" s="17" t="str">
        <f t="shared" si="2"/>
        <v>0</v>
      </c>
      <c r="F283" s="19" t="str">
        <f t="shared" si="3"/>
        <v>0</v>
      </c>
      <c r="G283" s="20" t="str">
        <f t="shared" si="4"/>
        <v>0</v>
      </c>
      <c r="H283" s="25">
        <v>1202018.51</v>
      </c>
    </row>
    <row r="284">
      <c r="A284" s="2" t="s">
        <v>22</v>
      </c>
      <c r="B284" s="6" t="s">
        <v>336</v>
      </c>
      <c r="C284" s="6" t="s">
        <v>252</v>
      </c>
      <c r="D284" s="17" t="str">
        <f t="shared" si="1"/>
        <v>0</v>
      </c>
      <c r="E284" s="17" t="str">
        <f t="shared" si="2"/>
        <v>0</v>
      </c>
      <c r="F284" s="19" t="str">
        <f t="shared" si="3"/>
        <v>0</v>
      </c>
      <c r="G284" s="20" t="str">
        <f t="shared" si="4"/>
        <v>0</v>
      </c>
      <c r="H284" s="25">
        <v>955249.48</v>
      </c>
    </row>
    <row r="285">
      <c r="A285" s="2" t="s">
        <v>22</v>
      </c>
      <c r="B285" s="6" t="s">
        <v>337</v>
      </c>
      <c r="C285" s="6" t="s">
        <v>252</v>
      </c>
      <c r="D285" s="17" t="str">
        <f t="shared" si="1"/>
        <v>0</v>
      </c>
      <c r="E285" s="17" t="str">
        <f t="shared" si="2"/>
        <v>0</v>
      </c>
      <c r="F285" s="19" t="str">
        <f t="shared" si="3"/>
        <v>0</v>
      </c>
      <c r="G285" s="20" t="str">
        <f t="shared" si="4"/>
        <v>0</v>
      </c>
      <c r="H285" s="25">
        <v>800031.03</v>
      </c>
    </row>
    <row r="286">
      <c r="A286" s="2" t="s">
        <v>22</v>
      </c>
      <c r="B286" s="6" t="s">
        <v>338</v>
      </c>
      <c r="C286" s="6" t="s">
        <v>252</v>
      </c>
      <c r="D286" s="17" t="str">
        <f t="shared" si="1"/>
        <v>0</v>
      </c>
      <c r="E286" s="17" t="str">
        <f t="shared" si="2"/>
        <v>0</v>
      </c>
      <c r="F286" s="19" t="str">
        <f t="shared" si="3"/>
        <v>0</v>
      </c>
      <c r="G286" s="20" t="str">
        <f t="shared" si="4"/>
        <v>0</v>
      </c>
      <c r="H286" s="25">
        <v>4649228.69</v>
      </c>
    </row>
    <row r="287">
      <c r="A287" s="2" t="s">
        <v>22</v>
      </c>
      <c r="B287" s="6" t="s">
        <v>339</v>
      </c>
      <c r="C287" s="6" t="s">
        <v>252</v>
      </c>
      <c r="D287" s="17" t="str">
        <f t="shared" si="1"/>
        <v>0</v>
      </c>
      <c r="E287" s="17" t="str">
        <f t="shared" si="2"/>
        <v>0</v>
      </c>
      <c r="F287" s="19" t="str">
        <f t="shared" si="3"/>
        <v>0</v>
      </c>
      <c r="G287" s="20" t="str">
        <f t="shared" si="4"/>
        <v>0</v>
      </c>
      <c r="H287" s="25">
        <v>1.289263981E7</v>
      </c>
    </row>
    <row r="288">
      <c r="A288" s="2" t="s">
        <v>22</v>
      </c>
      <c r="B288" s="6" t="s">
        <v>340</v>
      </c>
      <c r="C288" s="6" t="s">
        <v>252</v>
      </c>
      <c r="D288" s="17" t="str">
        <f t="shared" si="1"/>
        <v>0</v>
      </c>
      <c r="E288" s="17" t="str">
        <f t="shared" si="2"/>
        <v>0</v>
      </c>
      <c r="F288" s="19" t="str">
        <f t="shared" si="3"/>
        <v>0</v>
      </c>
      <c r="G288" s="20" t="str">
        <f t="shared" si="4"/>
        <v>0</v>
      </c>
      <c r="H288" s="25">
        <v>8.707840613E7</v>
      </c>
    </row>
    <row r="289">
      <c r="A289" s="2" t="s">
        <v>22</v>
      </c>
      <c r="B289" s="6" t="s">
        <v>341</v>
      </c>
      <c r="C289" s="6" t="s">
        <v>252</v>
      </c>
      <c r="D289" s="17" t="str">
        <f t="shared" si="1"/>
        <v>0</v>
      </c>
      <c r="E289" s="17" t="str">
        <f t="shared" si="2"/>
        <v>0</v>
      </c>
      <c r="F289" s="19" t="str">
        <f t="shared" si="3"/>
        <v>0</v>
      </c>
      <c r="G289" s="20" t="str">
        <f t="shared" si="4"/>
        <v>0</v>
      </c>
      <c r="H289" s="25">
        <v>4.472700936E7</v>
      </c>
    </row>
    <row r="290">
      <c r="A290" s="2" t="s">
        <v>22</v>
      </c>
      <c r="B290" s="6" t="s">
        <v>342</v>
      </c>
      <c r="C290" s="6" t="s">
        <v>252</v>
      </c>
      <c r="D290" s="17" t="str">
        <f t="shared" si="1"/>
        <v>0</v>
      </c>
      <c r="E290" s="17" t="str">
        <f t="shared" si="2"/>
        <v>Vale</v>
      </c>
      <c r="F290" s="19" t="str">
        <f t="shared" si="3"/>
        <v>VALE SA NOTES</v>
      </c>
      <c r="G290" s="20">
        <f t="shared" si="4"/>
        <v>536715.2</v>
      </c>
      <c r="H290" s="25">
        <v>536715.2</v>
      </c>
    </row>
    <row r="291">
      <c r="A291" s="2" t="s">
        <v>22</v>
      </c>
      <c r="B291" s="6" t="s">
        <v>343</v>
      </c>
      <c r="C291" s="6" t="s">
        <v>252</v>
      </c>
      <c r="D291" s="17" t="str">
        <f t="shared" si="1"/>
        <v>0</v>
      </c>
      <c r="E291" s="17" t="str">
        <f t="shared" si="2"/>
        <v>0</v>
      </c>
      <c r="F291" s="19" t="str">
        <f t="shared" si="3"/>
        <v>0</v>
      </c>
      <c r="G291" s="20" t="str">
        <f t="shared" si="4"/>
        <v>0</v>
      </c>
      <c r="H291" s="25">
        <v>1344648.18</v>
      </c>
    </row>
    <row r="292">
      <c r="A292" s="2" t="s">
        <v>22</v>
      </c>
      <c r="B292" s="27" t="s">
        <v>344</v>
      </c>
      <c r="C292" s="6" t="s">
        <v>252</v>
      </c>
      <c r="D292" s="17" t="str">
        <f t="shared" si="1"/>
        <v>0</v>
      </c>
      <c r="E292" s="17" t="str">
        <f t="shared" si="2"/>
        <v>0</v>
      </c>
      <c r="F292" s="19" t="str">
        <f t="shared" si="3"/>
        <v>0</v>
      </c>
      <c r="G292" s="20" t="str">
        <f t="shared" si="4"/>
        <v>0</v>
      </c>
      <c r="H292" s="25">
        <v>1046723.86</v>
      </c>
    </row>
    <row r="293">
      <c r="A293" s="2" t="s">
        <v>22</v>
      </c>
      <c r="B293" s="6" t="s">
        <v>345</v>
      </c>
      <c r="C293" s="6" t="s">
        <v>252</v>
      </c>
      <c r="D293" s="17" t="str">
        <f t="shared" si="1"/>
        <v>0</v>
      </c>
      <c r="E293" s="17" t="str">
        <f t="shared" si="2"/>
        <v>0</v>
      </c>
      <c r="F293" s="19" t="str">
        <f t="shared" si="3"/>
        <v>0</v>
      </c>
      <c r="G293" s="20" t="str">
        <f t="shared" si="4"/>
        <v>0</v>
      </c>
      <c r="H293" s="25">
        <v>367522.86</v>
      </c>
    </row>
    <row r="294">
      <c r="A294" s="2" t="s">
        <v>22</v>
      </c>
      <c r="B294" s="6" t="s">
        <v>346</v>
      </c>
      <c r="C294" s="6" t="s">
        <v>252</v>
      </c>
      <c r="D294" s="17" t="str">
        <f t="shared" si="1"/>
        <v>0</v>
      </c>
      <c r="E294" s="17" t="str">
        <f t="shared" si="2"/>
        <v>0</v>
      </c>
      <c r="F294" s="19" t="str">
        <f t="shared" si="3"/>
        <v>0</v>
      </c>
      <c r="G294" s="20" t="str">
        <f t="shared" si="4"/>
        <v>0</v>
      </c>
      <c r="H294" s="25">
        <v>2492468.45</v>
      </c>
    </row>
    <row r="295">
      <c r="A295" s="2" t="s">
        <v>22</v>
      </c>
      <c r="B295" s="6" t="s">
        <v>347</v>
      </c>
      <c r="C295" s="6" t="s">
        <v>252</v>
      </c>
      <c r="D295" s="17" t="str">
        <f t="shared" si="1"/>
        <v>0</v>
      </c>
      <c r="E295" s="17" t="str">
        <f t="shared" si="2"/>
        <v>0</v>
      </c>
      <c r="F295" s="19" t="str">
        <f t="shared" si="3"/>
        <v>0</v>
      </c>
      <c r="G295" s="20" t="str">
        <f t="shared" si="4"/>
        <v>0</v>
      </c>
      <c r="H295" s="25">
        <v>804893.08</v>
      </c>
    </row>
    <row r="296">
      <c r="A296" s="2" t="s">
        <v>22</v>
      </c>
      <c r="B296" s="6" t="s">
        <v>348</v>
      </c>
      <c r="C296" s="6" t="s">
        <v>252</v>
      </c>
      <c r="D296" s="17" t="str">
        <f t="shared" si="1"/>
        <v>0</v>
      </c>
      <c r="E296" s="17" t="str">
        <f t="shared" si="2"/>
        <v>0</v>
      </c>
      <c r="F296" s="19" t="str">
        <f t="shared" si="3"/>
        <v>0</v>
      </c>
      <c r="G296" s="20" t="str">
        <f t="shared" si="4"/>
        <v>0</v>
      </c>
      <c r="H296" s="25">
        <v>311462.21</v>
      </c>
    </row>
    <row r="297">
      <c r="A297" s="2" t="s">
        <v>22</v>
      </c>
      <c r="B297" s="6" t="s">
        <v>349</v>
      </c>
      <c r="C297" s="6" t="s">
        <v>252</v>
      </c>
      <c r="D297" s="17" t="str">
        <f t="shared" si="1"/>
        <v>0</v>
      </c>
      <c r="E297" s="17" t="str">
        <f t="shared" si="2"/>
        <v>0</v>
      </c>
      <c r="F297" s="19" t="str">
        <f t="shared" si="3"/>
        <v>0</v>
      </c>
      <c r="G297" s="20" t="str">
        <f t="shared" si="4"/>
        <v>0</v>
      </c>
      <c r="H297" s="25">
        <v>246491.53</v>
      </c>
    </row>
    <row r="298">
      <c r="A298" s="2" t="s">
        <v>22</v>
      </c>
      <c r="B298" s="6" t="s">
        <v>350</v>
      </c>
      <c r="C298" s="6" t="s">
        <v>252</v>
      </c>
      <c r="D298" s="17" t="str">
        <f t="shared" si="1"/>
        <v>0</v>
      </c>
      <c r="E298" s="17" t="str">
        <f t="shared" si="2"/>
        <v>0</v>
      </c>
      <c r="F298" s="19" t="str">
        <f t="shared" si="3"/>
        <v>0</v>
      </c>
      <c r="G298" s="20" t="str">
        <f t="shared" si="4"/>
        <v>0</v>
      </c>
      <c r="H298" s="25">
        <v>268107.67</v>
      </c>
    </row>
    <row r="299">
      <c r="A299" s="2" t="s">
        <v>22</v>
      </c>
      <c r="B299" s="26" t="s">
        <v>351</v>
      </c>
      <c r="C299" s="6" t="s">
        <v>352</v>
      </c>
      <c r="D299" s="17" t="str">
        <f t="shared" si="1"/>
        <v>0</v>
      </c>
      <c r="E299" s="17" t="str">
        <f t="shared" si="2"/>
        <v>0</v>
      </c>
      <c r="F299" s="19" t="str">
        <f t="shared" si="3"/>
        <v>0</v>
      </c>
      <c r="G299" s="20" t="str">
        <f t="shared" si="4"/>
        <v>0</v>
      </c>
      <c r="H299" s="25">
        <v>1.200794716E7</v>
      </c>
    </row>
    <row r="300">
      <c r="A300" s="2" t="s">
        <v>22</v>
      </c>
      <c r="B300" s="6" t="s">
        <v>353</v>
      </c>
      <c r="C300" s="6" t="s">
        <v>352</v>
      </c>
      <c r="D300" s="17" t="str">
        <f t="shared" si="1"/>
        <v>0</v>
      </c>
      <c r="E300" s="17" t="str">
        <f t="shared" si="2"/>
        <v>0</v>
      </c>
      <c r="F300" s="19" t="str">
        <f t="shared" si="3"/>
        <v>0</v>
      </c>
      <c r="G300" s="20" t="str">
        <f t="shared" si="4"/>
        <v>0</v>
      </c>
      <c r="H300" s="25">
        <v>1.865125E7</v>
      </c>
    </row>
    <row r="301">
      <c r="A301" s="2" t="s">
        <v>22</v>
      </c>
      <c r="B301" s="26" t="s">
        <v>354</v>
      </c>
      <c r="C301" s="6" t="s">
        <v>352</v>
      </c>
      <c r="D301" s="17" t="str">
        <f t="shared" si="1"/>
        <v>0</v>
      </c>
      <c r="E301" s="17" t="str">
        <f t="shared" si="2"/>
        <v>0</v>
      </c>
      <c r="F301" s="19" t="str">
        <f t="shared" si="3"/>
        <v>0</v>
      </c>
      <c r="G301" s="20" t="str">
        <f t="shared" si="4"/>
        <v>0</v>
      </c>
      <c r="H301" s="25">
        <v>3216643.16</v>
      </c>
    </row>
    <row r="302">
      <c r="A302" s="2" t="s">
        <v>22</v>
      </c>
      <c r="B302" s="6" t="s">
        <v>355</v>
      </c>
      <c r="C302" s="6" t="s">
        <v>352</v>
      </c>
      <c r="D302" s="17" t="str">
        <f t="shared" si="1"/>
        <v>0</v>
      </c>
      <c r="E302" s="17" t="str">
        <f t="shared" si="2"/>
        <v>0</v>
      </c>
      <c r="F302" s="19" t="str">
        <f t="shared" si="3"/>
        <v>0</v>
      </c>
      <c r="G302" s="20" t="str">
        <f t="shared" si="4"/>
        <v>0</v>
      </c>
      <c r="H302" s="25">
        <v>1518018.48</v>
      </c>
    </row>
    <row r="303">
      <c r="A303" s="2" t="s">
        <v>22</v>
      </c>
      <c r="B303" s="6" t="s">
        <v>356</v>
      </c>
      <c r="C303" s="6" t="s">
        <v>352</v>
      </c>
      <c r="D303" s="17" t="str">
        <f t="shared" si="1"/>
        <v>0</v>
      </c>
      <c r="E303" s="17" t="str">
        <f t="shared" si="2"/>
        <v>0</v>
      </c>
      <c r="F303" s="19" t="str">
        <f t="shared" si="3"/>
        <v>0</v>
      </c>
      <c r="G303" s="20" t="str">
        <f t="shared" si="4"/>
        <v>0</v>
      </c>
      <c r="H303" s="25">
        <v>5622192.59</v>
      </c>
    </row>
    <row r="304">
      <c r="A304" s="2" t="s">
        <v>22</v>
      </c>
      <c r="B304" s="6" t="s">
        <v>357</v>
      </c>
      <c r="C304" s="6" t="s">
        <v>352</v>
      </c>
      <c r="D304" s="17" t="str">
        <f t="shared" si="1"/>
        <v>0</v>
      </c>
      <c r="E304" s="17" t="str">
        <f t="shared" si="2"/>
        <v>0</v>
      </c>
      <c r="F304" s="19" t="str">
        <f t="shared" si="3"/>
        <v>0</v>
      </c>
      <c r="G304" s="20" t="str">
        <f t="shared" si="4"/>
        <v>0</v>
      </c>
      <c r="H304" s="25">
        <v>5.6982503893E8</v>
      </c>
    </row>
    <row r="305">
      <c r="A305" s="2" t="s">
        <v>22</v>
      </c>
      <c r="B305" s="6" t="s">
        <v>358</v>
      </c>
      <c r="C305" s="6" t="s">
        <v>352</v>
      </c>
      <c r="D305" s="17" t="str">
        <f t="shared" si="1"/>
        <v>0</v>
      </c>
      <c r="E305" s="17" t="str">
        <f t="shared" si="2"/>
        <v>0</v>
      </c>
      <c r="F305" s="19" t="str">
        <f t="shared" si="3"/>
        <v>0</v>
      </c>
      <c r="G305" s="20" t="str">
        <f t="shared" si="4"/>
        <v>0</v>
      </c>
      <c r="H305" s="25">
        <v>1.488159512E7</v>
      </c>
    </row>
    <row r="306">
      <c r="A306" s="2" t="s">
        <v>22</v>
      </c>
      <c r="B306" s="27" t="s">
        <v>359</v>
      </c>
      <c r="C306" s="6" t="s">
        <v>352</v>
      </c>
      <c r="D306" s="17" t="str">
        <f t="shared" si="1"/>
        <v>0</v>
      </c>
      <c r="E306" s="17" t="str">
        <f t="shared" si="2"/>
        <v>0</v>
      </c>
      <c r="F306" s="19" t="str">
        <f t="shared" si="3"/>
        <v>0</v>
      </c>
      <c r="G306" s="20" t="str">
        <f t="shared" si="4"/>
        <v>0</v>
      </c>
      <c r="H306" s="25">
        <v>4175804.68</v>
      </c>
    </row>
    <row r="307">
      <c r="A307" s="2" t="s">
        <v>22</v>
      </c>
      <c r="B307" s="6" t="s">
        <v>360</v>
      </c>
      <c r="C307" s="6" t="s">
        <v>352</v>
      </c>
      <c r="D307" s="17" t="str">
        <f t="shared" si="1"/>
        <v>0</v>
      </c>
      <c r="E307" s="17" t="str">
        <f t="shared" si="2"/>
        <v>0</v>
      </c>
      <c r="F307" s="19" t="str">
        <f t="shared" si="3"/>
        <v>0</v>
      </c>
      <c r="G307" s="20" t="str">
        <f t="shared" si="4"/>
        <v>0</v>
      </c>
      <c r="H307" s="25">
        <v>5.4731208038E8</v>
      </c>
    </row>
    <row r="308">
      <c r="A308" s="2" t="s">
        <v>22</v>
      </c>
      <c r="B308" s="6" t="s">
        <v>361</v>
      </c>
      <c r="C308" s="6" t="s">
        <v>352</v>
      </c>
      <c r="D308" s="17" t="str">
        <f t="shared" si="1"/>
        <v>0</v>
      </c>
      <c r="E308" s="17" t="str">
        <f t="shared" si="2"/>
        <v>0</v>
      </c>
      <c r="F308" s="19" t="str">
        <f t="shared" si="3"/>
        <v>0</v>
      </c>
      <c r="G308" s="20" t="str">
        <f t="shared" si="4"/>
        <v>0</v>
      </c>
      <c r="H308" s="25">
        <v>2.9442074136E8</v>
      </c>
    </row>
    <row r="309">
      <c r="A309" s="2" t="s">
        <v>22</v>
      </c>
      <c r="B309" s="6" t="s">
        <v>362</v>
      </c>
      <c r="C309" s="6" t="s">
        <v>352</v>
      </c>
      <c r="D309" s="17" t="str">
        <f t="shared" si="1"/>
        <v>0</v>
      </c>
      <c r="E309" s="17" t="str">
        <f t="shared" si="2"/>
        <v>0</v>
      </c>
      <c r="F309" s="19" t="str">
        <f t="shared" si="3"/>
        <v>0</v>
      </c>
      <c r="G309" s="20" t="str">
        <f t="shared" si="4"/>
        <v>0</v>
      </c>
      <c r="H309" s="25">
        <v>5.7786074139E8</v>
      </c>
    </row>
    <row r="310">
      <c r="A310" s="2" t="s">
        <v>22</v>
      </c>
      <c r="B310" s="6" t="s">
        <v>363</v>
      </c>
      <c r="C310" s="6" t="s">
        <v>364</v>
      </c>
      <c r="D310" s="17" t="str">
        <f t="shared" si="1"/>
        <v>0</v>
      </c>
      <c r="E310" s="17" t="str">
        <f t="shared" si="2"/>
        <v>0</v>
      </c>
      <c r="F310" s="19" t="str">
        <f t="shared" si="3"/>
        <v>0</v>
      </c>
      <c r="G310" s="20" t="str">
        <f t="shared" si="4"/>
        <v>0</v>
      </c>
      <c r="H310" s="25">
        <v>3.54075E8</v>
      </c>
    </row>
    <row r="311">
      <c r="A311" s="2" t="s">
        <v>22</v>
      </c>
      <c r="B311" s="6" t="s">
        <v>365</v>
      </c>
      <c r="C311" s="6" t="s">
        <v>364</v>
      </c>
      <c r="D311" s="17" t="str">
        <f t="shared" si="1"/>
        <v>0</v>
      </c>
      <c r="E311" s="17" t="str">
        <f t="shared" si="2"/>
        <v>0</v>
      </c>
      <c r="F311" s="19" t="str">
        <f t="shared" si="3"/>
        <v>0</v>
      </c>
      <c r="G311" s="20" t="str">
        <f t="shared" si="4"/>
        <v>0</v>
      </c>
      <c r="H311" s="25">
        <v>3131809.1</v>
      </c>
    </row>
    <row r="312">
      <c r="A312" s="2" t="s">
        <v>22</v>
      </c>
      <c r="B312" s="6" t="s">
        <v>366</v>
      </c>
      <c r="C312" s="6" t="s">
        <v>364</v>
      </c>
      <c r="D312" s="17" t="str">
        <f t="shared" si="1"/>
        <v>0</v>
      </c>
      <c r="E312" s="17" t="str">
        <f t="shared" si="2"/>
        <v>0</v>
      </c>
      <c r="F312" s="19" t="str">
        <f t="shared" si="3"/>
        <v>0</v>
      </c>
      <c r="G312" s="20" t="str">
        <f t="shared" si="4"/>
        <v>0</v>
      </c>
      <c r="H312" s="25">
        <v>3749426.22</v>
      </c>
    </row>
    <row r="313">
      <c r="A313" s="2" t="s">
        <v>22</v>
      </c>
      <c r="B313" s="27" t="s">
        <v>367</v>
      </c>
      <c r="C313" s="6" t="s">
        <v>364</v>
      </c>
      <c r="D313" s="17" t="str">
        <f t="shared" si="1"/>
        <v>0</v>
      </c>
      <c r="E313" s="17" t="str">
        <f t="shared" si="2"/>
        <v>0</v>
      </c>
      <c r="F313" s="19" t="str">
        <f t="shared" si="3"/>
        <v>0</v>
      </c>
      <c r="G313" s="20" t="str">
        <f t="shared" si="4"/>
        <v>0</v>
      </c>
      <c r="H313" s="25">
        <v>2449371.63</v>
      </c>
    </row>
    <row r="314">
      <c r="A314" s="2" t="s">
        <v>22</v>
      </c>
      <c r="B314" s="6" t="s">
        <v>368</v>
      </c>
      <c r="C314" s="6" t="s">
        <v>364</v>
      </c>
      <c r="D314" s="17" t="str">
        <f t="shared" si="1"/>
        <v>0</v>
      </c>
      <c r="E314" s="17" t="str">
        <f t="shared" si="2"/>
        <v>0</v>
      </c>
      <c r="F314" s="19" t="str">
        <f t="shared" si="3"/>
        <v>0</v>
      </c>
      <c r="G314" s="20" t="str">
        <f t="shared" si="4"/>
        <v>0</v>
      </c>
      <c r="H314" s="25">
        <v>7623283.0</v>
      </c>
    </row>
    <row r="315">
      <c r="A315" s="2" t="s">
        <v>22</v>
      </c>
      <c r="B315" s="6" t="s">
        <v>369</v>
      </c>
      <c r="C315" s="6" t="s">
        <v>364</v>
      </c>
      <c r="D315" s="17" t="str">
        <f t="shared" si="1"/>
        <v>0</v>
      </c>
      <c r="E315" s="17" t="str">
        <f t="shared" si="2"/>
        <v>0</v>
      </c>
      <c r="F315" s="19" t="str">
        <f t="shared" si="3"/>
        <v>0</v>
      </c>
      <c r="G315" s="20" t="str">
        <f t="shared" si="4"/>
        <v>0</v>
      </c>
      <c r="H315" s="25">
        <v>3942455.0</v>
      </c>
    </row>
    <row r="316">
      <c r="A316" s="2" t="s">
        <v>22</v>
      </c>
      <c r="B316" s="6" t="s">
        <v>370</v>
      </c>
      <c r="C316" s="6" t="s">
        <v>364</v>
      </c>
      <c r="D316" s="17" t="str">
        <f t="shared" si="1"/>
        <v>0</v>
      </c>
      <c r="E316" s="17" t="str">
        <f t="shared" si="2"/>
        <v>0</v>
      </c>
      <c r="F316" s="19" t="str">
        <f t="shared" si="3"/>
        <v>0</v>
      </c>
      <c r="G316" s="20" t="str">
        <f t="shared" si="4"/>
        <v>0</v>
      </c>
      <c r="H316" s="25">
        <v>1.357147028E7</v>
      </c>
    </row>
    <row r="317">
      <c r="A317" s="2" t="s">
        <v>22</v>
      </c>
      <c r="B317" s="6" t="s">
        <v>371</v>
      </c>
      <c r="C317" s="6" t="s">
        <v>364</v>
      </c>
      <c r="D317" s="17" t="str">
        <f t="shared" si="1"/>
        <v>0</v>
      </c>
      <c r="E317" s="17" t="str">
        <f t="shared" si="2"/>
        <v>0</v>
      </c>
      <c r="F317" s="19" t="str">
        <f t="shared" si="3"/>
        <v>0</v>
      </c>
      <c r="G317" s="20" t="str">
        <f t="shared" si="4"/>
        <v>0</v>
      </c>
      <c r="H317" s="25">
        <v>1912343.83</v>
      </c>
    </row>
    <row r="318">
      <c r="A318" s="2" t="s">
        <v>22</v>
      </c>
      <c r="B318" s="6" t="s">
        <v>372</v>
      </c>
      <c r="C318" s="6" t="s">
        <v>364</v>
      </c>
      <c r="D318" s="17" t="str">
        <f t="shared" si="1"/>
        <v>0</v>
      </c>
      <c r="E318" s="17" t="str">
        <f t="shared" si="2"/>
        <v>0</v>
      </c>
      <c r="F318" s="19" t="str">
        <f t="shared" si="3"/>
        <v>0</v>
      </c>
      <c r="G318" s="20" t="str">
        <f t="shared" si="4"/>
        <v>0</v>
      </c>
      <c r="H318" s="25">
        <v>420899.24</v>
      </c>
    </row>
    <row r="319">
      <c r="A319" s="2" t="s">
        <v>22</v>
      </c>
      <c r="B319" s="6" t="s">
        <v>373</v>
      </c>
      <c r="C319" s="6" t="s">
        <v>364</v>
      </c>
      <c r="D319" s="17" t="str">
        <f t="shared" si="1"/>
        <v>0</v>
      </c>
      <c r="E319" s="17" t="str">
        <f t="shared" si="2"/>
        <v>0</v>
      </c>
      <c r="F319" s="19" t="str">
        <f t="shared" si="3"/>
        <v>0</v>
      </c>
      <c r="G319" s="20" t="str">
        <f t="shared" si="4"/>
        <v>0</v>
      </c>
      <c r="H319" s="25">
        <v>3070571.55</v>
      </c>
    </row>
    <row r="320">
      <c r="A320" s="2" t="s">
        <v>22</v>
      </c>
      <c r="B320" s="6" t="s">
        <v>374</v>
      </c>
      <c r="C320" s="6" t="s">
        <v>364</v>
      </c>
      <c r="D320" s="17" t="str">
        <f t="shared" si="1"/>
        <v>0</v>
      </c>
      <c r="E320" s="17" t="str">
        <f t="shared" si="2"/>
        <v>0</v>
      </c>
      <c r="F320" s="19" t="str">
        <f t="shared" si="3"/>
        <v>0</v>
      </c>
      <c r="G320" s="20" t="str">
        <f t="shared" si="4"/>
        <v>0</v>
      </c>
      <c r="H320" s="25">
        <v>3132949.54</v>
      </c>
    </row>
    <row r="321">
      <c r="A321" s="2" t="s">
        <v>22</v>
      </c>
      <c r="B321" s="6" t="s">
        <v>375</v>
      </c>
      <c r="C321" s="6" t="s">
        <v>364</v>
      </c>
      <c r="D321" s="17" t="str">
        <f t="shared" si="1"/>
        <v>0</v>
      </c>
      <c r="E321" s="17" t="str">
        <f t="shared" si="2"/>
        <v>0</v>
      </c>
      <c r="F321" s="19" t="str">
        <f t="shared" si="3"/>
        <v>0</v>
      </c>
      <c r="G321" s="20" t="str">
        <f t="shared" si="4"/>
        <v>0</v>
      </c>
      <c r="H321" s="25">
        <v>1.1166602E7</v>
      </c>
    </row>
    <row r="322">
      <c r="A322" s="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3" max="3" width="49.57"/>
  </cols>
  <sheetData>
    <row r="1">
      <c r="A1" s="1" t="s">
        <v>0</v>
      </c>
      <c r="B1" s="1" t="str">
        <f>'Full data'!A2</f>
        <v>Hampshire Pension Fund </v>
      </c>
      <c r="C1" s="5"/>
      <c r="D1" s="7"/>
      <c r="E1" s="8" t="s">
        <v>25</v>
      </c>
      <c r="G1" s="9" t="s">
        <v>26</v>
      </c>
    </row>
    <row r="2">
      <c r="A2" s="1" t="s">
        <v>27</v>
      </c>
      <c r="B2" s="10">
        <f>SUM('Full data'!H1:H1008)</f>
        <v>5108786080</v>
      </c>
      <c r="C2" s="5"/>
      <c r="D2" s="7"/>
      <c r="E2" s="11">
        <v>4.536E9</v>
      </c>
    </row>
    <row r="3">
      <c r="A3" s="1" t="s">
        <v>38</v>
      </c>
      <c r="B3" s="10">
        <f>SUM('Full data'!G2:G1008)</f>
        <v>185260143.9</v>
      </c>
      <c r="C3" s="5"/>
      <c r="D3" s="7"/>
      <c r="E3" s="7"/>
    </row>
    <row r="4">
      <c r="A4" s="1" t="s">
        <v>39</v>
      </c>
      <c r="B4" s="12">
        <f>B3/B2</f>
        <v>0.03626304586</v>
      </c>
      <c r="C4" s="5"/>
      <c r="D4" s="7"/>
      <c r="E4" s="7"/>
    </row>
    <row r="5">
      <c r="A5" s="1"/>
      <c r="B5" s="1"/>
      <c r="C5" s="5"/>
      <c r="D5" s="7"/>
      <c r="E5" s="7"/>
    </row>
    <row r="6">
      <c r="A6" s="1"/>
      <c r="B6" s="1"/>
      <c r="C6" s="5"/>
      <c r="D6" s="7"/>
      <c r="E6" s="7"/>
    </row>
    <row r="7">
      <c r="A7" s="1" t="s">
        <v>40</v>
      </c>
      <c r="B7" s="1"/>
      <c r="C7" s="5"/>
      <c r="D7" s="7"/>
      <c r="E7" s="7" t="s">
        <v>41</v>
      </c>
    </row>
    <row r="8">
      <c r="A8" s="1" t="s">
        <v>42</v>
      </c>
      <c r="B8" s="1"/>
      <c r="C8" s="5" t="s">
        <v>0</v>
      </c>
      <c r="D8" s="7"/>
      <c r="E8" s="7"/>
    </row>
    <row r="9">
      <c r="A9" s="13">
        <f>LARGE('Full data'!G:G,1)</f>
        <v>50806673.45</v>
      </c>
      <c r="B9" s="12">
        <f t="shared" ref="B9:B18" si="1">A9/$B$2</f>
        <v>0.009944960046</v>
      </c>
      <c r="C9" s="15" t="str">
        <f t="array" ref="C9">INDEX('Full data'!F:F,MATCH(LARGE('Full data'!G:G,1),'Full data'!G:G,0))</f>
        <v>ROYAL DUTCH SHELL PLC COMMON STOCK GBP 0.07</v>
      </c>
      <c r="D9" s="7"/>
      <c r="E9" s="7"/>
    </row>
    <row r="10">
      <c r="A10" s="13">
        <f>LARGE('Full data'!G:G,2)</f>
        <v>31525606.18</v>
      </c>
      <c r="B10" s="12">
        <f t="shared" si="1"/>
        <v>0.006170860491</v>
      </c>
      <c r="C10" s="15" t="str">
        <f t="array" ref="C10">INDEX('Full data'!F:F,MATCH(LARGE('Full data'!G:G,2),'Full data'!G:G,0))</f>
        <v>BHP BILLITON PLC COMMON STOCK GBP 0.5</v>
      </c>
      <c r="D10" s="7"/>
      <c r="E10" s="7"/>
    </row>
    <row r="11">
      <c r="A11" s="13">
        <f>LARGE('Full data'!G:G,3)</f>
        <v>23012248.1</v>
      </c>
      <c r="B11" s="12">
        <f t="shared" si="1"/>
        <v>0.004504445428</v>
      </c>
      <c r="C11" s="15" t="str">
        <f t="array" ref="C11">INDEX('Full data'!F:F,MATCH(LARGE('Full data'!G:G,3),'Full data'!G:G,0))</f>
        <v>EOG RESOURCES INC COMMON STOCK USD 0.01</v>
      </c>
      <c r="D11" s="7"/>
      <c r="E11" s="7"/>
    </row>
    <row r="12">
      <c r="A12" s="13">
        <f>LARGE('Full data'!G:G,4)</f>
        <v>21772648.75</v>
      </c>
      <c r="B12" s="12">
        <f t="shared" si="1"/>
        <v>0.004261804744</v>
      </c>
      <c r="C12" s="15" t="str">
        <f t="array" ref="C12">INDEX('Full data'!F:F,MATCH(LARGE('Full data'!G:G,4),'Full data'!G:G,0))</f>
        <v>BG GROUP PLC COMMON STOCK GBP 10</v>
      </c>
      <c r="D12" s="7"/>
      <c r="E12" s="7"/>
    </row>
    <row r="13">
      <c r="A13" s="13">
        <f>LARGE('Full data'!G:G,5)</f>
        <v>21346749.2</v>
      </c>
      <c r="B13" s="12">
        <f t="shared" si="1"/>
        <v>0.004178438648</v>
      </c>
      <c r="C13" s="15" t="str">
        <f t="array" ref="C13">INDEX('Full data'!F:F,MATCH(LARGE('Full data'!G:G,5),'Full data'!G:G,0))</f>
        <v>RIO TINTO PLC COMMON STOCK GBP 10</v>
      </c>
      <c r="D13" s="7"/>
      <c r="E13" s="7"/>
    </row>
    <row r="14">
      <c r="A14" s="13">
        <f>LARGE('Full data'!G:G,6)</f>
        <v>10811456.48</v>
      </c>
      <c r="B14" s="12">
        <f t="shared" si="1"/>
        <v>0.002116247639</v>
      </c>
      <c r="C14" s="15" t="str">
        <f t="array" ref="C14">INDEX('Full data'!F:F,MATCH(LARGE('Full data'!G:G,6),'Full data'!G:G,0))</f>
        <v>VALE SA ADR USD 0</v>
      </c>
      <c r="D14" s="7"/>
      <c r="E14" s="7"/>
    </row>
    <row r="15">
      <c r="A15" s="13">
        <f>LARGE('Full data'!G:G,7)</f>
        <v>9965005.92</v>
      </c>
      <c r="B15" s="12">
        <f t="shared" si="1"/>
        <v>0.001950562377</v>
      </c>
      <c r="C15" s="15" t="str">
        <f t="array" ref="C15">INDEX('Full data'!F:F,MATCH(LARGE('Full data'!G:G,7),'Full data'!G:G,0))</f>
        <v>SUNCOR ENERGY INC COMMON STOCK CAD 0</v>
      </c>
      <c r="D15" s="7"/>
      <c r="E15" s="7"/>
    </row>
    <row r="16">
      <c r="A16" s="13">
        <f>LARGE('Full data'!G:G,8)</f>
        <v>8764391.46</v>
      </c>
      <c r="B16" s="12">
        <f t="shared" si="1"/>
        <v>0.001715552643</v>
      </c>
      <c r="C16" s="15" t="str">
        <f t="array" ref="C16">INDEX('Full data'!F:F,MATCH(LARGE('Full data'!G:G,8),'Full data'!G:G,0))</f>
        <v>CHEVRON CORP COMMON STOCK USD 0.75</v>
      </c>
      <c r="D16" s="7"/>
      <c r="E16" s="7"/>
    </row>
    <row r="17">
      <c r="A17" s="13">
        <f>LARGE('Full data'!G:G,9)</f>
        <v>2416225.64</v>
      </c>
      <c r="B17" s="12">
        <f t="shared" si="1"/>
        <v>0.0004729549451</v>
      </c>
      <c r="C17" s="15" t="str">
        <f t="array" ref="C17">INDEX('Full data'!F:F,MATCH(LARGE('Full data'!G:G,9),'Full data'!G:G,0))</f>
        <v>PETROBRAS</v>
      </c>
      <c r="D17" s="7"/>
      <c r="E17" s="7"/>
    </row>
    <row r="18">
      <c r="A18" s="13">
        <f>LARGE('Full data'!G:G,10)</f>
        <v>1254119.58</v>
      </c>
      <c r="B18" s="12">
        <f t="shared" si="1"/>
        <v>0.0002454828917</v>
      </c>
      <c r="C18" s="15" t="str">
        <f t="array" ref="C18">INDEX('Full data'!F:F,MATCH(LARGE('Full data'!G:G,10),'Full data'!G:G,0))</f>
        <v>ECOPETROL SA CALLABLE BOND</v>
      </c>
      <c r="D18" s="7"/>
      <c r="E18" s="7"/>
    </row>
  </sheetData>
  <hyperlinks>
    <hyperlink r:id="rId1" ref="G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7.0"/>
    <col customWidth="1" min="5" max="5" width="42.14"/>
  </cols>
  <sheetData>
    <row r="1">
      <c r="A1" s="7" t="s">
        <v>43</v>
      </c>
      <c r="B1" s="14">
        <v>0.1</v>
      </c>
      <c r="C1" s="7"/>
      <c r="D1" s="7"/>
      <c r="E1" s="7"/>
      <c r="F1" s="7"/>
      <c r="G1" s="7"/>
      <c r="H1" s="7"/>
      <c r="I1" s="7"/>
      <c r="J1" s="7"/>
      <c r="K1" s="7"/>
    </row>
    <row r="2">
      <c r="A2" s="7"/>
      <c r="B2" s="7" t="s">
        <v>42</v>
      </c>
      <c r="C2" s="7" t="s">
        <v>44</v>
      </c>
      <c r="D2" s="7" t="s">
        <v>0</v>
      </c>
      <c r="E2" s="7" t="s">
        <v>45</v>
      </c>
      <c r="F2" s="7" t="s">
        <v>46</v>
      </c>
      <c r="G2" s="7" t="s">
        <v>47</v>
      </c>
      <c r="H2" s="7"/>
      <c r="I2" s="7"/>
      <c r="J2" s="14">
        <v>0.1</v>
      </c>
    </row>
    <row r="3">
      <c r="A3" s="7"/>
      <c r="B3" s="7"/>
      <c r="C3" s="7"/>
      <c r="D3" s="7"/>
      <c r="E3" s="7"/>
      <c r="F3" s="7"/>
      <c r="G3" s="7"/>
    </row>
    <row r="4">
      <c r="A4" s="7" t="s">
        <v>48</v>
      </c>
      <c r="B4" s="13">
        <f>'Fossil Fuel direct investments'!B2</f>
        <v>5108786080</v>
      </c>
      <c r="C4" s="7"/>
      <c r="D4" s="15"/>
      <c r="E4" s="7"/>
      <c r="F4" s="7"/>
      <c r="G4" s="7"/>
    </row>
    <row r="5">
      <c r="A5" s="16">
        <v>1.0</v>
      </c>
      <c r="B5" s="13">
        <f>LARGE('Full data'!H:H,A5)</f>
        <v>577860741.4</v>
      </c>
      <c r="C5" s="12">
        <f t="shared" ref="C5:C19" si="1">B5/$B$4</f>
        <v>0.1131111642</v>
      </c>
      <c r="D5" s="15" t="str">
        <f t="array" ref="D5">INDEX('Full data'!B:B,MATCH(LARGE('Full data'!H:H,A5),'Full data'!H:H,0))</f>
        <v>SSGA MPF OVER 5YR INDEX LINKED GILTS IND</v>
      </c>
      <c r="E5" s="7"/>
      <c r="F5" s="13">
        <f t="shared" ref="F5:F19" si="2">IF(E5="yes",B5*$B$1,0)</f>
        <v>0</v>
      </c>
      <c r="G5" s="12">
        <f t="shared" ref="G5:G19" si="3">F5/$B$4</f>
        <v>0</v>
      </c>
      <c r="H5" s="7"/>
    </row>
    <row r="6">
      <c r="A6" s="16">
        <v>2.0</v>
      </c>
      <c r="B6" s="13">
        <f>LARGE('Full data'!H:H,A6)</f>
        <v>569825038.9</v>
      </c>
      <c r="C6" s="12">
        <f t="shared" si="1"/>
        <v>0.1115382461</v>
      </c>
      <c r="D6" s="15" t="str">
        <f t="array" ref="D6">INDEX('Full data'!B:B,MATCH(LARGE('Full data'!H:H,A6),'Full data'!H:H,0))</f>
        <v>LEGAL &amp; GENERAL AP OVER 5YR I-L GILT IDX</v>
      </c>
      <c r="E6" s="7"/>
      <c r="F6" s="13">
        <f t="shared" si="2"/>
        <v>0</v>
      </c>
      <c r="G6" s="12">
        <f t="shared" si="3"/>
        <v>0</v>
      </c>
    </row>
    <row r="7">
      <c r="A7" s="18">
        <v>3.0</v>
      </c>
      <c r="B7" s="13">
        <f>LARGE('Full data'!H:H,A7)</f>
        <v>547312080.4</v>
      </c>
      <c r="C7" s="12">
        <f t="shared" si="1"/>
        <v>0.1071315322</v>
      </c>
      <c r="D7" s="15" t="str">
        <f t="array" ref="D7">INDEX('Full data'!B:B,MATCH(LARGE('Full data'!H:H,A7),'Full data'!H:H,0))</f>
        <v>SSGA MPF ALL WRLD EQ INDX</v>
      </c>
      <c r="E7" s="8" t="s">
        <v>49</v>
      </c>
      <c r="F7" s="13">
        <f t="shared" si="2"/>
        <v>54731208.04</v>
      </c>
      <c r="G7" s="12">
        <f t="shared" si="3"/>
        <v>0.01071315322</v>
      </c>
    </row>
    <row r="8">
      <c r="A8" s="18">
        <v>4.0</v>
      </c>
      <c r="B8" s="13">
        <f>LARGE('Full data'!H:H,A8)</f>
        <v>354075000</v>
      </c>
      <c r="C8" s="12">
        <f t="shared" si="1"/>
        <v>0.06930707108</v>
      </c>
      <c r="D8" s="15" t="str">
        <f t="array" ref="D8">INDEX('Full data'!B:B,MATCH(LARGE('Full data'!H:H,A8),'Full data'!H:H,0))</f>
        <v>Direct property investments</v>
      </c>
      <c r="E8" s="7"/>
      <c r="F8" s="13">
        <f t="shared" si="2"/>
        <v>0</v>
      </c>
      <c r="G8" s="12">
        <f t="shared" si="3"/>
        <v>0</v>
      </c>
      <c r="H8" s="13"/>
      <c r="I8" s="12"/>
    </row>
    <row r="9">
      <c r="A9" s="18">
        <v>5.0</v>
      </c>
      <c r="B9" s="13">
        <f>LARGE('Full data'!H:H,A9)</f>
        <v>294420741.4</v>
      </c>
      <c r="C9" s="12">
        <f t="shared" si="1"/>
        <v>0.05763027395</v>
      </c>
      <c r="D9" s="15" t="str">
        <f t="array" ref="D9">INDEX('Full data'!B:B,MATCH(LARGE('Full data'!H:H,A9),'Full data'!H:H,0))</f>
        <v>SSGA MPF EQUITY INDEX</v>
      </c>
      <c r="E9" s="8" t="s">
        <v>49</v>
      </c>
      <c r="F9" s="13">
        <f t="shared" si="2"/>
        <v>29442074.14</v>
      </c>
      <c r="G9" s="12">
        <f t="shared" si="3"/>
        <v>0.005763027395</v>
      </c>
      <c r="H9" s="13"/>
      <c r="I9" s="12"/>
    </row>
    <row r="10">
      <c r="A10" s="18">
        <v>6.0</v>
      </c>
      <c r="B10" s="13">
        <f>LARGE('Full data'!H:H,A10)</f>
        <v>109740337.5</v>
      </c>
      <c r="C10" s="12">
        <f t="shared" si="1"/>
        <v>0.02148070711</v>
      </c>
      <c r="D10" s="15" t="str">
        <f t="array" ref="D10">INDEX('Full data'!B:B,MATCH(LARGE('Full data'!H:H,A10),'Full data'!H:H,0))</f>
        <v>Cash</v>
      </c>
      <c r="E10" s="7"/>
      <c r="F10" s="13">
        <f t="shared" si="2"/>
        <v>0</v>
      </c>
      <c r="G10" s="12">
        <f t="shared" si="3"/>
        <v>0</v>
      </c>
      <c r="H10" s="13"/>
      <c r="I10" s="12"/>
    </row>
    <row r="11">
      <c r="A11" s="18">
        <v>7.0</v>
      </c>
      <c r="B11" s="13">
        <f>LARGE('Full data'!H:H,A11)</f>
        <v>87078406.13</v>
      </c>
      <c r="C11" s="12">
        <f t="shared" si="1"/>
        <v>0.01704483311</v>
      </c>
      <c r="D11" s="15" t="str">
        <f t="array" ref="D11">INDEX('Full data'!B:B,MATCH(LARGE('Full data'!H:H,A11),'Full data'!H:H,0))</f>
        <v>UNITED STATES OF AMERICA</v>
      </c>
      <c r="E11" s="7"/>
      <c r="F11" s="13">
        <f t="shared" si="2"/>
        <v>0</v>
      </c>
      <c r="G11" s="12">
        <f t="shared" si="3"/>
        <v>0</v>
      </c>
      <c r="H11" s="13"/>
      <c r="I11" s="12"/>
    </row>
    <row r="12">
      <c r="A12" s="18">
        <v>8.0</v>
      </c>
      <c r="B12" s="13">
        <f>LARGE('Full data'!H:H,A12)</f>
        <v>50806673.45</v>
      </c>
      <c r="C12" s="12">
        <f t="shared" si="1"/>
        <v>0.009944960046</v>
      </c>
      <c r="D12" s="15" t="str">
        <f t="array" ref="D12">INDEX('Full data'!B:B,MATCH(LARGE('Full data'!H:H,A12),'Full data'!H:H,0))</f>
        <v>ROYAL DUTCH SHELL PLC COMMON STOCK GBP 0.07</v>
      </c>
      <c r="E12" s="7"/>
      <c r="F12" s="13">
        <f t="shared" si="2"/>
        <v>0</v>
      </c>
      <c r="G12" s="12">
        <f t="shared" si="3"/>
        <v>0</v>
      </c>
      <c r="H12" s="13"/>
      <c r="I12" s="12"/>
    </row>
    <row r="13">
      <c r="A13" s="18">
        <v>9.0</v>
      </c>
      <c r="B13" s="13">
        <f>LARGE('Full data'!H:H,A13)</f>
        <v>45371087.77</v>
      </c>
      <c r="C13" s="12">
        <f t="shared" si="1"/>
        <v>0.008880991895</v>
      </c>
      <c r="D13" s="15" t="str">
        <f t="array" ref="D13">INDEX('Full data'!B:B,MATCH(LARGE('Full data'!H:H,A13),'Full data'!H:H,0))</f>
        <v>VODAFONE GROUP PLC COMMON STOCK GBP 0.2095</v>
      </c>
      <c r="E13" s="7"/>
      <c r="F13" s="13">
        <f t="shared" si="2"/>
        <v>0</v>
      </c>
      <c r="G13" s="12">
        <f t="shared" si="3"/>
        <v>0</v>
      </c>
      <c r="H13" s="13"/>
      <c r="I13" s="12"/>
    </row>
    <row r="14">
      <c r="A14" s="18">
        <v>10.0</v>
      </c>
      <c r="B14" s="13">
        <f>LARGE('Full data'!H:H,A14)</f>
        <v>44727009.36</v>
      </c>
      <c r="C14" s="12">
        <f t="shared" si="1"/>
        <v>0.008754919204</v>
      </c>
      <c r="D14" s="15" t="str">
        <f t="array" ref="D14">INDEX('Full data'!B:B,MATCH(LARGE('Full data'!H:H,A14),'Full data'!H:H,0))</f>
        <v>UNITED STATES OF AMERICA BILL</v>
      </c>
      <c r="E14" s="7"/>
      <c r="F14" s="13">
        <f t="shared" si="2"/>
        <v>0</v>
      </c>
      <c r="G14" s="12">
        <f t="shared" si="3"/>
        <v>0</v>
      </c>
      <c r="H14" s="13"/>
      <c r="I14" s="12"/>
    </row>
    <row r="15">
      <c r="A15" s="18">
        <v>11.0</v>
      </c>
      <c r="B15" s="13">
        <f>LARGE('Full data'!H:H,A15)</f>
        <v>42599566.27</v>
      </c>
      <c r="C15" s="12">
        <f t="shared" si="1"/>
        <v>0.008338490906</v>
      </c>
      <c r="D15" s="15" t="str">
        <f t="array" ref="D15">INDEX('Full data'!B:B,MATCH(LARGE('Full data'!H:H,A15),'Full data'!H:H,0))</f>
        <v>BRITISH AMERICAN TOBACCO PLC COMMON STOCK GBP 25 </v>
      </c>
      <c r="E15" s="7"/>
      <c r="F15" s="13">
        <f t="shared" si="2"/>
        <v>0</v>
      </c>
      <c r="G15" s="12">
        <f t="shared" si="3"/>
        <v>0</v>
      </c>
      <c r="H15" s="13"/>
      <c r="I15" s="12"/>
    </row>
    <row r="16">
      <c r="A16" s="18">
        <v>12.0</v>
      </c>
      <c r="B16" s="13">
        <f>LARGE('Full data'!H:H,A16)</f>
        <v>42332944.36</v>
      </c>
      <c r="C16" s="12">
        <f t="shared" si="1"/>
        <v>0.008286302009</v>
      </c>
      <c r="D16" s="15" t="str">
        <f t="array" ref="D16">INDEX('Full data'!B:B,MATCH(LARGE('Full data'!H:H,A16),'Full data'!H:H,0))</f>
        <v>ROCHE HOLDING AG COMMON STOCK CHF 0</v>
      </c>
      <c r="E16" s="7"/>
      <c r="F16" s="13">
        <f t="shared" si="2"/>
        <v>0</v>
      </c>
      <c r="G16" s="12">
        <f t="shared" si="3"/>
        <v>0</v>
      </c>
      <c r="H16" s="13"/>
      <c r="I16" s="12"/>
    </row>
    <row r="17">
      <c r="A17" s="18">
        <v>13.0</v>
      </c>
      <c r="B17" s="13">
        <f>LARGE('Full data'!H:H,A17)</f>
        <v>41439249.12</v>
      </c>
      <c r="C17" s="12">
        <f t="shared" si="1"/>
        <v>0.008111369016</v>
      </c>
      <c r="D17" s="15" t="str">
        <f t="array" ref="D17">INDEX('Full data'!B:B,MATCH(LARGE('Full data'!H:H,A17),'Full data'!H:H,0))</f>
        <v>HSBC HOLDINGS PLC COMMON STOCK GBP 0.5</v>
      </c>
      <c r="E17" s="7"/>
      <c r="F17" s="13">
        <f t="shared" si="2"/>
        <v>0</v>
      </c>
      <c r="G17" s="12">
        <f t="shared" si="3"/>
        <v>0</v>
      </c>
      <c r="H17" s="13"/>
      <c r="I17" s="12"/>
    </row>
    <row r="18">
      <c r="A18" s="18">
        <v>14.0</v>
      </c>
      <c r="B18" s="13">
        <f>LARGE('Full data'!H:H,A18)</f>
        <v>35287955.5</v>
      </c>
      <c r="C18" s="12">
        <f t="shared" si="1"/>
        <v>0.006907307323</v>
      </c>
      <c r="D18" s="15" t="str">
        <f t="array" ref="D18">INDEX('Full data'!B:B,MATCH(LARGE('Full data'!H:H,A18),'Full data'!H:H,0))</f>
        <v>NOVARTIS AG CHF0.50(REGD)</v>
      </c>
      <c r="E18" s="7"/>
      <c r="F18" s="13">
        <f t="shared" si="2"/>
        <v>0</v>
      </c>
      <c r="G18" s="12">
        <f t="shared" si="3"/>
        <v>0</v>
      </c>
    </row>
    <row r="19">
      <c r="A19" s="16">
        <v>15.0</v>
      </c>
      <c r="B19" s="13">
        <f>LARGE('Full data'!H:H,A19)</f>
        <v>34629210.24</v>
      </c>
      <c r="C19" s="12">
        <f t="shared" si="1"/>
        <v>0.006778363724</v>
      </c>
      <c r="D19" s="15" t="str">
        <f t="array" ref="D19">INDEX('Full data'!B:B,MATCH(LARGE('Full data'!H:H,A19),'Full data'!H:H,0))</f>
        <v>PRUDENTIAL PLC COMMON STOCK GBP 5</v>
      </c>
      <c r="E19" s="7"/>
      <c r="F19" s="13">
        <f t="shared" si="2"/>
        <v>0</v>
      </c>
      <c r="G19" s="12">
        <f t="shared" si="3"/>
        <v>0</v>
      </c>
    </row>
    <row r="20">
      <c r="A20" s="7"/>
      <c r="B20" s="7"/>
      <c r="C20" s="7"/>
      <c r="D20" s="7"/>
      <c r="E20" s="7" t="s">
        <v>52</v>
      </c>
      <c r="F20" s="13">
        <f t="shared" ref="F20:G20" si="4">SUM(F5:F19)</f>
        <v>84173282.17</v>
      </c>
      <c r="G20" s="12">
        <f t="shared" si="4"/>
        <v>0.01647618061</v>
      </c>
      <c r="H20" s="13"/>
      <c r="I20" s="12"/>
    </row>
    <row r="21">
      <c r="A21" s="7"/>
      <c r="B21" s="7"/>
      <c r="C21" s="7"/>
      <c r="D21" s="7"/>
      <c r="E21" s="7" t="s">
        <v>54</v>
      </c>
      <c r="F21" s="13">
        <f>'Fossil Fuel direct investments'!B3</f>
        <v>185260143.9</v>
      </c>
      <c r="G21" s="12">
        <f>'Fossil Fuel direct investments'!B4</f>
        <v>0.03626304586</v>
      </c>
      <c r="H21" s="13"/>
      <c r="I21" s="12"/>
    </row>
    <row r="22">
      <c r="A22" s="7"/>
      <c r="B22" s="7"/>
      <c r="C22" s="7"/>
      <c r="D22" s="7"/>
      <c r="E22" s="7"/>
      <c r="F22" s="7"/>
      <c r="G22" s="7"/>
    </row>
    <row r="23">
      <c r="A23" s="7"/>
      <c r="B23" s="7"/>
      <c r="C23" s="7"/>
      <c r="D23" s="7"/>
      <c r="E23" s="7" t="s">
        <v>55</v>
      </c>
      <c r="F23" s="13">
        <f t="shared" ref="F23:G23" si="5">F20+F21</f>
        <v>269433426.1</v>
      </c>
      <c r="G23" s="12">
        <f t="shared" si="5"/>
        <v>0.05273922647</v>
      </c>
      <c r="H23" s="13"/>
      <c r="I23" s="12"/>
    </row>
    <row r="24">
      <c r="A24" s="7"/>
      <c r="B24" s="7"/>
      <c r="C24" s="7"/>
      <c r="D24" s="7"/>
      <c r="E24" s="7" t="s">
        <v>27</v>
      </c>
      <c r="F24" s="10">
        <f>'Fossil Fuel direct investments'!B2</f>
        <v>5108786080</v>
      </c>
      <c r="G24" s="7"/>
    </row>
  </sheetData>
  <drawing r:id="rId1"/>
</worksheet>
</file>