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<sst xmlns="http://schemas.openxmlformats.org/spreadsheetml/2006/main" count="75" uniqueCount="62">
  <si>
    <t>Name of Local Authority Pension Fund</t>
  </si>
  <si>
    <t>Name</t>
  </si>
  <si>
    <t>To access the full data open the sheet "Full Data" from the menu at the bottom.</t>
  </si>
  <si>
    <t xml:space="preserve">Description of holding </t>
  </si>
  <si>
    <t>Sub-category/ Classification</t>
  </si>
  <si>
    <t>Oil/gas companies</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</si>
  <si>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</si>
  <si>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</si>
  <si>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</si>
  <si>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</si>
  <si>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</si>
  <si>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</si>
  <si>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</si>
  <si>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</si>
  <si>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</si>
  <si>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</si>
  <si>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</si>
  <si>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</si>
  <si>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Coal companies</t>
  </si>
  <si>
    <t>Verification</t>
  </si>
  <si>
    <t>Fossil Fuel Amounts</t>
  </si>
  <si>
    <t>Amounts</t>
  </si>
  <si>
    <t>London Borough of Hammersmith and Fulham Pension Fund</t>
  </si>
  <si>
    <t>Majedie Asset Management UK Equities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</si>
  <si>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</si>
  <si>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</si>
  <si>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</si>
  <si>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</si>
  <si>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</si>
  <si>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</si>
  <si>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</si>
  <si>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</si>
  <si>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</si>
  <si>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Total Holdings 2014</t>
  </si>
  <si>
    <t>but due to limited data being provided.</t>
  </si>
  <si>
    <t>Total holdings</t>
  </si>
  <si>
    <t>£764m</t>
  </si>
  <si>
    <t>http://www.lbhf.gov.uk/Images/LBHF%20Pension%20Fund%20Annual%20Report%20201314_tcm21-190899.pdf</t>
  </si>
  <si>
    <t>Total fossil fuel holdings</t>
  </si>
  <si>
    <t>Percentage in fossil fuels</t>
  </si>
  <si>
    <t>Top 10 Fossil Fuel Holdings</t>
  </si>
  <si>
    <t>This excludes holdings through pooled funds - see next sheet</t>
  </si>
  <si>
    <t>Amount</t>
  </si>
  <si>
    <t>No direct investments</t>
  </si>
  <si>
    <t>Pooled fund estimate</t>
  </si>
  <si>
    <t>Percentage</t>
  </si>
  <si>
    <t>Pooled fund</t>
  </si>
  <si>
    <t>Estimated fossil fuel holdings:</t>
  </si>
  <si>
    <t>in % of total holdings</t>
  </si>
  <si>
    <t>Total</t>
  </si>
  <si>
    <t>yes</t>
  </si>
  <si>
    <t>MFS International (UK) Ltd Overseas Equities</t>
  </si>
  <si>
    <t>Ruffer LLP Absolute Return</t>
  </si>
  <si>
    <t>Goldman Sachs Asset Management Absolute return bonds</t>
  </si>
  <si>
    <t>Legal &amp; General Investment Management LDI</t>
  </si>
  <si>
    <t>Total estimated fossil fuels in largest pooled funds</t>
  </si>
  <si>
    <t>Legal &amp; General Investment Management Liquidity</t>
  </si>
  <si>
    <t>Total direct fossil fuels</t>
  </si>
  <si>
    <t>Total fossil fuels</t>
  </si>
  <si>
    <t>Partners Group Multi Asset Credit</t>
  </si>
  <si>
    <t>Invesco Private Equity</t>
  </si>
  <si>
    <t>Unigestion Private Equity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</si>
</sst>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9.0"/>
    </font>
    <font/>
    <font>
      <u/>
      <color rgb="FF0000FF"/>
    </font>
    <font>
      <sz val="10.0"/>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2">
    <xf borderId="0" fillId="0" fontId="0" numFmtId="0" xfId="0" applyAlignment="1" applyFont="1">
      <alignment vertical="bottom"/>
    </xf>
    <xf borderId="0" fillId="0" fontId="1" numFmtId="0" xfId="0" applyAlignment="1" applyFont="1">
      <alignment/>
    </xf>
    <xf borderId="0" fillId="0" fontId="2" numFmtId="0" xfId="0" applyAlignment="1" applyFont="1">
      <alignment/>
    </xf>
    <xf borderId="0" fillId="0" fontId="1" numFmtId="2" xfId="0" applyAlignment="1" applyBorder="1" applyFont="1" applyNumberFormat="1">
      <alignment vertical="bottom"/>
    </xf>
    <xf borderId="0" fillId="0" fontId="2" numFmtId="4" xfId="0" applyAlignment="1" applyFont="1" applyNumberFormat="1">
      <alignment vertical="bottom"/>
    </xf>
    <xf borderId="0" fillId="0" fontId="1" numFmtId="3" xfId="0" applyAlignment="1" applyBorder="1" applyFont="1" applyNumberFormat="1">
      <alignment vertical="bottom"/>
    </xf>
    <xf borderId="0" fillId="0" fontId="3" numFmtId="0" xfId="0" applyAlignment="1" applyFont="1">
      <alignment/>
    </xf>
    <xf borderId="0" fillId="0" fontId="4" numFmtId="0" xfId="0" applyAlignment="1" applyFont="1">
      <alignment/>
    </xf>
    <xf borderId="0" fillId="0" fontId="4" numFmtId="3" xfId="0" applyAlignment="1" applyFont="1" applyNumberFormat="1">
      <alignment/>
    </xf>
    <xf borderId="0" fillId="0" fontId="2" numFmtId="0" xfId="0" applyAlignment="1" applyFont="1">
      <alignment vertical="bottom"/>
    </xf>
    <xf borderId="0" fillId="0" fontId="2" numFmtId="3" xfId="0" applyAlignment="1" applyFont="1" applyNumberFormat="1">
      <alignment horizontal="right" vertical="bottom"/>
    </xf>
    <xf borderId="0" fillId="0" fontId="2" numFmtId="10" xfId="0" applyAlignment="1" applyFont="1" applyNumberFormat="1">
      <alignment horizontal="right" vertical="bottom"/>
    </xf>
    <xf borderId="0" fillId="0" fontId="2" numFmtId="4" xfId="0" applyAlignment="1" applyFont="1" applyNumberFormat="1">
      <alignment horizontal="right" vertical="bottom"/>
    </xf>
    <xf borderId="0" fillId="0" fontId="2" numFmtId="49" xfId="0" applyAlignment="1" applyFont="1" applyNumberFormat="1">
      <alignment vertical="bottom"/>
    </xf>
    <xf borderId="0" fillId="0" fontId="2" numFmtId="4" xfId="0" applyAlignment="1" applyFont="1" applyNumberFormat="1">
      <alignment horizontal="right" vertical="bottom"/>
    </xf>
    <xf borderId="0" fillId="0" fontId="2" numFmtId="9" xfId="0" applyAlignment="1" applyFont="1" applyNumberFormat="1">
      <alignment horizontal="right" vertical="bottom"/>
    </xf>
    <xf borderId="0" fillId="2" fontId="5" numFmtId="0" xfId="0" applyAlignment="1" applyFill="1" applyFont="1">
      <alignment vertical="bottom"/>
    </xf>
    <xf borderId="0" fillId="0" fontId="2" numFmtId="0" xfId="0" applyAlignment="1" applyFont="1">
      <alignment horizontal="right" vertical="bottom"/>
    </xf>
    <xf borderId="0" fillId="0" fontId="2" numFmtId="0" xfId="0" applyAlignment="1" applyFont="1">
      <alignment vertical="bottom"/>
    </xf>
    <xf borderId="0" fillId="2" fontId="5" numFmtId="0" xfId="0" applyAlignment="1" applyFont="1">
      <alignment vertical="bottom"/>
    </xf>
    <xf borderId="0" fillId="2" fontId="5" numFmtId="4" xfId="0" applyAlignment="1" applyFont="1" applyNumberFormat="1">
      <alignment vertical="bottom"/>
    </xf>
    <xf borderId="0" fillId="0" fontId="2" numFmtId="0" xfId="0" applyAlignment="1" applyFont="1">
      <alignment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lbhf.gov.uk/Images/LBHF%20Pension%20Fund%20Annual%20Report%20201314_tcm21-190899.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2</v>
      </c>
    </row>
    <row r="2">
      <c r="A2" s="2" t="s">
        <v>6</v>
      </c>
    </row>
    <row r="3">
      <c r="A3" s="2" t="s">
        <v>7</v>
      </c>
    </row>
    <row r="4">
      <c r="A4" s="2" t="s">
        <v>8</v>
      </c>
    </row>
    <row r="5">
      <c r="A5" s="2" t="s">
        <v>9</v>
      </c>
    </row>
    <row r="6">
      <c r="A6" s="2" t="s">
        <v>10</v>
      </c>
    </row>
    <row r="7">
      <c r="A7" s="2" t="s">
        <v>11</v>
      </c>
    </row>
    <row r="8">
      <c r="A8" s="2" t="s">
        <v>12</v>
      </c>
    </row>
    <row r="9">
      <c r="A9" s="2" t="s">
        <v>13</v>
      </c>
    </row>
    <row r="10">
      <c r="A10" s="2" t="s">
        <v>14</v>
      </c>
    </row>
    <row r="11">
      <c r="A11" s="2" t="s">
        <v>15</v>
      </c>
    </row>
    <row r="12">
      <c r="A12" s="2" t="s">
        <v>16</v>
      </c>
    </row>
    <row r="13">
      <c r="A13" s="6" t="s">
        <v>17</v>
      </c>
    </row>
    <row r="15">
      <c r="A15" s="2" t="s">
        <v>24</v>
      </c>
    </row>
    <row r="16">
      <c r="A16" s="2" t="s">
        <v>25</v>
      </c>
    </row>
    <row r="17">
      <c r="A17" s="2" t="s">
        <v>26</v>
      </c>
    </row>
    <row r="18">
      <c r="A18" s="2" t="s">
        <v>27</v>
      </c>
    </row>
    <row r="19">
      <c r="A19" s="2" t="s">
        <v>28</v>
      </c>
    </row>
    <row r="20">
      <c r="A20" s="2" t="s">
        <v>29</v>
      </c>
    </row>
    <row r="21">
      <c r="A21" s="2" t="s">
        <v>30</v>
      </c>
    </row>
    <row r="22">
      <c r="A22" s="2" t="s">
        <v>31</v>
      </c>
    </row>
    <row r="23">
      <c r="A23" s="2" t="s">
        <v>32</v>
      </c>
    </row>
    <row r="24">
      <c r="A24" s="2" t="s">
        <v>34</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71"/>
    <col customWidth="1" min="2" max="2" width="68.43"/>
    <col customWidth="1" min="3" max="3" width="25.29"/>
    <col customWidth="1" min="4" max="4" width="24.14"/>
    <col customWidth="1" min="5" max="7" width="17.0"/>
    <col customWidth="1" min="8" max="8" width="23.71"/>
  </cols>
  <sheetData>
    <row r="1" ht="24.0" customHeight="1">
      <c r="A1" s="1" t="s">
        <v>0</v>
      </c>
      <c r="B1" s="1" t="s">
        <v>3</v>
      </c>
      <c r="C1" s="1" t="s">
        <v>4</v>
      </c>
      <c r="D1" s="3" t="s">
        <v>5</v>
      </c>
      <c r="E1" s="1" t="s">
        <v>18</v>
      </c>
      <c r="F1" s="1" t="s">
        <v>19</v>
      </c>
      <c r="G1" s="1" t="s">
        <v>20</v>
      </c>
      <c r="H1" s="5" t="s">
        <v>21</v>
      </c>
    </row>
    <row r="2">
      <c r="A2" s="2" t="s">
        <v>22</v>
      </c>
      <c r="B2" s="7" t="s">
        <v>23</v>
      </c>
      <c r="C2" s="8"/>
      <c r="D2" s="16" t="str">
        <f t="shared" ref="D2:D10"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6" t="str">
        <f t="shared" ref="E2:E10"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9" t="str">
        <f t="shared" ref="F2:F10" si="3">IF(OR(NOT(D2="0"),NOT(E2="0")),B2,D2)</f>
        <v>0</v>
      </c>
      <c r="G2" s="20" t="str">
        <f t="shared" ref="G2:G10" si="4">IF(F2="0",F2,H2)</f>
        <v>0</v>
      </c>
      <c r="H2" s="8">
        <v>2.26483314E8</v>
      </c>
    </row>
    <row r="3">
      <c r="A3" s="2" t="s">
        <v>22</v>
      </c>
      <c r="B3" s="7" t="s">
        <v>51</v>
      </c>
      <c r="C3" s="8"/>
      <c r="D3" s="16" t="str">
        <f t="shared" si="1"/>
        <v>0</v>
      </c>
      <c r="E3" s="16" t="str">
        <f t="shared" si="2"/>
        <v>0</v>
      </c>
      <c r="F3" s="19" t="str">
        <f t="shared" si="3"/>
        <v>0</v>
      </c>
      <c r="G3" s="20" t="str">
        <f t="shared" si="4"/>
        <v>0</v>
      </c>
      <c r="H3" s="8">
        <v>2.22849335E8</v>
      </c>
    </row>
    <row r="4">
      <c r="A4" s="2" t="s">
        <v>22</v>
      </c>
      <c r="B4" s="7" t="s">
        <v>52</v>
      </c>
      <c r="C4" s="8"/>
      <c r="D4" s="16" t="str">
        <f t="shared" si="1"/>
        <v>0</v>
      </c>
      <c r="E4" s="16" t="str">
        <f t="shared" si="2"/>
        <v>0</v>
      </c>
      <c r="F4" s="19" t="str">
        <f t="shared" si="3"/>
        <v>0</v>
      </c>
      <c r="G4" s="20" t="str">
        <f t="shared" si="4"/>
        <v>0</v>
      </c>
      <c r="H4" s="8">
        <v>9.1158855E7</v>
      </c>
    </row>
    <row r="5">
      <c r="A5" s="2" t="s">
        <v>22</v>
      </c>
      <c r="B5" s="7" t="s">
        <v>53</v>
      </c>
      <c r="C5" s="8"/>
      <c r="D5" s="16" t="str">
        <f t="shared" si="1"/>
        <v>0</v>
      </c>
      <c r="E5" s="16" t="str">
        <f t="shared" si="2"/>
        <v>0</v>
      </c>
      <c r="F5" s="19" t="str">
        <f t="shared" si="3"/>
        <v>0</v>
      </c>
      <c r="G5" s="20" t="str">
        <f t="shared" si="4"/>
        <v>0</v>
      </c>
      <c r="H5" s="8">
        <v>6.412579E7</v>
      </c>
    </row>
    <row r="6">
      <c r="A6" s="2" t="s">
        <v>22</v>
      </c>
      <c r="B6" s="7" t="s">
        <v>54</v>
      </c>
      <c r="C6" s="8"/>
      <c r="D6" s="16" t="str">
        <f t="shared" si="1"/>
        <v>0</v>
      </c>
      <c r="E6" s="16" t="str">
        <f t="shared" si="2"/>
        <v>0</v>
      </c>
      <c r="F6" s="19" t="str">
        <f t="shared" si="3"/>
        <v>0</v>
      </c>
      <c r="G6" s="20" t="str">
        <f t="shared" si="4"/>
        <v>0</v>
      </c>
      <c r="H6" s="8">
        <v>1.32187181E8</v>
      </c>
    </row>
    <row r="7">
      <c r="A7" s="2" t="s">
        <v>22</v>
      </c>
      <c r="B7" s="7" t="s">
        <v>56</v>
      </c>
      <c r="C7" s="8"/>
      <c r="D7" s="16" t="str">
        <f t="shared" si="1"/>
        <v>0</v>
      </c>
      <c r="E7" s="16" t="str">
        <f t="shared" si="2"/>
        <v>0</v>
      </c>
      <c r="F7" s="19" t="str">
        <f t="shared" si="3"/>
        <v>0</v>
      </c>
      <c r="G7" s="20" t="str">
        <f t="shared" si="4"/>
        <v>0</v>
      </c>
      <c r="H7" s="8">
        <v>8.0035759E7</v>
      </c>
    </row>
    <row r="8">
      <c r="A8" s="2" t="s">
        <v>22</v>
      </c>
      <c r="B8" s="7" t="s">
        <v>59</v>
      </c>
      <c r="C8" s="8"/>
      <c r="D8" s="16" t="str">
        <f t="shared" si="1"/>
        <v>0</v>
      </c>
      <c r="E8" s="16" t="str">
        <f t="shared" si="2"/>
        <v>0</v>
      </c>
      <c r="F8" s="19" t="str">
        <f t="shared" si="3"/>
        <v>0</v>
      </c>
      <c r="G8" s="20" t="str">
        <f t="shared" si="4"/>
        <v>0</v>
      </c>
      <c r="H8" s="8">
        <v>3.76E7</v>
      </c>
    </row>
    <row r="9">
      <c r="A9" s="2" t="s">
        <v>22</v>
      </c>
      <c r="B9" s="7" t="s">
        <v>60</v>
      </c>
      <c r="C9" s="8"/>
      <c r="D9" s="16" t="str">
        <f t="shared" si="1"/>
        <v>0</v>
      </c>
      <c r="E9" s="16" t="str">
        <f t="shared" si="2"/>
        <v>0</v>
      </c>
      <c r="F9" s="19" t="str">
        <f t="shared" si="3"/>
        <v>0</v>
      </c>
      <c r="G9" s="20" t="str">
        <f t="shared" si="4"/>
        <v>0</v>
      </c>
      <c r="H9" s="8">
        <v>6250801.0</v>
      </c>
    </row>
    <row r="10">
      <c r="A10" s="2" t="s">
        <v>22</v>
      </c>
      <c r="B10" s="7" t="s">
        <v>61</v>
      </c>
      <c r="C10" s="8"/>
      <c r="D10" s="16" t="str">
        <f t="shared" si="1"/>
        <v>0</v>
      </c>
      <c r="E10" s="16" t="str">
        <f t="shared" si="2"/>
        <v>0</v>
      </c>
      <c r="F10" s="19" t="str">
        <f t="shared" si="3"/>
        <v>0</v>
      </c>
      <c r="G10" s="20" t="str">
        <f t="shared" si="4"/>
        <v>0</v>
      </c>
      <c r="H10" s="8">
        <v>4089655.0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57"/>
  </cols>
  <sheetData>
    <row r="1">
      <c r="A1" s="4" t="s">
        <v>1</v>
      </c>
      <c r="B1" s="4" t="str">
        <f>'Full Data'!A2</f>
        <v>London Borough of Hammersmith and Fulham Pension Fund</v>
      </c>
      <c r="C1" s="9"/>
      <c r="D1" s="9"/>
      <c r="E1" s="9"/>
      <c r="H1" s="2" t="s">
        <v>33</v>
      </c>
    </row>
    <row r="2">
      <c r="A2" s="4" t="s">
        <v>35</v>
      </c>
      <c r="B2" s="10">
        <f>SUM('Full Data'!H1:H1000)</f>
        <v>864780690</v>
      </c>
      <c r="C2" s="9"/>
      <c r="D2" s="9"/>
      <c r="E2" s="9"/>
      <c r="H2" s="2" t="s">
        <v>36</v>
      </c>
      <c r="J2" s="6" t="s">
        <v>37</v>
      </c>
    </row>
    <row r="3">
      <c r="A3" s="4" t="s">
        <v>38</v>
      </c>
      <c r="B3" s="10">
        <f>SUM('Full Data'!G2:G1000)</f>
        <v>0</v>
      </c>
      <c r="C3" s="9"/>
      <c r="D3" s="9"/>
      <c r="E3" s="9"/>
    </row>
    <row r="4">
      <c r="A4" s="4" t="s">
        <v>39</v>
      </c>
      <c r="B4" s="11">
        <f>B3/B2</f>
        <v>0</v>
      </c>
      <c r="C4" s="9"/>
      <c r="D4" s="9"/>
      <c r="E4" s="9"/>
    </row>
    <row r="5">
      <c r="A5" s="4"/>
      <c r="B5" s="4"/>
      <c r="C5" s="9"/>
      <c r="D5" s="9"/>
      <c r="E5" s="9"/>
    </row>
    <row r="6">
      <c r="A6" s="4"/>
      <c r="B6" s="4"/>
      <c r="C6" s="9"/>
      <c r="D6" s="9"/>
      <c r="E6" s="9"/>
    </row>
    <row r="7">
      <c r="A7" s="4" t="s">
        <v>40</v>
      </c>
      <c r="B7" s="4"/>
      <c r="C7" s="9"/>
      <c r="D7" s="9"/>
      <c r="E7" s="9" t="s">
        <v>41</v>
      </c>
    </row>
    <row r="8">
      <c r="A8" s="4" t="s">
        <v>42</v>
      </c>
      <c r="B8" s="4"/>
      <c r="C8" s="9" t="s">
        <v>1</v>
      </c>
      <c r="D8" s="9"/>
      <c r="E8" s="9"/>
    </row>
    <row r="9">
      <c r="A9" s="12" t="s">
        <v>43</v>
      </c>
      <c r="B9" s="11"/>
      <c r="C9" s="13"/>
      <c r="D9" s="9"/>
      <c r="E9" s="9"/>
    </row>
    <row r="10">
      <c r="A10" s="14"/>
      <c r="B10" s="11"/>
      <c r="C10" s="13"/>
      <c r="D10" s="9"/>
      <c r="E10" s="9"/>
    </row>
    <row r="11">
      <c r="A11" s="14"/>
      <c r="B11" s="11"/>
      <c r="C11" s="13"/>
      <c r="D11" s="9"/>
      <c r="E11" s="9"/>
    </row>
    <row r="12">
      <c r="A12" s="14"/>
      <c r="B12" s="11"/>
      <c r="C12" s="13"/>
      <c r="D12" s="9"/>
      <c r="E12" s="9"/>
    </row>
    <row r="13">
      <c r="A13" s="14"/>
      <c r="B13" s="11"/>
      <c r="C13" s="13"/>
      <c r="D13" s="9"/>
      <c r="E13" s="9"/>
    </row>
    <row r="14">
      <c r="A14" s="14"/>
      <c r="B14" s="11"/>
      <c r="C14" s="13"/>
      <c r="D14" s="9"/>
      <c r="E14" s="9"/>
    </row>
    <row r="15">
      <c r="A15" s="14"/>
      <c r="B15" s="11"/>
      <c r="C15" s="13"/>
      <c r="D15" s="9"/>
      <c r="E15" s="9"/>
    </row>
    <row r="16">
      <c r="A16" s="14"/>
      <c r="B16" s="11"/>
      <c r="C16" s="13"/>
      <c r="D16" s="9"/>
      <c r="E16" s="9"/>
    </row>
    <row r="17">
      <c r="A17" s="14"/>
      <c r="B17" s="11"/>
      <c r="C17" s="13"/>
      <c r="D17" s="9"/>
      <c r="E17" s="9"/>
    </row>
    <row r="18">
      <c r="A18" s="14"/>
      <c r="B18" s="11"/>
      <c r="C18" s="13"/>
      <c r="D18" s="9"/>
      <c r="E18" s="9"/>
    </row>
  </sheetData>
  <hyperlinks>
    <hyperlink r:id="rId1" ref="J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8.14"/>
    <col customWidth="1" min="5" max="5" width="23.43"/>
    <col customWidth="1" min="6" max="6" width="27.14"/>
  </cols>
  <sheetData>
    <row r="1">
      <c r="A1" s="9" t="s">
        <v>44</v>
      </c>
      <c r="B1" s="15">
        <v>0.1</v>
      </c>
      <c r="C1" s="9"/>
      <c r="D1" s="9"/>
      <c r="E1" s="9"/>
      <c r="F1" s="9"/>
      <c r="G1" s="9"/>
    </row>
    <row r="2">
      <c r="A2" s="9"/>
      <c r="B2" s="9" t="s">
        <v>42</v>
      </c>
      <c r="C2" s="9" t="s">
        <v>45</v>
      </c>
      <c r="D2" s="9" t="s">
        <v>1</v>
      </c>
      <c r="E2" s="9" t="s">
        <v>46</v>
      </c>
      <c r="F2" s="9" t="s">
        <v>47</v>
      </c>
      <c r="G2" s="9" t="s">
        <v>48</v>
      </c>
    </row>
    <row r="3">
      <c r="A3" s="9"/>
      <c r="B3" s="9"/>
      <c r="C3" s="9"/>
      <c r="D3" s="9"/>
      <c r="E3" s="9"/>
      <c r="F3" s="9"/>
      <c r="G3" s="9"/>
    </row>
    <row r="4">
      <c r="A4" s="9" t="s">
        <v>49</v>
      </c>
      <c r="B4" s="14">
        <f>'Fossil Fuel direct investments'!B2</f>
        <v>864780690</v>
      </c>
      <c r="C4" s="9"/>
      <c r="D4" s="13"/>
      <c r="E4" s="9"/>
      <c r="F4" s="9"/>
      <c r="G4" s="9"/>
    </row>
    <row r="5">
      <c r="A5" s="17">
        <v>1.0</v>
      </c>
      <c r="B5" s="14">
        <f>LARGE('Full Data'!H:H,A5)</f>
        <v>226483314</v>
      </c>
      <c r="C5" s="11">
        <f t="shared" ref="C5:C13" si="1">B5/$B$4</f>
        <v>0.2618968215</v>
      </c>
      <c r="D5" s="13" t="str">
        <f t="array" ref="D5">INDEX('Full Data'!B:B,MATCH(LARGE('Full Data'!H:H,A5),'Full Data'!H:H,0))</f>
        <v>Majedie Asset Management UK Equities</v>
      </c>
      <c r="E5" s="9" t="s">
        <v>50</v>
      </c>
      <c r="F5" s="14">
        <f t="shared" ref="F5:F13" si="2">IF(E5="yes",B5*$B$1,0)</f>
        <v>22648331.4</v>
      </c>
      <c r="G5" s="11">
        <f t="shared" ref="G5:G13" si="3">F5/$B$4</f>
        <v>0.02618968215</v>
      </c>
    </row>
    <row r="6">
      <c r="A6" s="17">
        <v>2.0</v>
      </c>
      <c r="B6" s="14">
        <f>LARGE('Full Data'!H:H,A6)</f>
        <v>222849335</v>
      </c>
      <c r="C6" s="11">
        <f t="shared" si="1"/>
        <v>0.2576946243</v>
      </c>
      <c r="D6" s="13" t="str">
        <f t="array" ref="D6">INDEX('Full Data'!B:B,MATCH(LARGE('Full Data'!H:H,A6),'Full Data'!H:H,0))</f>
        <v>MFS International (UK) Ltd Overseas Equities</v>
      </c>
      <c r="E6" s="18" t="s">
        <v>50</v>
      </c>
      <c r="F6" s="14">
        <f t="shared" si="2"/>
        <v>22284933.5</v>
      </c>
      <c r="G6" s="11">
        <f t="shared" si="3"/>
        <v>0.02576946243</v>
      </c>
    </row>
    <row r="7">
      <c r="A7" s="17">
        <v>3.0</v>
      </c>
      <c r="B7" s="14">
        <f>LARGE('Full Data'!H:H,A7)</f>
        <v>132187181</v>
      </c>
      <c r="C7" s="11">
        <f t="shared" si="1"/>
        <v>0.1528563051</v>
      </c>
      <c r="D7" s="13" t="str">
        <f t="array" ref="D7">INDEX('Full Data'!B:B,MATCH(LARGE('Full Data'!H:H,A7),'Full Data'!H:H,0))</f>
        <v>Legal &amp; General Investment Management LDI</v>
      </c>
      <c r="E7" s="9"/>
      <c r="F7" s="14">
        <f t="shared" si="2"/>
        <v>0</v>
      </c>
      <c r="G7" s="11">
        <f t="shared" si="3"/>
        <v>0</v>
      </c>
    </row>
    <row r="8">
      <c r="A8" s="17">
        <v>4.0</v>
      </c>
      <c r="B8" s="14">
        <f>LARGE('Full Data'!H:H,A8)</f>
        <v>91158855</v>
      </c>
      <c r="C8" s="11">
        <f t="shared" si="1"/>
        <v>0.1054126856</v>
      </c>
      <c r="D8" s="13" t="str">
        <f t="array" ref="D8">INDEX('Full Data'!B:B,MATCH(LARGE('Full Data'!H:H,A8),'Full Data'!H:H,0))</f>
        <v>Ruffer LLP Absolute Return</v>
      </c>
      <c r="E8" s="9"/>
      <c r="F8" s="14">
        <f t="shared" si="2"/>
        <v>0</v>
      </c>
      <c r="G8" s="11">
        <f t="shared" si="3"/>
        <v>0</v>
      </c>
    </row>
    <row r="9">
      <c r="A9" s="17">
        <v>5.0</v>
      </c>
      <c r="B9" s="14">
        <f>LARGE('Full Data'!H:H,A9)</f>
        <v>80035759</v>
      </c>
      <c r="C9" s="11">
        <f t="shared" si="1"/>
        <v>0.09255035401</v>
      </c>
      <c r="D9" s="13" t="str">
        <f t="array" ref="D9">INDEX('Full Data'!B:B,MATCH(LARGE('Full Data'!H:H,A9),'Full Data'!H:H,0))</f>
        <v>Legal &amp; General Investment Management Liquidity</v>
      </c>
      <c r="E9" s="9"/>
      <c r="F9" s="14">
        <f t="shared" si="2"/>
        <v>0</v>
      </c>
      <c r="G9" s="11">
        <f t="shared" si="3"/>
        <v>0</v>
      </c>
    </row>
    <row r="10">
      <c r="A10" s="17">
        <v>6.0</v>
      </c>
      <c r="B10" s="14">
        <f>LARGE('Full Data'!H:H,A10)</f>
        <v>64125790</v>
      </c>
      <c r="C10" s="11">
        <f t="shared" si="1"/>
        <v>0.07415266176</v>
      </c>
      <c r="D10" s="13" t="str">
        <f t="array" ref="D10">INDEX('Full Data'!B:B,MATCH(LARGE('Full Data'!H:H,A10),'Full Data'!H:H,0))</f>
        <v>Goldman Sachs Asset Management Absolute return bonds</v>
      </c>
      <c r="E10" s="9"/>
      <c r="F10" s="14">
        <f t="shared" si="2"/>
        <v>0</v>
      </c>
      <c r="G10" s="11">
        <f t="shared" si="3"/>
        <v>0</v>
      </c>
    </row>
    <row r="11">
      <c r="A11" s="17">
        <v>7.0</v>
      </c>
      <c r="B11" s="14">
        <f>LARGE('Full Data'!H:H,A11)</f>
        <v>37600000</v>
      </c>
      <c r="C11" s="11">
        <f t="shared" si="1"/>
        <v>0.04347923171</v>
      </c>
      <c r="D11" s="13" t="str">
        <f t="array" ref="D11">INDEX('Full Data'!B:B,MATCH(LARGE('Full Data'!H:H,A11),'Full Data'!H:H,0))</f>
        <v>Partners Group Multi Asset Credit</v>
      </c>
      <c r="E11" s="9"/>
      <c r="F11" s="14">
        <f t="shared" si="2"/>
        <v>0</v>
      </c>
      <c r="G11" s="11">
        <f t="shared" si="3"/>
        <v>0</v>
      </c>
    </row>
    <row r="12">
      <c r="A12" s="17">
        <v>8.0</v>
      </c>
      <c r="B12" s="14">
        <f>LARGE('Full Data'!H:H,A12)</f>
        <v>6250801</v>
      </c>
      <c r="C12" s="11">
        <f t="shared" si="1"/>
        <v>0.007228192156</v>
      </c>
      <c r="D12" s="13" t="str">
        <f t="array" ref="D12">INDEX('Full Data'!B:B,MATCH(LARGE('Full Data'!H:H,A12),'Full Data'!H:H,0))</f>
        <v>Invesco Private Equity</v>
      </c>
      <c r="E12" s="18"/>
      <c r="F12" s="14">
        <f t="shared" si="2"/>
        <v>0</v>
      </c>
      <c r="G12" s="11">
        <f t="shared" si="3"/>
        <v>0</v>
      </c>
    </row>
    <row r="13">
      <c r="A13" s="17">
        <v>9.0</v>
      </c>
      <c r="B13" s="14">
        <f>LARGE('Full Data'!H:H,A13)</f>
        <v>4089655</v>
      </c>
      <c r="C13" s="11">
        <f t="shared" si="1"/>
        <v>0.004729123866</v>
      </c>
      <c r="D13" s="13" t="str">
        <f t="array" ref="D13">INDEX('Full Data'!B:B,MATCH(LARGE('Full Data'!H:H,A13),'Full Data'!H:H,0))</f>
        <v>Unigestion Private Equity</v>
      </c>
      <c r="E13" s="18"/>
      <c r="F13" s="14">
        <f t="shared" si="2"/>
        <v>0</v>
      </c>
      <c r="G13" s="11">
        <f t="shared" si="3"/>
        <v>0</v>
      </c>
    </row>
    <row r="14">
      <c r="A14" s="17"/>
      <c r="B14" s="14"/>
      <c r="C14" s="11"/>
      <c r="D14" s="13"/>
      <c r="E14" s="9"/>
      <c r="F14" s="14"/>
      <c r="G14" s="11"/>
    </row>
    <row r="15">
      <c r="A15" s="17"/>
      <c r="B15" s="14"/>
      <c r="C15" s="11"/>
      <c r="D15" s="13"/>
      <c r="E15" s="9"/>
      <c r="F15" s="14"/>
      <c r="G15" s="11"/>
    </row>
    <row r="16">
      <c r="A16" s="17"/>
      <c r="B16" s="14"/>
      <c r="C16" s="11"/>
      <c r="D16" s="13"/>
      <c r="E16" s="9"/>
      <c r="F16" s="14"/>
      <c r="G16" s="11"/>
    </row>
    <row r="17">
      <c r="A17" s="17"/>
      <c r="B17" s="14"/>
      <c r="C17" s="11"/>
      <c r="D17" s="13"/>
      <c r="E17" s="9"/>
      <c r="F17" s="14"/>
      <c r="G17" s="11"/>
    </row>
    <row r="18">
      <c r="A18" s="17"/>
      <c r="B18" s="14"/>
      <c r="C18" s="11"/>
      <c r="D18" s="13"/>
      <c r="E18" s="9"/>
      <c r="F18" s="14"/>
      <c r="G18" s="11"/>
    </row>
    <row r="19">
      <c r="A19" s="17"/>
      <c r="B19" s="14"/>
      <c r="C19" s="11"/>
      <c r="D19" s="13"/>
      <c r="E19" s="9"/>
      <c r="F19" s="14"/>
      <c r="G19" s="11"/>
    </row>
    <row r="20">
      <c r="A20" s="9"/>
      <c r="B20" s="9"/>
      <c r="C20" s="9"/>
      <c r="D20" s="9"/>
      <c r="E20" s="21" t="s">
        <v>55</v>
      </c>
      <c r="F20" s="14">
        <f t="shared" ref="F20:G20" si="4">SUM(F5:F19)</f>
        <v>44933264.9</v>
      </c>
      <c r="G20" s="11">
        <f t="shared" si="4"/>
        <v>0.05195914458</v>
      </c>
    </row>
    <row r="21">
      <c r="A21" s="9"/>
      <c r="B21" s="9"/>
      <c r="C21" s="9"/>
      <c r="D21" s="9"/>
      <c r="E21" s="9" t="s">
        <v>57</v>
      </c>
      <c r="F21" s="14">
        <f>'Fossil Fuel direct investments'!B3</f>
        <v>0</v>
      </c>
      <c r="G21" s="11">
        <f>'Fossil Fuel direct investments'!B4</f>
        <v>0</v>
      </c>
    </row>
    <row r="22">
      <c r="A22" s="9"/>
      <c r="B22" s="9"/>
      <c r="C22" s="9"/>
      <c r="D22" s="9"/>
      <c r="E22" s="9"/>
      <c r="F22" s="9"/>
      <c r="G22" s="9"/>
    </row>
    <row r="23">
      <c r="A23" s="9"/>
      <c r="B23" s="9"/>
      <c r="C23" s="9"/>
      <c r="D23" s="9"/>
      <c r="E23" s="9" t="s">
        <v>58</v>
      </c>
      <c r="F23" s="14">
        <f t="shared" ref="F23:G23" si="5">F20+F21</f>
        <v>44933264.9</v>
      </c>
      <c r="G23" s="11">
        <f t="shared" si="5"/>
        <v>0.05195914458</v>
      </c>
    </row>
    <row r="24">
      <c r="A24" s="9"/>
      <c r="B24" s="9"/>
      <c r="C24" s="9"/>
      <c r="D24" s="9"/>
      <c r="E24" s="9" t="s">
        <v>35</v>
      </c>
      <c r="F24" s="10">
        <f>'Fossil Fuel direct investments'!B2</f>
        <v>864780690</v>
      </c>
      <c r="G24" s="9"/>
    </row>
  </sheetData>
  <drawing r:id="rId1"/>
</worksheet>
</file>