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<sst xmlns="http://schemas.openxmlformats.org/spreadsheetml/2006/main" count="1392" uniqueCount="554">
  <si>
    <t>Name of Local Authority Pension Fund</t>
  </si>
  <si>
    <t>Description of holding - equity, gilts, government bonds, non govt bonds etc</t>
  </si>
  <si>
    <t>Sub-category/ Classification</t>
  </si>
  <si>
    <t>Oil/Gas Companies</t>
  </si>
  <si>
    <t>To access the full data open the sheet "Full Data" from the menu at the bottom.</t>
  </si>
  <si>
    <t>Name</t>
  </si>
  <si>
    <t>Coal Companies</t>
  </si>
  <si>
    <t>Verification</t>
  </si>
  <si>
    <t>Fossil Fuel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</si>
  <si>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</si>
  <si>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</si>
  <si>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</si>
  <si>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</si>
  <si>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</si>
  <si>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</si>
  <si>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</si>
  <si>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All Amounts</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</si>
  <si>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</si>
  <si>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</si>
  <si>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</si>
  <si>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</si>
  <si>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</si>
  <si>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London Borough of Merton Pension Fund</t>
  </si>
  <si>
    <t>ABERDEEN GBL II STERLING LONG DATED CREDIT BOND FU</t>
  </si>
  <si>
    <t>Freedom of Information requests were made to all administering authorities</t>
  </si>
  <si>
    <t>for local authority pension funds.</t>
  </si>
  <si>
    <t>Some responded with thorough data, while others did not. Where the</t>
  </si>
  <si>
    <t>BONDS - UNIT TRUSTS</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</si>
  <si>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</si>
  <si>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</si>
  <si>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</si>
  <si>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</si>
  <si>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</si>
  <si>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</si>
  <si>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</si>
  <si>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March 2014</t>
  </si>
  <si>
    <t>Total holdings</t>
  </si>
  <si>
    <t>Annual Report 2014</t>
  </si>
  <si>
    <t xml:space="preserve">£472m </t>
  </si>
  <si>
    <t>http://www.merton.gov.uk/combined_annual_report_2013-14.pdf</t>
  </si>
  <si>
    <t>Total fossil fuel holdings</t>
  </si>
  <si>
    <t>Percentage in fossil fuels</t>
  </si>
  <si>
    <t>Top 10 Fossil Fuel Holdings</t>
  </si>
  <si>
    <t>This excludes holdings through pooled funds - see next sheet</t>
  </si>
  <si>
    <t>Pooled fund estimate</t>
  </si>
  <si>
    <t>Amount</t>
  </si>
  <si>
    <t>Percentage</t>
  </si>
  <si>
    <t>Pooled fund</t>
  </si>
  <si>
    <t>Estimated fossil fuel holdings:</t>
  </si>
  <si>
    <t>in % of total holdings</t>
  </si>
  <si>
    <t>Total</t>
  </si>
  <si>
    <t>yes</t>
  </si>
  <si>
    <t>ABERDEEN GLOBAL II INDEX LINKED BD FD Z-2 GBP ACC</t>
  </si>
  <si>
    <t>ABERDEEN GLOBAL II- GLOBAL AGGREGATE BD FD Z-2 USD</t>
  </si>
  <si>
    <t>USD</t>
  </si>
  <si>
    <t>AG2-LONG DATED STERLING BOND FUND Z-2 GBP ACC</t>
  </si>
  <si>
    <t>ABERDEEN GBL ASIAN SMALLER COS FUND STERLING D2 AC</t>
  </si>
  <si>
    <t>UNIT TRUSTS</t>
  </si>
  <si>
    <t>ABERDEEN LIQUIDITY FUND (LUX) STERLING FUND CLS Z-</t>
  </si>
  <si>
    <t>CAPITAL &amp; COUNTIES ORD GBP0.25</t>
  </si>
  <si>
    <t>U.K. EQUITIES &amp; CONVERTIBLES</t>
  </si>
  <si>
    <t>FRIENDS LIFE GROUP ORD NPV</t>
  </si>
  <si>
    <t>Total estimated fossil fuels in largest pooled funds</t>
  </si>
  <si>
    <t>Total direct fossil fuels</t>
  </si>
  <si>
    <t>AFREN ORD GBP0.01</t>
  </si>
  <si>
    <t>MINING</t>
  </si>
  <si>
    <t>Total fossil fuels</t>
  </si>
  <si>
    <t>AFRICAN BARR GOLD</t>
  </si>
  <si>
    <t>ANGLO AMERICAN PLC USD0.54945</t>
  </si>
  <si>
    <t>ANTOFAGASTA</t>
  </si>
  <si>
    <t>BHP BILLITON PLC ORD USD0.50</t>
  </si>
  <si>
    <t>CENTAMIN PLC ORD NPV</t>
  </si>
  <si>
    <t>GLENCORE XSTRATA ORD USD0.01</t>
  </si>
  <si>
    <t>KAZAKHYMS</t>
  </si>
  <si>
    <t>LONMIN ORD USD1</t>
  </si>
  <si>
    <t>ML WORLD MINING TR ORD GBP0.05</t>
  </si>
  <si>
    <t>PETRA DIAMONDS</t>
  </si>
  <si>
    <t>POLYMETAL INTERNATL</t>
  </si>
  <si>
    <t>RANDGOLD RESOURCES</t>
  </si>
  <si>
    <t>RIO TINTO ORD GBP0.10</t>
  </si>
  <si>
    <t>VEDANTA RESOURC</t>
  </si>
  <si>
    <t>BG GROUP ORD GBP0.10</t>
  </si>
  <si>
    <t>OIL &amp; GAS</t>
  </si>
  <si>
    <t>BP ORD USD0.25</t>
  </si>
  <si>
    <t>CAIRN ENERGY PLC ORD GBP0.0136686</t>
  </si>
  <si>
    <t>ENQUEST PLC ORD GBP0.05</t>
  </si>
  <si>
    <t>HERITAGE OIL - DUMMY CASH</t>
  </si>
  <si>
    <t>HUNTING</t>
  </si>
  <si>
    <t>KENTZ CORPORATION ORD GBP0.01</t>
  </si>
  <si>
    <t>OPHIR ENERGY</t>
  </si>
  <si>
    <t>PETROFAC</t>
  </si>
  <si>
    <t>PREMIER OIL ORD GBP0.125</t>
  </si>
  <si>
    <t>ROYAL DUTCH SHELL 'B'SHS EUR0.07 (UK LIST)</t>
  </si>
  <si>
    <t>ROYAL DUTCH SHELL 'A'SHS EURO.07 (DUTCH LISTING)</t>
  </si>
  <si>
    <t>SOCO INTERNATIONAL ORD GBP0.05</t>
  </si>
  <si>
    <t>TULLOW OIL</t>
  </si>
  <si>
    <t>WOOD GRP (JOHN) ORD GBP0.0428571</t>
  </si>
  <si>
    <t>ALENT PLC ORD GBP0.10</t>
  </si>
  <si>
    <t>CHEMICALS</t>
  </si>
  <si>
    <t>CRODA INTL ORD GBP0.10</t>
  </si>
  <si>
    <t>ELEMENTIS</t>
  </si>
  <si>
    <t>JOHNSON MATTHEY ORD GBP1.047619</t>
  </si>
  <si>
    <t>SYNTHOMER PLC ORD GBP0.10</t>
  </si>
  <si>
    <t>VICTREX</t>
  </si>
  <si>
    <t>BALFOUR BEATTY ORD 50P</t>
  </si>
  <si>
    <t>CONSTRUCTION AND BUILDING MATERIALS</t>
  </si>
  <si>
    <t>BARRATT DEVEL ORD GBP0.10</t>
  </si>
  <si>
    <t>BELLWAY</t>
  </si>
  <si>
    <t>BERKELEY GRP HLDGS UTS(COMP 1 ORD &amp;3 NEW B SHS)</t>
  </si>
  <si>
    <t>BOVIS HOMES GROUP</t>
  </si>
  <si>
    <t>CASHRE PERSIMMON GBP0.1</t>
  </si>
  <si>
    <t>CREST NICHOLSON HL ORD GBP0.05</t>
  </si>
  <si>
    <t>CRH ORD EUR0.32</t>
  </si>
  <si>
    <t>GALLIFORD TRY</t>
  </si>
  <si>
    <t>KELLER GRP</t>
  </si>
  <si>
    <t>KIER GROUP</t>
  </si>
  <si>
    <t>PERSIMMON</t>
  </si>
  <si>
    <t>PERSIMMON ORD GBP0.10 (INTERIM CREST</t>
  </si>
  <si>
    <t>REDROW ORD GBP0.10</t>
  </si>
  <si>
    <t>TAYLOR WIMPEY</t>
  </si>
  <si>
    <t>TRAVIS PERKINS</t>
  </si>
  <si>
    <t>TYMAN PLC ORD GBP0.05</t>
  </si>
  <si>
    <t>MONDI PLC/WI EUR0.2</t>
  </si>
  <si>
    <t>FORESTRY AND PAPER</t>
  </si>
  <si>
    <t>SMITH(DS) ORD GBP0.10</t>
  </si>
  <si>
    <t>EVRAZ</t>
  </si>
  <si>
    <t>STEEL &amp; OTHER METALS</t>
  </si>
  <si>
    <t>FERREXPO</t>
  </si>
  <si>
    <t>FRESNILLO PLC ORD USD0.50</t>
  </si>
  <si>
    <t>BAE SYSTEMS</t>
  </si>
  <si>
    <t>AEROSPACE &amp; DEFENCE</t>
  </si>
  <si>
    <t>COBHAM ORD GBP0.025</t>
  </si>
  <si>
    <t>INTL CONS AIRLINE ORD EUR0.50</t>
  </si>
  <si>
    <t>EUROS</t>
  </si>
  <si>
    <t>INTL CONS AIRLINE ORD EUR0.50 GBP LINE</t>
  </si>
  <si>
    <t>MEGGITT ORD 5P</t>
  </si>
  <si>
    <t>QINETIQ</t>
  </si>
  <si>
    <t>ROLLS ROYCE HLDGS C SHS ENTITLEMENT (JULY 2014)</t>
  </si>
  <si>
    <t>ROLLS ROYCE HLDGS ORD GBP0.20</t>
  </si>
  <si>
    <t>SENIOR ORD GBP0.10</t>
  </si>
  <si>
    <t>ULTRA ELECTRONIC ORD GBP0.05</t>
  </si>
  <si>
    <t>ESSENTRA ORD GBP0.25</t>
  </si>
  <si>
    <t>DIVERSIFIED INDUSTRIALS</t>
  </si>
  <si>
    <t>FENNER</t>
  </si>
  <si>
    <t>GREAT PORTLAND ESTS</t>
  </si>
  <si>
    <t>IMI ORD GBP0.2857</t>
  </si>
  <si>
    <t>SIG ORD GBP0.10</t>
  </si>
  <si>
    <t>VESUVIUS PLC ORD GBP0.10</t>
  </si>
  <si>
    <t>WOLSELEY ORD GBP0.108030303</t>
  </si>
  <si>
    <t>DOMINO PRINTING</t>
  </si>
  <si>
    <t>ELECTRONIC &amp; ELECTRICAL EQUIPMENT</t>
  </si>
  <si>
    <t>HALMA</t>
  </si>
  <si>
    <t>HELLERMANNTYTON GR ORD EUR0.01</t>
  </si>
  <si>
    <t>OXFORD INSTRUMENTS</t>
  </si>
  <si>
    <t>RENISHAW</t>
  </si>
  <si>
    <t>SPECTRIS</t>
  </si>
  <si>
    <t>XAAR ORD GBP0.10</t>
  </si>
  <si>
    <t>BODYCOTE PLC ORD GBPO.1727272</t>
  </si>
  <si>
    <t>ENGINEERING &amp; MACHINERY</t>
  </si>
  <si>
    <t>MELROSE INDUST PLC ORD GBP0.0011818181</t>
  </si>
  <si>
    <t>MORGAN ADVANCED MATERIALS ORD GBP0.25</t>
  </si>
  <si>
    <t>ROTORK</t>
  </si>
  <si>
    <t>SPIRAX-SARCO ENGINEERING GBP0.2596153 (POST CONS)</t>
  </si>
  <si>
    <t>WEIR GROUP</t>
  </si>
  <si>
    <t>GKN ORD GBP0.50.</t>
  </si>
  <si>
    <t>AUTOMOBILES</t>
  </si>
  <si>
    <t>DUNELM GROUP</t>
  </si>
  <si>
    <t>HOUSEHOLD GOODS &amp; TEXTILES</t>
  </si>
  <si>
    <t>RECKITT BENCKISER</t>
  </si>
  <si>
    <t>BARR(AG) ORD GBP0.04167</t>
  </si>
  <si>
    <t>BEVERAGES</t>
  </si>
  <si>
    <t>BRITVIC</t>
  </si>
  <si>
    <t>DIAGEO ORD GBX28.935185</t>
  </si>
  <si>
    <t>NICHOLS</t>
  </si>
  <si>
    <t>SABMILLER ORD USD0.10</t>
  </si>
  <si>
    <t>UNILEVER PLC ORD GBP0.031111</t>
  </si>
  <si>
    <t>ASSOCD BRIT FOODS ORD GBP0.0568</t>
  </si>
  <si>
    <t>FOOD PRODUCERS &amp; PROCESSORS</t>
  </si>
  <si>
    <t>CRANSWICK</t>
  </si>
  <si>
    <t>DAIRY CREST GROUP ORD 25P</t>
  </si>
  <si>
    <t>TATE &amp; LYLE ORD GBP0.25</t>
  </si>
  <si>
    <t>AL NOOR HOSPITALS ORD GBP0.10</t>
  </si>
  <si>
    <t>HEALTH</t>
  </si>
  <si>
    <t>NMC HEALTH ORD GBP0.10</t>
  </si>
  <si>
    <t>SMITH &amp; NEPHEW ORD USD0.20</t>
  </si>
  <si>
    <t>SYNERGY HEALTH ORD GBP0.00625</t>
  </si>
  <si>
    <t>RPC GROUP</t>
  </si>
  <si>
    <t>PACKAGING</t>
  </si>
  <si>
    <t>PZ CUSSONS</t>
  </si>
  <si>
    <t>PERSONAL CARE &amp; HOUSEHOLD PRODUCTS</t>
  </si>
  <si>
    <t>SUPERGROUP PLC ORD GBP0.05</t>
  </si>
  <si>
    <t>ASTRAZENECA ORD USD0.25</t>
  </si>
  <si>
    <t>PHARMACEUTICALS</t>
  </si>
  <si>
    <t>DECHRA PHARMA</t>
  </si>
  <si>
    <t>GENUS ORD GBP0.10</t>
  </si>
  <si>
    <t>GLAXOSMITHKLINE ORD GBP0.25</t>
  </si>
  <si>
    <t>HIKMA PHARMACEUTIC ORD GBP0.10</t>
  </si>
  <si>
    <t>SHIRE ORD GBPO.05</t>
  </si>
  <si>
    <t>BRIT AMER TOBACCO ORD GBP0.25</t>
  </si>
  <si>
    <t>TOBACCO</t>
  </si>
  <si>
    <t>IMPERIAL TOBACCO ORD GBP0.10</t>
  </si>
  <si>
    <t>ROYAL MAIL PLC ORD GBP0.01</t>
  </si>
  <si>
    <t>DISTRIBUTORS</t>
  </si>
  <si>
    <t>AO WORLD PLC ORD GBP0.0025</t>
  </si>
  <si>
    <t>GENERAL RETAILERS</t>
  </si>
  <si>
    <t>BURBERRY GROUP ORD 0.05P</t>
  </si>
  <si>
    <t>DEBENHAMS</t>
  </si>
  <si>
    <t>DIGNITY PLC ORD GBP0.1130769</t>
  </si>
  <si>
    <t>DIXONS CARPHONE ORD GBP0.001</t>
  </si>
  <si>
    <t>DIXONS RETAIL ORD GBP0.025</t>
  </si>
  <si>
    <t>HALFORDS GROUP ORD GBP0.01</t>
  </si>
  <si>
    <t>HOME RETAIL GROUP ORD 10P</t>
  </si>
  <si>
    <t>HOMESERVE GBP0.025</t>
  </si>
  <si>
    <t>INCHCAPE ORD GBP0.10</t>
  </si>
  <si>
    <t>JD SPORTS FASHION ORD GBP0.0125</t>
  </si>
  <si>
    <t>KINGFISHER ORD GBP0.157142857</t>
  </si>
  <si>
    <t>MARKS &amp; SPENCER GP ORD 25P</t>
  </si>
  <si>
    <t>N.BROWN GROUP</t>
  </si>
  <si>
    <t>NEXT</t>
  </si>
  <si>
    <t>PETS AT HOME GROUP ORD GBP0.01</t>
  </si>
  <si>
    <t>POUNDLAND GROUP ORD GBP1.70</t>
  </si>
  <si>
    <t>SPORTS DIRECT INTL ORD 1P</t>
  </si>
  <si>
    <t>TED BAKER</t>
  </si>
  <si>
    <t>VERTU MOTORS</t>
  </si>
  <si>
    <t>WH SMITH PLC GBPO.2209</t>
  </si>
  <si>
    <t>BETFAIR GRP-W/I</t>
  </si>
  <si>
    <t>LEISURE &amp; HOTELS</t>
  </si>
  <si>
    <t>BWIN.PARTY DIGITAL ORD GBP0.00015</t>
  </si>
  <si>
    <t>CARNIVAL PLC ORD USD1.66</t>
  </si>
  <si>
    <t>CINEWORLD GROUP ORD GBP0.01</t>
  </si>
  <si>
    <t>COMPASS GROUP ORD GBP0.10</t>
  </si>
  <si>
    <t>EASYJET ORD GBP0.27285714</t>
  </si>
  <si>
    <t>FIRSTGROUP ORD 5P</t>
  </si>
  <si>
    <t>GO-AHEAD GRP</t>
  </si>
  <si>
    <t>INTERCONTL HOTELS ORD GBP0.14589665</t>
  </si>
  <si>
    <t>LADBROKES ORD GBP0.28333</t>
  </si>
  <si>
    <t>MERLIN ENTERTAINME ORD GBP0.01</t>
  </si>
  <si>
    <t>MILLENNIUM&amp;COPTHNE ORD GBP0.30</t>
  </si>
  <si>
    <t>NATIONAL EXPRESS GRP ORD GBP0.05</t>
  </si>
  <si>
    <t>PLAYTECH</t>
  </si>
  <si>
    <t>RANK GROUP</t>
  </si>
  <si>
    <t>THOMAS COOK GROUP</t>
  </si>
  <si>
    <t>TUI TRAVEL</t>
  </si>
  <si>
    <t>WHITBREAD ORD GBP0.76797385</t>
  </si>
  <si>
    <t>WILLIAM HILL</t>
  </si>
  <si>
    <t>BRITISH SKY BROADC ORD GBP0.50</t>
  </si>
  <si>
    <t>MEDIA &amp; ENTERTAINMENT</t>
  </si>
  <si>
    <t>ENTERTAINMENT ONE</t>
  </si>
  <si>
    <t>EUROMONEY INST INV ORD GBP0.0025</t>
  </si>
  <si>
    <t>INFORMA PLC (GB) ORD GBP0.001</t>
  </si>
  <si>
    <t>INTERCONTL HOTELS ORD GBP1</t>
  </si>
  <si>
    <t>ITE GROUP</t>
  </si>
  <si>
    <t>ITV ORD 10P</t>
  </si>
  <si>
    <t>MITCHELLS &amp;BUTLERS ORD GBP0.085416</t>
  </si>
  <si>
    <t>MONEYSUPERMARKET</t>
  </si>
  <si>
    <t>PEARSON</t>
  </si>
  <si>
    <t>PERFORM GROUP</t>
  </si>
  <si>
    <t>REED ELSEVIER</t>
  </si>
  <si>
    <t>RIGHTMOVE ORD GBP0.01</t>
  </si>
  <si>
    <t>UBM ORD GBPO.33068</t>
  </si>
  <si>
    <t>WPP PLC ORD GBP0.10</t>
  </si>
  <si>
    <t>DOMINO'S PIZZA ORD GBP0.015625</t>
  </si>
  <si>
    <t>RESTAURANTS, PUBS &amp; BREWERIES</t>
  </si>
  <si>
    <t>ENTERPRISE INNS</t>
  </si>
  <si>
    <t>GREENE KING ORD GBP0.125</t>
  </si>
  <si>
    <t>J D WETHERSPOON</t>
  </si>
  <si>
    <t>MARSTON'S</t>
  </si>
  <si>
    <t>RESTAURANT GRP</t>
  </si>
  <si>
    <t>AGGREKO ORD GBP0.048329113924</t>
  </si>
  <si>
    <t>SUPPORT SERVICES</t>
  </si>
  <si>
    <t>AMEC ORD GBP0.50</t>
  </si>
  <si>
    <t>ASHTEAD GROUP ORD 10P</t>
  </si>
  <si>
    <t>ATKINS WS ORD GBP0.005</t>
  </si>
  <si>
    <t>BABCOCK INTL GRP</t>
  </si>
  <si>
    <t>BTG ORD GBP0.10</t>
  </si>
  <si>
    <t>CAPITA GROUP</t>
  </si>
  <si>
    <t>CARILLION ORD GBP0.50</t>
  </si>
  <si>
    <t>DCC ORD EUR0.25</t>
  </si>
  <si>
    <t>DIPLOMA ORD GBP0.05</t>
  </si>
  <si>
    <t>ELECTROCOMPONENTS ORD GBP0.10</t>
  </si>
  <si>
    <t>EXOVA GROUP PLC ORD GBP0.01</t>
  </si>
  <si>
    <t>EXPERIAN GROUP</t>
  </si>
  <si>
    <t>G4S ORD GBP0.25</t>
  </si>
  <si>
    <t>GALIFORM ORD GBPO.10</t>
  </si>
  <si>
    <t>GRAFTON GROUP UT(1 ORD 1C ORD &amp; 17A ORD)</t>
  </si>
  <si>
    <t>HAYS ORD GBP0.01</t>
  </si>
  <si>
    <t>INTERTEK TESTING ORD GBP0.01</t>
  </si>
  <si>
    <t>MEARS GROUP</t>
  </si>
  <si>
    <t>MICHAEL PAGE INTL</t>
  </si>
  <si>
    <t>NORTHGATE ORD GBP0.50</t>
  </si>
  <si>
    <t>PREMIER FARNELL</t>
  </si>
  <si>
    <t>REGENERSIS ORD GBP0.02</t>
  </si>
  <si>
    <t>RENTOKIL INITIAL</t>
  </si>
  <si>
    <t>RPS GROUP</t>
  </si>
  <si>
    <t>SERCO GROUP ORD GBP0.02</t>
  </si>
  <si>
    <t>SMITHS GROUP</t>
  </si>
  <si>
    <t>BBA AVIATION PLC ORD GBP0.2976</t>
  </si>
  <si>
    <t>TRANSPORT</t>
  </si>
  <si>
    <t>J FISHER &amp; SONS</t>
  </si>
  <si>
    <t>STAGECOACH GROUP ORD GBP0.0054824</t>
  </si>
  <si>
    <t>BOOKER GROUP ORD GBP0.01</t>
  </si>
  <si>
    <t>FOOD &amp; DRUG RETAILERS</t>
  </si>
  <si>
    <t>GREENCORE GROUP</t>
  </si>
  <si>
    <t>JUST EAT PLC ORD GBP0.01</t>
  </si>
  <si>
    <t>MORRISON(W)SUPRMKT ORD GBP0.10</t>
  </si>
  <si>
    <t>OCADO GROUP</t>
  </si>
  <si>
    <t>SAINSBURY(J) ORD GBP0.28571428</t>
  </si>
  <si>
    <t>TESCO ORD GBP0.05</t>
  </si>
  <si>
    <t>UDG HEALTHCARE PLC EUR0.05</t>
  </si>
  <si>
    <t>BT GROUP ORD GBP0.05</t>
  </si>
  <si>
    <t>TELECOMMUNICATION SERVICES</t>
  </si>
  <si>
    <t>CABLE &amp; WIRE COMM</t>
  </si>
  <si>
    <t>COLT TELECOM GRP</t>
  </si>
  <si>
    <t>CSR</t>
  </si>
  <si>
    <t>INMARSAT ORD EUR0.0005</t>
  </si>
  <si>
    <t>LAIRD GROUP</t>
  </si>
  <si>
    <t>PACE ORD GBP0.05</t>
  </si>
  <si>
    <t>SPIRENT COMMS ORD GBX3.333333</t>
  </si>
  <si>
    <t>TALK TALK TELECOM ORD GBP0.001 (WI)</t>
  </si>
  <si>
    <t>TELECOM PLUS ORD GBP0.05</t>
  </si>
  <si>
    <t>VODAFONE GROUP ORD USD0.2095238(POST CONS)</t>
  </si>
  <si>
    <t>DRAX GROUP</t>
  </si>
  <si>
    <t>ELECTRICITY</t>
  </si>
  <si>
    <t>INFINIS ENERGY PLC ORD GBP0.01</t>
  </si>
  <si>
    <t>SSE PLC ORD GBP0.50</t>
  </si>
  <si>
    <t>CENTRICA ORD 6.1728395P</t>
  </si>
  <si>
    <t>WATER</t>
  </si>
  <si>
    <t>NATIONAL GRID ORD 11.395P</t>
  </si>
  <si>
    <t>PENNON GROUP</t>
  </si>
  <si>
    <t>SEVERN TRENT</t>
  </si>
  <si>
    <t>UTD UTILITIES G ORD GBP5.00</t>
  </si>
  <si>
    <t>BARCLAYS ORD 25P</t>
  </si>
  <si>
    <t>BANKS</t>
  </si>
  <si>
    <t>BK OF GEORGIA HLDGS</t>
  </si>
  <si>
    <t>HSBC HLDGS ORD USD0.50(UK REG)</t>
  </si>
  <si>
    <t>LLOYDS BANKING GROUP PLC ORD</t>
  </si>
  <si>
    <t>ROYAL BK SCOT GRP NEW GBPO.25 (NPD-06/06/08)</t>
  </si>
  <si>
    <t>ROYAL BK SCOT GRP ORD GBP1(POST CONS)</t>
  </si>
  <si>
    <t>STANDARD CHARTERED ORD USD0.50</t>
  </si>
  <si>
    <t>TSB BANKING GROUP ORD GBP0.01</t>
  </si>
  <si>
    <t>ADMIRAL GROUP</t>
  </si>
  <si>
    <t>INSURANCE</t>
  </si>
  <si>
    <t>AMLIN ORD GBP0.28125</t>
  </si>
  <si>
    <t>BEAZLEY PLC ORD GBP0.05</t>
  </si>
  <si>
    <t>BRIT PLC ORD GBP0.01</t>
  </si>
  <si>
    <t>CATLIN GROUP COM STK USD0.01</t>
  </si>
  <si>
    <t>DIRECT LINE INS GRP</t>
  </si>
  <si>
    <t>ESURE GROUP PLC ORD GBP0.0008333</t>
  </si>
  <si>
    <t>HISCOX ORD GBP0.06</t>
  </si>
  <si>
    <t>JAR LLOYD THOMP GRP</t>
  </si>
  <si>
    <t>PHOENIX GR HLDG</t>
  </si>
  <si>
    <t>RSA INSURANCE GRP ORD GBP1.00</t>
  </si>
  <si>
    <t>AVIVA ORD GBP0.25</t>
  </si>
  <si>
    <t>LIFE ASSURANCE</t>
  </si>
  <si>
    <t>F&amp;C COMM PROP TST ORD GBP0.01</t>
  </si>
  <si>
    <t>JUST RETIREMENT GRP ORD GBP0.10</t>
  </si>
  <si>
    <t>LEGAL &amp; GENERAL GP ORD GBP0.025</t>
  </si>
  <si>
    <t>OLD MUTUAL PLC ORD GBP0.114285714(POST CON</t>
  </si>
  <si>
    <t>PRUDENTIAL ORD GBP0.05</t>
  </si>
  <si>
    <t>ST JAMES'S PLACE</t>
  </si>
  <si>
    <t>STANDARD LIFE ORD GBP0.10</t>
  </si>
  <si>
    <t>BIG YELLOW GROUP</t>
  </si>
  <si>
    <t>INVESTMENT COMPANIES</t>
  </si>
  <si>
    <t>FIDELITY CHINA SPEC</t>
  </si>
  <si>
    <t>FINS W/WIDE PHARM</t>
  </si>
  <si>
    <t>HENDERSON GROUP PL ORD GBP0.125</t>
  </si>
  <si>
    <t>JPMORGAN AMER IT ORD GBP0.05</t>
  </si>
  <si>
    <t>REGUS PLC ORD GBPO.01</t>
  </si>
  <si>
    <t>SCOT MORT INV TST ORD GBP0.05</t>
  </si>
  <si>
    <t>BRITISH LAND CO ORD GBP0.25</t>
  </si>
  <si>
    <t>REAL ESTATE</t>
  </si>
  <si>
    <t>COUNTRYWIDE ORD GBP0.01</t>
  </si>
  <si>
    <t>DAEJAN HOLDINGS ORD GBP0.25</t>
  </si>
  <si>
    <t>FOXTONS GROUP PLC ORD GBP0.01</t>
  </si>
  <si>
    <t>GRAINGER</t>
  </si>
  <si>
    <t>HAMMERSON ORD GBP0.25</t>
  </si>
  <si>
    <t>INTU PROPERTIES PLC GBP0.50</t>
  </si>
  <si>
    <t>KENNEDY WILSON EUR ORD NPV</t>
  </si>
  <si>
    <t>LAND SECURITIES GP ORD 10P</t>
  </si>
  <si>
    <t>LXB RETAIL PROPERTIE</t>
  </si>
  <si>
    <t>SAVILLS</t>
  </si>
  <si>
    <t>STMODWEN PROPS</t>
  </si>
  <si>
    <t>UK COMMERCIAL PROP ORD GBP0.25</t>
  </si>
  <si>
    <t>UNITE GROUP</t>
  </si>
  <si>
    <t>3I GROUP</t>
  </si>
  <si>
    <t>SPECIALITY &amp; OTHER FINANCE</t>
  </si>
  <si>
    <t>ABERDEEN ASSET MGT ORD 10P</t>
  </si>
  <si>
    <t>CLOSE BROS GROUP ORD GBPO.25</t>
  </si>
  <si>
    <t>FIDELITY EUR VALUE ORD GBP0.025</t>
  </si>
  <si>
    <t>H&amp;T GROUP ORD GBP0.05</t>
  </si>
  <si>
    <t>ICAP ORD 10P</t>
  </si>
  <si>
    <t>ICG ORD GBP0.20</t>
  </si>
  <si>
    <t>INTERNATIONAL PERS ORD GBP1.70</t>
  </si>
  <si>
    <t>INVESTEC</t>
  </si>
  <si>
    <t>IP GROUP</t>
  </si>
  <si>
    <t>LANCASHIRE HLDGS COM STK USD0.5</t>
  </si>
  <si>
    <t>LONDONMETRIC PROPERITY PLC ORD</t>
  </si>
  <si>
    <t>MAN GROUP PLC ORD USD0.03428571428</t>
  </si>
  <si>
    <t>PARAGON GRP COM</t>
  </si>
  <si>
    <t>PAYPOINT</t>
  </si>
  <si>
    <t>PROVIDENT FNCL</t>
  </si>
  <si>
    <t>RIVERSTONE ENERGY ORD NPV</t>
  </si>
  <si>
    <t>SCHRODERS VTG SHS GBP1</t>
  </si>
  <si>
    <t>SCHRODERS NON VTG ORD GBP1.</t>
  </si>
  <si>
    <t>SEGRO</t>
  </si>
  <si>
    <t>3I INFRASTRUCTURE</t>
  </si>
  <si>
    <t>ABERFORTH SMLR COS ORD GBP0.01</t>
  </si>
  <si>
    <t>ALLIANCE TRUST ORD GBP0.025</t>
  </si>
  <si>
    <t>ASHMORE GRP</t>
  </si>
  <si>
    <t>BABCOCK &amp; BROWN</t>
  </si>
  <si>
    <t>BH GLOBAL LTD ORD GBP NPV</t>
  </si>
  <si>
    <t>BH MACRO</t>
  </si>
  <si>
    <t>BLUECREST ALLBL-GBP</t>
  </si>
  <si>
    <t>BREWIN DOLPHIN</t>
  </si>
  <si>
    <t>BRITISH EMPIRE SECS</t>
  </si>
  <si>
    <t>CALEDONIA INV.ST.UN</t>
  </si>
  <si>
    <t>CITY OF LONDON INV ORD GBP0.25</t>
  </si>
  <si>
    <t>DERWENT LONDON</t>
  </si>
  <si>
    <t>EDINBURGH INV TR</t>
  </si>
  <si>
    <t>ELECTRA INVEST TR</t>
  </si>
  <si>
    <t>FOR&amp;COL INV TST ORD GBP0.25</t>
  </si>
  <si>
    <t>GENESIS EMERG MARKT</t>
  </si>
  <si>
    <t>HANSTEEN HOLDGS</t>
  </si>
  <si>
    <t>HARGREAVES LANSDOW ORD GBP0.004</t>
  </si>
  <si>
    <t>HSBC INFRAST COS</t>
  </si>
  <si>
    <t>IG GROUP HDGS</t>
  </si>
  <si>
    <t>JOHN LAING INFR-GBP</t>
  </si>
  <si>
    <t>JPM FL EM MKT IN</t>
  </si>
  <si>
    <t>JPM FL MERCANTILE IT</t>
  </si>
  <si>
    <t>JUPITER FUND MGT</t>
  </si>
  <si>
    <t>LAW DEBENTURE CORP</t>
  </si>
  <si>
    <t>LONDON STOCK EXCH ORD GBP0.06918604</t>
  </si>
  <si>
    <t>MONKS IVMNT TRUST</t>
  </si>
  <si>
    <t>MURRAY INTERN TR</t>
  </si>
  <si>
    <t>NB GLOBAL FLOATING RED PTG PRF SHS GBP</t>
  </si>
  <si>
    <t>PERPETUAL INC&amp;GRTH ORD GBP0.10</t>
  </si>
  <si>
    <t>PERSONAL ASSETS TR</t>
  </si>
  <si>
    <t>POLAR CAP TECH TST</t>
  </si>
  <si>
    <t>RATHBONE BROTHERS</t>
  </si>
  <si>
    <t>REDEFINE INTL ORD GBP0.08</t>
  </si>
  <si>
    <t>RIT CAPITAL PARTN ORD GBP1</t>
  </si>
  <si>
    <t>SCOT INV TRUST ORD GBP0.25</t>
  </si>
  <si>
    <t>SHAFTESBURY ORD GBP0.25</t>
  </si>
  <si>
    <t>SVG CAPITAL</t>
  </si>
  <si>
    <t>TEMPLE BAR INV TR ORD GBP0.25</t>
  </si>
  <si>
    <t>TEMPLETON EMERG MKT</t>
  </si>
  <si>
    <t>THE BANKERS INVEST</t>
  </si>
  <si>
    <t>TR PROPERTY INV TR</t>
  </si>
  <si>
    <t>TULLET PREBON</t>
  </si>
  <si>
    <t>WITAN INV TRUST</t>
  </si>
  <si>
    <t>WORKSPACE GRP REIT</t>
  </si>
  <si>
    <t>ARM HLDGS ORD GBP0.0005</t>
  </si>
  <si>
    <t>INFORMATION TECHNOLOGY HARDWARE</t>
  </si>
  <si>
    <t>COMPUTACENTER ORD GBP0.06667 (POST CONS)</t>
  </si>
  <si>
    <t>IMAGINATION TECH</t>
  </si>
  <si>
    <t>MICRO FOCUS INTL ORD GBP0.1354166</t>
  </si>
  <si>
    <t>SAGE GRP GBP0.01051948</t>
  </si>
  <si>
    <t>AVEVA GROUP ORD GBP0.03556</t>
  </si>
  <si>
    <t>SOFTWARE &amp; COMPUTER SERVICES</t>
  </si>
  <si>
    <t>FIDESSA GROUP</t>
  </si>
  <si>
    <t>TELECITY GROUP</t>
  </si>
  <si>
    <t>BERENDSEN PLC ORD GBP0.30</t>
  </si>
  <si>
    <t>BUNZL</t>
  </si>
  <si>
    <t>COMMUNISIS</t>
  </si>
  <si>
    <t>DE LA RUE ORD GBP0</t>
  </si>
  <si>
    <t>INTERSERVE</t>
  </si>
  <si>
    <t>MITIE GROUP</t>
  </si>
  <si>
    <t>REXAM ORD GBP0.8035714</t>
  </si>
  <si>
    <t>CARACAL ENERGY</t>
  </si>
  <si>
    <t>UNITED STATES &amp; CANADA - EQUITIES</t>
  </si>
  <si>
    <t>VIENNA INSURANCE GROUP NPV (BR)</t>
  </si>
  <si>
    <t>EUROPE - EQUITIES (AUSTRIA)</t>
  </si>
  <si>
    <t>euroS</t>
  </si>
  <si>
    <t>NOVO-NORDISK AS DKK0.2 SER'B'</t>
  </si>
  <si>
    <t>DENMARK</t>
  </si>
  <si>
    <t>DKK</t>
  </si>
  <si>
    <t>AIR LIQUIDE (L') EUR5.5 (POST SUBDIVISION)</t>
  </si>
  <si>
    <t>FRANCE</t>
  </si>
  <si>
    <t>euros</t>
  </si>
  <si>
    <t>CASINO GUICH-PERR EUR1.53</t>
  </si>
  <si>
    <t>DASSAULT SYSTEMES EUR1</t>
  </si>
  <si>
    <t>ESSILOR INTERNATIONAL EUR0.18</t>
  </si>
  <si>
    <t>GAZ DE FRANCE EUR1</t>
  </si>
  <si>
    <t>L OREAL EUR0.20</t>
  </si>
  <si>
    <t>SCHNEIDER ELECTRIC EUR8</t>
  </si>
  <si>
    <t>FUCHS PETROLUB AG EUR NPV</t>
  </si>
  <si>
    <t>GERMANY</t>
  </si>
  <si>
    <t>FUCHS PETROLUB NPV</t>
  </si>
  <si>
    <t>LINDE AG NPV</t>
  </si>
  <si>
    <t>MTU AERO ENGINES HOLDING EUR NPV</t>
  </si>
  <si>
    <t>FUGRO EUR0.05</t>
  </si>
  <si>
    <t>HOLLAND</t>
  </si>
  <si>
    <t>ROYAL DUTCH SHELL A SHS EURO 07</t>
  </si>
  <si>
    <t>gbp</t>
  </si>
  <si>
    <t>UNILEVER NV CVA EUR0.16</t>
  </si>
  <si>
    <t>VOPAK EUR0.5</t>
  </si>
  <si>
    <t>ENI EUR1</t>
  </si>
  <si>
    <t>ITALY</t>
  </si>
  <si>
    <t>gdp</t>
  </si>
  <si>
    <t>KONGSBERG GRUPPEN NOK5</t>
  </si>
  <si>
    <t>NORWAY</t>
  </si>
  <si>
    <t>NOK</t>
  </si>
  <si>
    <t>AMADEUS IT HLDGS EUR0.01</t>
  </si>
  <si>
    <t>SPAIN</t>
  </si>
  <si>
    <t>ASSA ABLOY B NPV</t>
  </si>
  <si>
    <t>SWEDEN</t>
  </si>
  <si>
    <t>SEK</t>
  </si>
  <si>
    <t>ATLAS COPCO NPV SER B</t>
  </si>
  <si>
    <t>ERICSSON(LM)TEL SEK1 SER'B'</t>
  </si>
  <si>
    <t>NORDEA BANK AB ORD EUR0.39632(SEK QUOTE)</t>
  </si>
  <si>
    <t>SVENSKA HANDELSBANKEN-A SHS NPV</t>
  </si>
  <si>
    <t>SWEDISH MATCH NPV</t>
  </si>
  <si>
    <t>COCA-COLA HBC AG ORD CHF6.70</t>
  </si>
  <si>
    <t>SWITZERLAND</t>
  </si>
  <si>
    <t>GIVAUDAN CHF10</t>
  </si>
  <si>
    <t>CHF</t>
  </si>
  <si>
    <t>HOLCIM CHF2 (REGD)</t>
  </si>
  <si>
    <t>NESTLE SA CHF1(REGD)</t>
  </si>
  <si>
    <t>NOVARTIS AG CHF0.50(REGD)</t>
  </si>
  <si>
    <t>ROCHE HLDGS AG GENUSSCHEINE NPV..</t>
  </si>
  <si>
    <t>SCHINDLER-HLDG CHF0.1 (REG)</t>
  </si>
  <si>
    <t>SCHINDLER-HLDG PTG CERT CHF0.1</t>
  </si>
  <si>
    <t>SWATCH GRP REG CHF0.45</t>
  </si>
  <si>
    <t>SYNGENTA CHF10 (REGD)</t>
  </si>
  <si>
    <t>ZURICH FIN SVS GRP CHF9</t>
  </si>
  <si>
    <t>UBS GBL EMERGING MKTS EQ FUND-K-ACCUMULATION</t>
  </si>
  <si>
    <t>OTHER INTERNATIONAL - EQUITIES</t>
  </si>
  <si>
    <t>BLACKROCK INV MGRS BLK UK PROPERTY</t>
  </si>
  <si>
    <t>PROPERTY</t>
  </si>
  <si>
    <t>RREEF UK PROPERTY VENTURES NO2 EXEMPT</t>
  </si>
  <si>
    <t>UBS LIFE TRITON PROPERTY B UTS</t>
  </si>
  <si>
    <t>UBS TRITON PROPERTY UNIT TRUST</t>
  </si>
  <si>
    <t>ABERDEEN UT MGRS UK EMERGING COMPANIES Z ACC</t>
  </si>
  <si>
    <t>UNIT TRUSTS - EQUITIES</t>
  </si>
  <si>
    <t>ABERDEEN UT MGRS UK MID CAP A ACC</t>
  </si>
  <si>
    <t>UBS LIFE UK EQUITY TRACKER A</t>
  </si>
  <si>
    <t>UBS LIFE UK LARGE &amp; MID CAP TRACKER FUND 'A' UNITS</t>
  </si>
  <si>
    <t>UBS LIFE UK SMALLER COS EQUITY TRACKER A UNITS</t>
  </si>
  <si>
    <t>ABERDEEN A M L&amp;P NTH AMER EQTY FUND'A'PENS</t>
  </si>
  <si>
    <t>NORTH AMERICA</t>
  </si>
  <si>
    <t>UBS LIFE NORTH AMERICA EQTY TKR A</t>
  </si>
  <si>
    <t>ABERDEEN UT MGRS EURP SMALLER COS Z ACC</t>
  </si>
  <si>
    <t>EUROPEAN</t>
  </si>
  <si>
    <t>UBS LIFE EUROPE EX UK EQTY TRACKER A</t>
  </si>
  <si>
    <t>ABERDEEN GLOBAL JAPANESE EQUITY FD INST CL D-2</t>
  </si>
  <si>
    <t>JAPAN</t>
  </si>
  <si>
    <t>UBS LIFE JAPAN EQUITY TRACKER A</t>
  </si>
  <si>
    <t>ABERDEEN GLOBAL ASIA PACIFIC FUND STERLING CLASS D</t>
  </si>
  <si>
    <t>PACIFIC RIM</t>
  </si>
  <si>
    <t>UBS LIFE PAC/EX JAPAN EQTY TRACKER A</t>
  </si>
  <si>
    <t>ABERDEEN GLOBAL EMERGING MARKETS FUND STERLING CLA</t>
  </si>
  <si>
    <t>OTHER INTERNATIONAL</t>
  </si>
  <si>
    <t>FTSE 100 INDEX FUTURE 19.09.14</t>
  </si>
  <si>
    <t>UK FUTURES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</si>
</sst>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9.0"/>
    </font>
    <font/>
    <font>
      <sz val="10.0"/>
    </font>
    <font>
      <u/>
      <color rgb="FF0000FF"/>
    </font>
    <font>
      <sz val="11.0"/>
    </font>
    <font>
      <u/>
      <sz val="10.0"/>
      <color rgb="FF0000FF"/>
    </font>
    <font>
      <sz val="11.0"/>
      <color rgb="FFFF0000"/>
    </font>
    <font>
      <color rgb="FFFF0000"/>
    </font>
    <font>
      <color rgb="FF000000"/>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0" xfId="0" applyAlignment="1" applyFont="1">
      <alignment/>
    </xf>
    <xf borderId="0" fillId="0" fontId="1" numFmtId="2" xfId="0" applyAlignment="1" applyBorder="1" applyFont="1" applyNumberFormat="1">
      <alignment vertical="bottom"/>
    </xf>
    <xf borderId="0" fillId="0" fontId="2" numFmtId="0" xfId="0" applyAlignment="1" applyFont="1">
      <alignment/>
    </xf>
    <xf borderId="0" fillId="0" fontId="3" numFmtId="4" xfId="0" applyAlignment="1" applyFont="1" applyNumberFormat="1">
      <alignment vertical="bottom"/>
    </xf>
    <xf borderId="0" fillId="0" fontId="1" numFmtId="3" xfId="0" applyAlignment="1" applyBorder="1" applyFont="1" applyNumberFormat="1">
      <alignment vertical="bottom"/>
    </xf>
    <xf borderId="0" fillId="0" fontId="3" numFmtId="0" xfId="0" applyAlignment="1" applyFont="1">
      <alignment vertical="bottom"/>
    </xf>
    <xf borderId="0" fillId="0" fontId="4" numFmtId="0" xfId="0" applyAlignment="1" applyFont="1">
      <alignment/>
    </xf>
    <xf borderId="0" fillId="0" fontId="5"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3" xfId="0" applyAlignment="1" applyFont="1" applyNumberFormat="1">
      <alignment horizontal="right" vertical="bottom"/>
    </xf>
    <xf borderId="0" fillId="0" fontId="6" numFmtId="0" xfId="0" applyAlignment="1" applyFont="1">
      <alignment vertical="bottom"/>
    </xf>
    <xf borderId="0" fillId="0" fontId="3" numFmtId="10" xfId="0" applyAlignment="1" applyFont="1" applyNumberFormat="1">
      <alignment horizontal="right" vertical="bottom"/>
    </xf>
    <xf borderId="0" fillId="0" fontId="3" numFmtId="9"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5" numFmtId="3" xfId="0" applyAlignment="1" applyFill="1" applyFont="1" applyNumberFormat="1">
      <alignment vertical="bottom"/>
    </xf>
    <xf borderId="0" fillId="2" fontId="5" numFmtId="0" xfId="0" applyAlignment="1" applyFont="1">
      <alignment vertical="bottom"/>
    </xf>
    <xf borderId="0" fillId="2" fontId="5" numFmtId="4" xfId="0" applyAlignment="1" applyFont="1" applyNumberFormat="1">
      <alignment vertical="bottom"/>
    </xf>
    <xf borderId="0" fillId="0" fontId="5" numFmtId="3" xfId="0" applyAlignment="1" applyFont="1" applyNumberFormat="1">
      <alignment vertical="bottom"/>
    </xf>
    <xf borderId="0" fillId="0" fontId="7" numFmtId="3" xfId="0" applyAlignment="1" applyFont="1" applyNumberFormat="1">
      <alignment vertical="bottom"/>
    </xf>
    <xf borderId="0" fillId="2" fontId="5" numFmtId="0" xfId="0" applyAlignment="1" applyFont="1">
      <alignment vertical="bottom"/>
    </xf>
    <xf borderId="0" fillId="0" fontId="7" numFmtId="0" xfId="0" applyAlignment="1" applyFont="1">
      <alignment vertical="bottom"/>
    </xf>
    <xf borderId="0" fillId="0" fontId="8" numFmtId="0" xfId="0" applyAlignment="1" applyFont="1">
      <alignment/>
    </xf>
    <xf borderId="0" fillId="2" fontId="5" numFmtId="0" xfId="0" applyAlignment="1" applyFont="1">
      <alignment vertical="bottom"/>
    </xf>
    <xf borderId="0" fillId="2" fontId="5" numFmtId="4" xfId="0" applyAlignment="1" applyFont="1" applyNumberFormat="1">
      <alignment vertical="bottom"/>
    </xf>
    <xf borderId="0" fillId="0" fontId="9" numFmtId="0" xfId="0" applyAlignment="1" applyFont="1">
      <alignment/>
    </xf>
    <xf borderId="0" fillId="0" fontId="10" numFmtId="0" xfId="0" applyAlignment="1" applyFont="1">
      <alignment/>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merton.gov.uk/combined_annual_report_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4</v>
      </c>
    </row>
    <row r="2">
      <c r="A2" s="3" t="s">
        <v>9</v>
      </c>
    </row>
    <row r="3">
      <c r="A3" s="3" t="s">
        <v>10</v>
      </c>
    </row>
    <row r="4">
      <c r="A4" s="3" t="s">
        <v>11</v>
      </c>
    </row>
    <row r="5">
      <c r="A5" s="3" t="s">
        <v>12</v>
      </c>
    </row>
    <row r="6">
      <c r="A6" s="3" t="s">
        <v>13</v>
      </c>
    </row>
    <row r="7">
      <c r="A7" s="3" t="s">
        <v>14</v>
      </c>
    </row>
    <row r="8">
      <c r="A8" s="3" t="s">
        <v>15</v>
      </c>
    </row>
    <row r="9">
      <c r="A9" s="3" t="s">
        <v>17</v>
      </c>
    </row>
    <row r="10">
      <c r="A10" s="3" t="s">
        <v>18</v>
      </c>
    </row>
    <row r="11">
      <c r="A11" s="3" t="s">
        <v>19</v>
      </c>
    </row>
    <row r="12">
      <c r="A12" s="3" t="s">
        <v>20</v>
      </c>
    </row>
    <row r="13">
      <c r="A13" s="7" t="s">
        <v>21</v>
      </c>
    </row>
    <row r="15">
      <c r="A15" s="3" t="s">
        <v>24</v>
      </c>
    </row>
    <row r="16">
      <c r="A16" s="3" t="s">
        <v>25</v>
      </c>
    </row>
    <row r="17">
      <c r="A17" s="3" t="s">
        <v>26</v>
      </c>
    </row>
    <row r="18">
      <c r="A18" s="3" t="s">
        <v>28</v>
      </c>
    </row>
    <row r="19">
      <c r="A19" s="3" t="s">
        <v>29</v>
      </c>
    </row>
    <row r="20">
      <c r="A20" s="3" t="s">
        <v>30</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55.71"/>
    <col customWidth="1" min="3" max="3" width="39.57"/>
    <col customWidth="1" min="4" max="4" width="24.14"/>
    <col customWidth="1" min="5" max="7" width="17.0"/>
    <col customWidth="1" min="8" max="8" width="23.71"/>
  </cols>
  <sheetData>
    <row r="1" ht="24.0" customHeight="1">
      <c r="A1" s="1" t="s">
        <v>0</v>
      </c>
      <c r="B1" s="1" t="s">
        <v>1</v>
      </c>
      <c r="C1" s="1" t="s">
        <v>2</v>
      </c>
      <c r="D1" s="2" t="s">
        <v>3</v>
      </c>
      <c r="E1" s="1" t="s">
        <v>6</v>
      </c>
      <c r="F1" s="1" t="s">
        <v>7</v>
      </c>
      <c r="G1" s="1" t="s">
        <v>8</v>
      </c>
      <c r="H1" s="5" t="s">
        <v>16</v>
      </c>
    </row>
    <row r="2">
      <c r="A2" s="6" t="s">
        <v>22</v>
      </c>
      <c r="B2" s="8" t="s">
        <v>23</v>
      </c>
      <c r="C2" s="3" t="s">
        <v>27</v>
      </c>
      <c r="D2" s="18" t="str">
        <f t="shared" ref="D2:D43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9" t="str">
        <f t="shared" ref="E2:E35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358" si="3">IF(OR(NOT(D2="0"),NOT(E2="0")),B2,D2)</f>
        <v>0</v>
      </c>
      <c r="G2" s="20" t="str">
        <f t="shared" ref="G2:G358" si="4">IF(F2="0",F2,H2)</f>
        <v>0</v>
      </c>
      <c r="H2" s="21">
        <v>8894801.0</v>
      </c>
    </row>
    <row r="3">
      <c r="A3" s="6" t="s">
        <v>22</v>
      </c>
      <c r="B3" s="8" t="s">
        <v>52</v>
      </c>
      <c r="C3" s="3" t="s">
        <v>27</v>
      </c>
      <c r="D3" s="18" t="str">
        <f t="shared" si="1"/>
        <v>0</v>
      </c>
      <c r="E3" s="19" t="str">
        <f t="shared" si="2"/>
        <v>0</v>
      </c>
      <c r="F3" s="18" t="str">
        <f t="shared" si="3"/>
        <v>0</v>
      </c>
      <c r="G3" s="20" t="str">
        <f t="shared" si="4"/>
        <v>0</v>
      </c>
      <c r="H3" s="21">
        <v>5.4457301E7</v>
      </c>
    </row>
    <row r="4">
      <c r="A4" s="6" t="s">
        <v>22</v>
      </c>
      <c r="B4" s="8" t="s">
        <v>53</v>
      </c>
      <c r="C4" s="3" t="s">
        <v>27</v>
      </c>
      <c r="D4" s="18" t="str">
        <f t="shared" si="1"/>
        <v>0</v>
      </c>
      <c r="E4" s="19" t="str">
        <f t="shared" si="2"/>
        <v>0</v>
      </c>
      <c r="F4" s="18" t="str">
        <f t="shared" si="3"/>
        <v>0</v>
      </c>
      <c r="G4" s="20" t="str">
        <f t="shared" si="4"/>
        <v>0</v>
      </c>
      <c r="H4" s="22">
        <v>2.703895E7</v>
      </c>
      <c r="I4" s="3" t="s">
        <v>54</v>
      </c>
    </row>
    <row r="5">
      <c r="A5" s="6" t="s">
        <v>22</v>
      </c>
      <c r="B5" s="8" t="s">
        <v>55</v>
      </c>
      <c r="C5" s="3" t="s">
        <v>27</v>
      </c>
      <c r="D5" s="18" t="str">
        <f t="shared" si="1"/>
        <v>0</v>
      </c>
      <c r="E5" s="19" t="str">
        <f t="shared" si="2"/>
        <v>0</v>
      </c>
      <c r="F5" s="18" t="str">
        <f t="shared" si="3"/>
        <v>0</v>
      </c>
      <c r="G5" s="20" t="str">
        <f t="shared" si="4"/>
        <v>0</v>
      </c>
      <c r="H5" s="21">
        <v>1.8649018E7</v>
      </c>
    </row>
    <row r="6">
      <c r="A6" s="6" t="s">
        <v>22</v>
      </c>
      <c r="B6" s="8" t="s">
        <v>56</v>
      </c>
      <c r="C6" s="3" t="s">
        <v>57</v>
      </c>
      <c r="D6" s="18" t="str">
        <f t="shared" si="1"/>
        <v>0</v>
      </c>
      <c r="E6" s="19" t="str">
        <f t="shared" si="2"/>
        <v>0</v>
      </c>
      <c r="F6" s="18" t="str">
        <f t="shared" si="3"/>
        <v>0</v>
      </c>
      <c r="G6" s="20" t="str">
        <f t="shared" si="4"/>
        <v>0</v>
      </c>
      <c r="H6" s="21">
        <v>1860866.0</v>
      </c>
    </row>
    <row r="7">
      <c r="A7" s="6" t="s">
        <v>22</v>
      </c>
      <c r="B7" s="8" t="s">
        <v>58</v>
      </c>
      <c r="C7" s="3" t="s">
        <v>57</v>
      </c>
      <c r="D7" s="18" t="str">
        <f t="shared" si="1"/>
        <v>0</v>
      </c>
      <c r="E7" s="19" t="str">
        <f t="shared" si="2"/>
        <v>0</v>
      </c>
      <c r="F7" s="18" t="str">
        <f t="shared" si="3"/>
        <v>0</v>
      </c>
      <c r="G7" s="20" t="str">
        <f t="shared" si="4"/>
        <v>0</v>
      </c>
      <c r="H7" s="21">
        <v>250030.0</v>
      </c>
    </row>
    <row r="8">
      <c r="A8" s="6" t="s">
        <v>22</v>
      </c>
      <c r="B8" s="8" t="s">
        <v>59</v>
      </c>
      <c r="C8" s="8" t="s">
        <v>60</v>
      </c>
      <c r="D8" s="18" t="str">
        <f t="shared" si="1"/>
        <v>0</v>
      </c>
      <c r="E8" s="19" t="str">
        <f t="shared" si="2"/>
        <v>0</v>
      </c>
      <c r="F8" s="18" t="str">
        <f t="shared" si="3"/>
        <v>0</v>
      </c>
      <c r="G8" s="20" t="str">
        <f t="shared" si="4"/>
        <v>0</v>
      </c>
      <c r="H8" s="21">
        <v>93127.0</v>
      </c>
    </row>
    <row r="9">
      <c r="A9" s="6" t="s">
        <v>22</v>
      </c>
      <c r="B9" s="8" t="s">
        <v>61</v>
      </c>
      <c r="C9" s="8" t="s">
        <v>60</v>
      </c>
      <c r="D9" s="18" t="str">
        <f t="shared" si="1"/>
        <v>0</v>
      </c>
      <c r="E9" s="19" t="str">
        <f t="shared" si="2"/>
        <v>0</v>
      </c>
      <c r="F9" s="18" t="str">
        <f t="shared" si="3"/>
        <v>0</v>
      </c>
      <c r="G9" s="20" t="str">
        <f t="shared" si="4"/>
        <v>0</v>
      </c>
      <c r="H9" s="21">
        <v>177063.0</v>
      </c>
    </row>
    <row r="10">
      <c r="A10" s="6" t="s">
        <v>22</v>
      </c>
      <c r="B10" s="8" t="s">
        <v>64</v>
      </c>
      <c r="C10" s="3" t="s">
        <v>65</v>
      </c>
      <c r="D10" s="18" t="str">
        <f t="shared" si="1"/>
        <v>0</v>
      </c>
      <c r="E10" s="19" t="str">
        <f t="shared" si="2"/>
        <v>0</v>
      </c>
      <c r="F10" s="18" t="str">
        <f t="shared" si="3"/>
        <v>0</v>
      </c>
      <c r="G10" s="20" t="str">
        <f t="shared" si="4"/>
        <v>0</v>
      </c>
      <c r="H10" s="21">
        <v>65257.0</v>
      </c>
    </row>
    <row r="11">
      <c r="A11" s="6" t="s">
        <v>22</v>
      </c>
      <c r="B11" s="8" t="s">
        <v>67</v>
      </c>
      <c r="C11" s="3" t="s">
        <v>65</v>
      </c>
      <c r="D11" s="18" t="str">
        <f t="shared" si="1"/>
        <v>0</v>
      </c>
      <c r="E11" s="19" t="str">
        <f t="shared" si="2"/>
        <v>0</v>
      </c>
      <c r="F11" s="18" t="str">
        <f t="shared" si="3"/>
        <v>0</v>
      </c>
      <c r="G11" s="20" t="str">
        <f t="shared" si="4"/>
        <v>0</v>
      </c>
      <c r="H11" s="21">
        <v>187035.0</v>
      </c>
    </row>
    <row r="12">
      <c r="A12" s="6" t="s">
        <v>22</v>
      </c>
      <c r="B12" s="8" t="s">
        <v>68</v>
      </c>
      <c r="C12" s="3" t="s">
        <v>65</v>
      </c>
      <c r="D12" s="18" t="str">
        <f t="shared" si="1"/>
        <v>0</v>
      </c>
      <c r="E12" s="19" t="str">
        <f t="shared" si="2"/>
        <v>Anglo American</v>
      </c>
      <c r="F12" s="23" t="str">
        <f t="shared" si="3"/>
        <v>ANGLO AMERICAN PLC USD0.54945</v>
      </c>
      <c r="G12" s="20">
        <f t="shared" si="4"/>
        <v>1019218</v>
      </c>
      <c r="H12" s="21">
        <v>1019218.0</v>
      </c>
    </row>
    <row r="13">
      <c r="A13" s="6" t="s">
        <v>22</v>
      </c>
      <c r="B13" s="8" t="s">
        <v>69</v>
      </c>
      <c r="C13" s="3" t="s">
        <v>65</v>
      </c>
      <c r="D13" s="18" t="str">
        <f t="shared" si="1"/>
        <v>0</v>
      </c>
      <c r="E13" s="19" t="str">
        <f t="shared" si="2"/>
        <v>0</v>
      </c>
      <c r="F13" s="18" t="str">
        <f t="shared" si="3"/>
        <v>0</v>
      </c>
      <c r="G13" s="20" t="str">
        <f t="shared" si="4"/>
        <v>0</v>
      </c>
      <c r="H13" s="21">
        <v>115701.0</v>
      </c>
    </row>
    <row r="14">
      <c r="A14" s="6" t="s">
        <v>22</v>
      </c>
      <c r="B14" s="8" t="s">
        <v>70</v>
      </c>
      <c r="C14" s="3" t="s">
        <v>65</v>
      </c>
      <c r="D14" s="18" t="str">
        <f t="shared" si="1"/>
        <v>BHP Billiton</v>
      </c>
      <c r="E14" s="19" t="str">
        <f t="shared" si="2"/>
        <v>BHP Billiton</v>
      </c>
      <c r="F14" s="23" t="str">
        <f t="shared" si="3"/>
        <v>BHP BILLITON PLC ORD USD0.50</v>
      </c>
      <c r="G14" s="20">
        <f t="shared" si="4"/>
        <v>3818868</v>
      </c>
      <c r="H14" s="21">
        <v>3818868.0</v>
      </c>
    </row>
    <row r="15">
      <c r="A15" s="6" t="s">
        <v>22</v>
      </c>
      <c r="B15" s="8" t="s">
        <v>71</v>
      </c>
      <c r="C15" s="3" t="s">
        <v>65</v>
      </c>
      <c r="D15" s="18" t="str">
        <f t="shared" si="1"/>
        <v>0</v>
      </c>
      <c r="E15" s="19" t="str">
        <f t="shared" si="2"/>
        <v>0</v>
      </c>
      <c r="F15" s="18" t="str">
        <f t="shared" si="3"/>
        <v>0</v>
      </c>
      <c r="G15" s="20" t="str">
        <f t="shared" si="4"/>
        <v>0</v>
      </c>
      <c r="H15" s="21">
        <v>24765.0</v>
      </c>
    </row>
    <row r="16">
      <c r="A16" s="6" t="s">
        <v>22</v>
      </c>
      <c r="B16" s="8" t="s">
        <v>72</v>
      </c>
      <c r="C16" s="3" t="s">
        <v>65</v>
      </c>
      <c r="D16" s="18" t="str">
        <f t="shared" si="1"/>
        <v>0</v>
      </c>
      <c r="E16" s="19" t="str">
        <f t="shared" si="2"/>
        <v>Glencore Xstrata</v>
      </c>
      <c r="F16" s="23" t="str">
        <f t="shared" si="3"/>
        <v>GLENCORE XSTRATA ORD USD0.01</v>
      </c>
      <c r="G16" s="20">
        <f t="shared" si="4"/>
        <v>2703960</v>
      </c>
      <c r="H16" s="21">
        <v>2703960.0</v>
      </c>
    </row>
    <row r="17">
      <c r="A17" s="6" t="s">
        <v>22</v>
      </c>
      <c r="B17" s="8" t="s">
        <v>73</v>
      </c>
      <c r="C17" s="3" t="s">
        <v>65</v>
      </c>
      <c r="D17" s="18" t="str">
        <f t="shared" si="1"/>
        <v>0</v>
      </c>
      <c r="E17" s="19" t="str">
        <f t="shared" si="2"/>
        <v>0</v>
      </c>
      <c r="F17" s="18" t="str">
        <f t="shared" si="3"/>
        <v>0</v>
      </c>
      <c r="G17" s="20" t="str">
        <f t="shared" si="4"/>
        <v>0</v>
      </c>
      <c r="H17" s="21">
        <v>35972.0</v>
      </c>
    </row>
    <row r="18">
      <c r="A18" s="6" t="s">
        <v>22</v>
      </c>
      <c r="B18" s="8" t="s">
        <v>74</v>
      </c>
      <c r="C18" s="3" t="s">
        <v>65</v>
      </c>
      <c r="D18" s="18" t="str">
        <f t="shared" si="1"/>
        <v>0</v>
      </c>
      <c r="E18" s="19" t="str">
        <f t="shared" si="2"/>
        <v>0</v>
      </c>
      <c r="F18" s="18" t="str">
        <f t="shared" si="3"/>
        <v>0</v>
      </c>
      <c r="G18" s="20" t="str">
        <f t="shared" si="4"/>
        <v>0</v>
      </c>
      <c r="H18" s="21">
        <v>43104.0</v>
      </c>
    </row>
    <row r="19">
      <c r="A19" s="6" t="s">
        <v>22</v>
      </c>
      <c r="B19" s="8" t="s">
        <v>75</v>
      </c>
      <c r="C19" s="3" t="s">
        <v>65</v>
      </c>
      <c r="D19" s="18" t="str">
        <f t="shared" si="1"/>
        <v>0</v>
      </c>
      <c r="E19" s="19" t="str">
        <f t="shared" si="2"/>
        <v>0</v>
      </c>
      <c r="F19" s="18" t="str">
        <f t="shared" si="3"/>
        <v>0</v>
      </c>
      <c r="G19" s="20" t="str">
        <f t="shared" si="4"/>
        <v>0</v>
      </c>
      <c r="H19" s="21">
        <v>32857.0</v>
      </c>
    </row>
    <row r="20">
      <c r="A20" s="6" t="s">
        <v>22</v>
      </c>
      <c r="B20" s="8" t="s">
        <v>76</v>
      </c>
      <c r="C20" s="3" t="s">
        <v>65</v>
      </c>
      <c r="D20" s="18" t="str">
        <f t="shared" si="1"/>
        <v>0</v>
      </c>
      <c r="E20" s="19" t="str">
        <f t="shared" si="2"/>
        <v>0</v>
      </c>
      <c r="F20" s="18" t="str">
        <f t="shared" si="3"/>
        <v>0</v>
      </c>
      <c r="G20" s="20" t="str">
        <f t="shared" si="4"/>
        <v>0</v>
      </c>
      <c r="H20" s="21">
        <v>26174.0</v>
      </c>
    </row>
    <row r="21">
      <c r="A21" s="6" t="s">
        <v>22</v>
      </c>
      <c r="B21" s="8" t="s">
        <v>77</v>
      </c>
      <c r="C21" s="3" t="s">
        <v>65</v>
      </c>
      <c r="D21" s="18" t="str">
        <f t="shared" si="1"/>
        <v>0</v>
      </c>
      <c r="E21" s="19" t="str">
        <f t="shared" si="2"/>
        <v>0</v>
      </c>
      <c r="F21" s="18" t="str">
        <f t="shared" si="3"/>
        <v>0</v>
      </c>
      <c r="G21" s="20" t="str">
        <f t="shared" si="4"/>
        <v>0</v>
      </c>
      <c r="H21" s="21">
        <v>50856.0</v>
      </c>
    </row>
    <row r="22">
      <c r="A22" s="6" t="s">
        <v>22</v>
      </c>
      <c r="B22" s="8" t="s">
        <v>78</v>
      </c>
      <c r="C22" s="3" t="s">
        <v>65</v>
      </c>
      <c r="D22" s="18" t="str">
        <f t="shared" si="1"/>
        <v>0</v>
      </c>
      <c r="E22" s="19" t="str">
        <f t="shared" si="2"/>
        <v>0</v>
      </c>
      <c r="F22" s="18" t="str">
        <f t="shared" si="3"/>
        <v>0</v>
      </c>
      <c r="G22" s="20" t="str">
        <f t="shared" si="4"/>
        <v>0</v>
      </c>
      <c r="H22" s="21">
        <v>187221.0</v>
      </c>
    </row>
    <row r="23">
      <c r="A23" s="6" t="s">
        <v>22</v>
      </c>
      <c r="B23" s="8" t="s">
        <v>79</v>
      </c>
      <c r="C23" s="3" t="s">
        <v>65</v>
      </c>
      <c r="D23" s="18" t="str">
        <f t="shared" si="1"/>
        <v>0</v>
      </c>
      <c r="E23" s="19" t="str">
        <f t="shared" si="2"/>
        <v>Rio Tinto</v>
      </c>
      <c r="F23" s="23" t="str">
        <f t="shared" si="3"/>
        <v>RIO TINTO ORD GBP0.10</v>
      </c>
      <c r="G23" s="20">
        <f t="shared" si="4"/>
        <v>4655072</v>
      </c>
      <c r="H23" s="21">
        <v>4655072.0</v>
      </c>
    </row>
    <row r="24">
      <c r="A24" s="6" t="s">
        <v>22</v>
      </c>
      <c r="B24" s="8" t="s">
        <v>80</v>
      </c>
      <c r="C24" s="3" t="s">
        <v>65</v>
      </c>
      <c r="D24" s="18" t="str">
        <f t="shared" si="1"/>
        <v>0</v>
      </c>
      <c r="E24" s="19" t="str">
        <f t="shared" si="2"/>
        <v>0</v>
      </c>
      <c r="F24" s="18" t="str">
        <f t="shared" si="3"/>
        <v>0</v>
      </c>
      <c r="G24" s="20" t="str">
        <f t="shared" si="4"/>
        <v>0</v>
      </c>
      <c r="H24" s="21">
        <v>216022.0</v>
      </c>
    </row>
    <row r="25">
      <c r="A25" s="6" t="s">
        <v>22</v>
      </c>
      <c r="B25" s="8" t="s">
        <v>81</v>
      </c>
      <c r="C25" s="8" t="s">
        <v>82</v>
      </c>
      <c r="D25" s="18" t="str">
        <f t="shared" si="1"/>
        <v>BG Group</v>
      </c>
      <c r="E25" s="19" t="str">
        <f t="shared" si="2"/>
        <v>0</v>
      </c>
      <c r="F25" s="23" t="str">
        <f t="shared" si="3"/>
        <v>BG GROUP ORD GBP0.10</v>
      </c>
      <c r="G25" s="20">
        <f t="shared" si="4"/>
        <v>5262459</v>
      </c>
      <c r="H25" s="21">
        <v>5262459.0</v>
      </c>
    </row>
    <row r="26">
      <c r="A26" s="6" t="s">
        <v>22</v>
      </c>
      <c r="B26" s="8" t="s">
        <v>83</v>
      </c>
      <c r="C26" s="8" t="s">
        <v>82</v>
      </c>
      <c r="D26" s="18" t="str">
        <f t="shared" si="1"/>
        <v>BP</v>
      </c>
      <c r="E26" s="19" t="str">
        <f t="shared" si="2"/>
        <v>0</v>
      </c>
      <c r="F26" s="23" t="str">
        <f t="shared" si="3"/>
        <v>BP ORD USD0.25</v>
      </c>
      <c r="G26" s="20">
        <f t="shared" si="4"/>
        <v>7070128</v>
      </c>
      <c r="H26" s="21">
        <v>7070128.0</v>
      </c>
    </row>
    <row r="27">
      <c r="A27" s="6" t="s">
        <v>22</v>
      </c>
      <c r="B27" s="8" t="s">
        <v>84</v>
      </c>
      <c r="C27" s="8" t="s">
        <v>82</v>
      </c>
      <c r="D27" s="18" t="str">
        <f t="shared" si="1"/>
        <v>0</v>
      </c>
      <c r="E27" s="19" t="str">
        <f t="shared" si="2"/>
        <v>0</v>
      </c>
      <c r="F27" s="18" t="str">
        <f t="shared" si="3"/>
        <v>0</v>
      </c>
      <c r="G27" s="20" t="str">
        <f t="shared" si="4"/>
        <v>0</v>
      </c>
      <c r="H27" s="21">
        <v>46450.0</v>
      </c>
    </row>
    <row r="28">
      <c r="A28" s="6" t="s">
        <v>22</v>
      </c>
      <c r="B28" s="8" t="s">
        <v>85</v>
      </c>
      <c r="C28" s="8" t="s">
        <v>82</v>
      </c>
      <c r="D28" s="18" t="str">
        <f t="shared" si="1"/>
        <v>0</v>
      </c>
      <c r="E28" s="19" t="str">
        <f t="shared" si="2"/>
        <v>0</v>
      </c>
      <c r="F28" s="18" t="str">
        <f t="shared" si="3"/>
        <v>0</v>
      </c>
      <c r="G28" s="20" t="str">
        <f t="shared" si="4"/>
        <v>0</v>
      </c>
      <c r="H28" s="21">
        <v>176619.0</v>
      </c>
    </row>
    <row r="29">
      <c r="A29" s="6" t="s">
        <v>22</v>
      </c>
      <c r="B29" s="8" t="s">
        <v>86</v>
      </c>
      <c r="C29" s="8" t="s">
        <v>82</v>
      </c>
      <c r="D29" s="18" t="str">
        <f t="shared" si="1"/>
        <v>0</v>
      </c>
      <c r="E29" s="19" t="str">
        <f t="shared" si="2"/>
        <v>0</v>
      </c>
      <c r="F29" s="18" t="str">
        <f t="shared" si="3"/>
        <v>0</v>
      </c>
      <c r="G29" s="20" t="str">
        <f t="shared" si="4"/>
        <v>0</v>
      </c>
      <c r="H29" s="21">
        <v>334074.0</v>
      </c>
    </row>
    <row r="30">
      <c r="A30" s="6" t="s">
        <v>22</v>
      </c>
      <c r="B30" s="8" t="s">
        <v>87</v>
      </c>
      <c r="C30" s="8" t="s">
        <v>82</v>
      </c>
      <c r="D30" s="18" t="str">
        <f t="shared" si="1"/>
        <v>0</v>
      </c>
      <c r="E30" s="19" t="str">
        <f t="shared" si="2"/>
        <v>0</v>
      </c>
      <c r="F30" s="18" t="str">
        <f t="shared" si="3"/>
        <v>0</v>
      </c>
      <c r="G30" s="20" t="str">
        <f t="shared" si="4"/>
        <v>0</v>
      </c>
      <c r="H30" s="21">
        <v>46281.0</v>
      </c>
    </row>
    <row r="31">
      <c r="A31" s="6" t="s">
        <v>22</v>
      </c>
      <c r="B31" s="8" t="s">
        <v>88</v>
      </c>
      <c r="C31" s="8" t="s">
        <v>82</v>
      </c>
      <c r="D31" s="18" t="str">
        <f t="shared" si="1"/>
        <v>0</v>
      </c>
      <c r="E31" s="19" t="str">
        <f t="shared" si="2"/>
        <v>0</v>
      </c>
      <c r="F31" s="18" t="str">
        <f t="shared" si="3"/>
        <v>0</v>
      </c>
      <c r="G31" s="20" t="str">
        <f t="shared" si="4"/>
        <v>0</v>
      </c>
      <c r="H31" s="21">
        <v>36123.0</v>
      </c>
    </row>
    <row r="32">
      <c r="A32" s="6" t="s">
        <v>22</v>
      </c>
      <c r="B32" s="8" t="s">
        <v>89</v>
      </c>
      <c r="C32" s="8" t="s">
        <v>82</v>
      </c>
      <c r="D32" s="18" t="str">
        <f t="shared" si="1"/>
        <v>0</v>
      </c>
      <c r="E32" s="19" t="str">
        <f t="shared" si="2"/>
        <v>0</v>
      </c>
      <c r="F32" s="18" t="str">
        <f t="shared" si="3"/>
        <v>0</v>
      </c>
      <c r="G32" s="20" t="str">
        <f t="shared" si="4"/>
        <v>0</v>
      </c>
      <c r="H32" s="21">
        <v>45067.0</v>
      </c>
    </row>
    <row r="33">
      <c r="A33" s="6" t="s">
        <v>22</v>
      </c>
      <c r="B33" s="8" t="s">
        <v>90</v>
      </c>
      <c r="C33" s="8" t="s">
        <v>82</v>
      </c>
      <c r="D33" s="18" t="str">
        <f t="shared" si="1"/>
        <v>0</v>
      </c>
      <c r="E33" s="19" t="str">
        <f t="shared" si="2"/>
        <v>0</v>
      </c>
      <c r="F33" s="18" t="str">
        <f t="shared" si="3"/>
        <v>0</v>
      </c>
      <c r="G33" s="20" t="str">
        <f t="shared" si="4"/>
        <v>0</v>
      </c>
      <c r="H33" s="21">
        <v>127879.0</v>
      </c>
    </row>
    <row r="34">
      <c r="A34" s="6" t="s">
        <v>22</v>
      </c>
      <c r="B34" s="8" t="s">
        <v>91</v>
      </c>
      <c r="C34" s="8" t="s">
        <v>82</v>
      </c>
      <c r="D34" s="18" t="str">
        <f t="shared" si="1"/>
        <v>0</v>
      </c>
      <c r="E34" s="19" t="str">
        <f t="shared" si="2"/>
        <v>0</v>
      </c>
      <c r="F34" s="18" t="str">
        <f t="shared" si="3"/>
        <v>0</v>
      </c>
      <c r="G34" s="20" t="str">
        <f t="shared" si="4"/>
        <v>0</v>
      </c>
      <c r="H34" s="21">
        <v>1051438.0</v>
      </c>
    </row>
    <row r="35">
      <c r="A35" s="6" t="s">
        <v>22</v>
      </c>
      <c r="B35" s="8" t="s">
        <v>92</v>
      </c>
      <c r="C35" s="8" t="s">
        <v>82</v>
      </c>
      <c r="D35" s="18" t="str">
        <f t="shared" si="1"/>
        <v>Shell</v>
      </c>
      <c r="E35" s="19" t="str">
        <f t="shared" si="2"/>
        <v>0</v>
      </c>
      <c r="F35" s="23" t="str">
        <f t="shared" si="3"/>
        <v>ROYAL DUTCH SHELL 'B'SHS EUR0.07 (UK LIST)</v>
      </c>
      <c r="G35" s="20">
        <f t="shared" si="4"/>
        <v>4013100</v>
      </c>
      <c r="H35" s="21">
        <v>4013100.0</v>
      </c>
    </row>
    <row r="36">
      <c r="A36" s="6" t="s">
        <v>22</v>
      </c>
      <c r="B36" s="8" t="s">
        <v>93</v>
      </c>
      <c r="C36" s="8" t="s">
        <v>82</v>
      </c>
      <c r="D36" s="18" t="str">
        <f t="shared" si="1"/>
        <v>Shell</v>
      </c>
      <c r="E36" s="19" t="str">
        <f t="shared" si="2"/>
        <v>0</v>
      </c>
      <c r="F36" s="23" t="str">
        <f t="shared" si="3"/>
        <v>ROYAL DUTCH SHELL 'A'SHS EURO.07 (DUTCH LISTING)</v>
      </c>
      <c r="G36" s="20">
        <f t="shared" si="4"/>
        <v>5453282</v>
      </c>
      <c r="H36" s="21">
        <v>5453282.0</v>
      </c>
    </row>
    <row r="37">
      <c r="A37" s="6" t="s">
        <v>22</v>
      </c>
      <c r="B37" s="8" t="s">
        <v>94</v>
      </c>
      <c r="C37" s="8" t="s">
        <v>82</v>
      </c>
      <c r="D37" s="18" t="str">
        <f t="shared" si="1"/>
        <v>0</v>
      </c>
      <c r="E37" s="19" t="str">
        <f t="shared" si="2"/>
        <v>0</v>
      </c>
      <c r="F37" s="18" t="str">
        <f t="shared" si="3"/>
        <v>0</v>
      </c>
      <c r="G37" s="20" t="str">
        <f t="shared" si="4"/>
        <v>0</v>
      </c>
      <c r="H37" s="21">
        <v>45671.0</v>
      </c>
    </row>
    <row r="38">
      <c r="A38" s="6" t="s">
        <v>22</v>
      </c>
      <c r="B38" s="8" t="s">
        <v>95</v>
      </c>
      <c r="C38" s="8" t="s">
        <v>82</v>
      </c>
      <c r="D38" s="18" t="str">
        <f t="shared" si="1"/>
        <v>Tullow Oil</v>
      </c>
      <c r="E38" s="19" t="str">
        <f t="shared" si="2"/>
        <v>0</v>
      </c>
      <c r="F38" s="23" t="str">
        <f t="shared" si="3"/>
        <v>TULLOW OIL</v>
      </c>
      <c r="G38" s="20">
        <f t="shared" si="4"/>
        <v>322657</v>
      </c>
      <c r="H38" s="21">
        <v>322657.0</v>
      </c>
    </row>
    <row r="39">
      <c r="A39" s="6" t="s">
        <v>22</v>
      </c>
      <c r="B39" s="8" t="s">
        <v>96</v>
      </c>
      <c r="C39" s="8" t="s">
        <v>82</v>
      </c>
      <c r="D39" s="18" t="str">
        <f t="shared" si="1"/>
        <v>0</v>
      </c>
      <c r="E39" s="19" t="str">
        <f t="shared" si="2"/>
        <v>0</v>
      </c>
      <c r="F39" s="18" t="str">
        <f t="shared" si="3"/>
        <v>0</v>
      </c>
      <c r="G39" s="20" t="str">
        <f t="shared" si="4"/>
        <v>0</v>
      </c>
      <c r="H39" s="21">
        <v>2113199.0</v>
      </c>
    </row>
    <row r="40">
      <c r="A40" s="6" t="s">
        <v>22</v>
      </c>
      <c r="B40" s="8" t="s">
        <v>97</v>
      </c>
      <c r="C40" s="3" t="s">
        <v>98</v>
      </c>
      <c r="D40" s="18" t="str">
        <f t="shared" si="1"/>
        <v>0</v>
      </c>
      <c r="E40" s="19" t="str">
        <f t="shared" si="2"/>
        <v>0</v>
      </c>
      <c r="F40" s="18" t="str">
        <f t="shared" si="3"/>
        <v>0</v>
      </c>
      <c r="G40" s="20" t="str">
        <f t="shared" si="4"/>
        <v>0</v>
      </c>
      <c r="H40" s="21">
        <v>112867.0</v>
      </c>
    </row>
    <row r="41">
      <c r="A41" s="6" t="s">
        <v>22</v>
      </c>
      <c r="B41" s="8" t="s">
        <v>99</v>
      </c>
      <c r="C41" s="3" t="s">
        <v>98</v>
      </c>
      <c r="D41" s="18" t="str">
        <f t="shared" si="1"/>
        <v>0</v>
      </c>
      <c r="E41" s="19" t="str">
        <f t="shared" si="2"/>
        <v>0</v>
      </c>
      <c r="F41" s="18" t="str">
        <f t="shared" si="3"/>
        <v>0</v>
      </c>
      <c r="G41" s="20" t="str">
        <f t="shared" si="4"/>
        <v>0</v>
      </c>
      <c r="H41" s="21">
        <v>1354936.0</v>
      </c>
    </row>
    <row r="42">
      <c r="A42" s="6" t="s">
        <v>22</v>
      </c>
      <c r="B42" s="8" t="s">
        <v>100</v>
      </c>
      <c r="C42" s="3" t="s">
        <v>98</v>
      </c>
      <c r="D42" s="18" t="str">
        <f t="shared" si="1"/>
        <v>0</v>
      </c>
      <c r="E42" s="19" t="str">
        <f t="shared" si="2"/>
        <v>0</v>
      </c>
      <c r="F42" s="18" t="str">
        <f t="shared" si="3"/>
        <v>0</v>
      </c>
      <c r="G42" s="20" t="str">
        <f t="shared" si="4"/>
        <v>0</v>
      </c>
      <c r="H42" s="21">
        <v>50074.0</v>
      </c>
    </row>
    <row r="43">
      <c r="A43" s="6" t="s">
        <v>22</v>
      </c>
      <c r="B43" s="8" t="s">
        <v>101</v>
      </c>
      <c r="C43" s="3" t="s">
        <v>98</v>
      </c>
      <c r="D43" s="18" t="str">
        <f t="shared" si="1"/>
        <v>0</v>
      </c>
      <c r="E43" s="19" t="str">
        <f t="shared" si="2"/>
        <v>0</v>
      </c>
      <c r="F43" s="18" t="str">
        <f t="shared" si="3"/>
        <v>0</v>
      </c>
      <c r="G43" s="20" t="str">
        <f t="shared" si="4"/>
        <v>0</v>
      </c>
      <c r="H43" s="21">
        <v>263965.0</v>
      </c>
    </row>
    <row r="44">
      <c r="A44" s="6" t="s">
        <v>22</v>
      </c>
      <c r="B44" s="8" t="s">
        <v>102</v>
      </c>
      <c r="C44" s="3" t="s">
        <v>98</v>
      </c>
      <c r="D44" s="18" t="str">
        <f t="shared" si="1"/>
        <v>0</v>
      </c>
      <c r="E44" s="19" t="str">
        <f t="shared" si="2"/>
        <v>0</v>
      </c>
      <c r="F44" s="18" t="str">
        <f t="shared" si="3"/>
        <v>0</v>
      </c>
      <c r="G44" s="20" t="str">
        <f t="shared" si="4"/>
        <v>0</v>
      </c>
      <c r="H44" s="21">
        <v>135057.0</v>
      </c>
    </row>
    <row r="45">
      <c r="A45" s="6" t="s">
        <v>22</v>
      </c>
      <c r="B45" s="8" t="s">
        <v>103</v>
      </c>
      <c r="C45" s="3" t="s">
        <v>98</v>
      </c>
      <c r="D45" s="18" t="str">
        <f t="shared" si="1"/>
        <v>0</v>
      </c>
      <c r="E45" s="19" t="str">
        <f t="shared" si="2"/>
        <v>0</v>
      </c>
      <c r="F45" s="18" t="str">
        <f t="shared" si="3"/>
        <v>0</v>
      </c>
      <c r="G45" s="20" t="str">
        <f t="shared" si="4"/>
        <v>0</v>
      </c>
      <c r="H45" s="21">
        <v>57425.0</v>
      </c>
    </row>
    <row r="46">
      <c r="A46" s="6" t="s">
        <v>22</v>
      </c>
      <c r="B46" s="8" t="s">
        <v>104</v>
      </c>
      <c r="C46" s="3" t="s">
        <v>105</v>
      </c>
      <c r="D46" s="18" t="str">
        <f t="shared" si="1"/>
        <v>0</v>
      </c>
      <c r="E46" s="19" t="str">
        <f t="shared" si="2"/>
        <v>0</v>
      </c>
      <c r="F46" s="18" t="str">
        <f t="shared" si="3"/>
        <v>0</v>
      </c>
      <c r="G46" s="20" t="str">
        <f t="shared" si="4"/>
        <v>0</v>
      </c>
      <c r="H46" s="21">
        <v>316512.0</v>
      </c>
    </row>
    <row r="47">
      <c r="A47" s="6" t="s">
        <v>22</v>
      </c>
      <c r="B47" s="8" t="s">
        <v>106</v>
      </c>
      <c r="C47" s="3" t="s">
        <v>105</v>
      </c>
      <c r="D47" s="18" t="str">
        <f t="shared" si="1"/>
        <v>0</v>
      </c>
      <c r="E47" s="19" t="str">
        <f t="shared" si="2"/>
        <v>0</v>
      </c>
      <c r="F47" s="18" t="str">
        <f t="shared" si="3"/>
        <v>0</v>
      </c>
      <c r="G47" s="20" t="str">
        <f t="shared" si="4"/>
        <v>0</v>
      </c>
      <c r="H47" s="21">
        <v>426534.0</v>
      </c>
    </row>
    <row r="48">
      <c r="A48" s="6" t="s">
        <v>22</v>
      </c>
      <c r="B48" s="8" t="s">
        <v>107</v>
      </c>
      <c r="C48" s="3" t="s">
        <v>105</v>
      </c>
      <c r="D48" s="18" t="str">
        <f t="shared" si="1"/>
        <v>0</v>
      </c>
      <c r="E48" s="19" t="str">
        <f t="shared" si="2"/>
        <v>0</v>
      </c>
      <c r="F48" s="18" t="str">
        <f t="shared" si="3"/>
        <v>0</v>
      </c>
      <c r="G48" s="20" t="str">
        <f t="shared" si="4"/>
        <v>0</v>
      </c>
      <c r="H48" s="21">
        <v>80336.0</v>
      </c>
    </row>
    <row r="49">
      <c r="A49" s="6" t="s">
        <v>22</v>
      </c>
      <c r="B49" s="8" t="s">
        <v>108</v>
      </c>
      <c r="C49" s="3" t="s">
        <v>105</v>
      </c>
      <c r="D49" s="18" t="str">
        <f t="shared" si="1"/>
        <v>0</v>
      </c>
      <c r="E49" s="19" t="str">
        <f t="shared" si="2"/>
        <v>0</v>
      </c>
      <c r="F49" s="18" t="str">
        <f t="shared" si="3"/>
        <v>0</v>
      </c>
      <c r="G49" s="20" t="str">
        <f t="shared" si="4"/>
        <v>0</v>
      </c>
      <c r="H49" s="21">
        <v>124430.0</v>
      </c>
    </row>
    <row r="50">
      <c r="A50" s="6" t="s">
        <v>22</v>
      </c>
      <c r="B50" s="8" t="s">
        <v>109</v>
      </c>
      <c r="C50" s="3" t="s">
        <v>105</v>
      </c>
      <c r="D50" s="18" t="str">
        <f t="shared" si="1"/>
        <v>0</v>
      </c>
      <c r="E50" s="19" t="str">
        <f t="shared" si="2"/>
        <v>0</v>
      </c>
      <c r="F50" s="18" t="str">
        <f t="shared" si="3"/>
        <v>0</v>
      </c>
      <c r="G50" s="20" t="str">
        <f t="shared" si="4"/>
        <v>0</v>
      </c>
      <c r="H50" s="21">
        <v>41704.0</v>
      </c>
    </row>
    <row r="51">
      <c r="A51" s="6" t="s">
        <v>22</v>
      </c>
      <c r="B51" s="8" t="s">
        <v>110</v>
      </c>
      <c r="C51" s="3" t="s">
        <v>105</v>
      </c>
      <c r="D51" s="18" t="str">
        <f t="shared" si="1"/>
        <v>0</v>
      </c>
      <c r="E51" s="19" t="str">
        <f t="shared" si="2"/>
        <v>0</v>
      </c>
      <c r="F51" s="18" t="str">
        <f t="shared" si="3"/>
        <v>0</v>
      </c>
      <c r="G51" s="20" t="str">
        <f t="shared" si="4"/>
        <v>0</v>
      </c>
      <c r="H51" s="21">
        <v>53200.0</v>
      </c>
    </row>
    <row r="52">
      <c r="A52" s="6" t="s">
        <v>22</v>
      </c>
      <c r="B52" s="8" t="s">
        <v>111</v>
      </c>
      <c r="C52" s="3" t="s">
        <v>105</v>
      </c>
      <c r="D52" s="18" t="str">
        <f t="shared" si="1"/>
        <v>0</v>
      </c>
      <c r="E52" s="19" t="str">
        <f t="shared" si="2"/>
        <v>0</v>
      </c>
      <c r="F52" s="18" t="str">
        <f t="shared" si="3"/>
        <v>0</v>
      </c>
      <c r="G52" s="20" t="str">
        <f t="shared" si="4"/>
        <v>0</v>
      </c>
      <c r="H52" s="21">
        <v>75463.0</v>
      </c>
    </row>
    <row r="53">
      <c r="A53" s="6" t="s">
        <v>22</v>
      </c>
      <c r="B53" s="8" t="s">
        <v>112</v>
      </c>
      <c r="C53" s="3" t="s">
        <v>105</v>
      </c>
      <c r="D53" s="18" t="str">
        <f t="shared" si="1"/>
        <v>0</v>
      </c>
      <c r="E53" s="19" t="str">
        <f t="shared" si="2"/>
        <v>0</v>
      </c>
      <c r="F53" s="18" t="str">
        <f t="shared" si="3"/>
        <v>0</v>
      </c>
      <c r="G53" s="20" t="str">
        <f t="shared" si="4"/>
        <v>0</v>
      </c>
      <c r="H53" s="21">
        <v>694918.0</v>
      </c>
    </row>
    <row r="54">
      <c r="A54" s="6" t="s">
        <v>22</v>
      </c>
      <c r="B54" s="8" t="s">
        <v>113</v>
      </c>
      <c r="C54" s="3" t="s">
        <v>105</v>
      </c>
      <c r="D54" s="18" t="str">
        <f t="shared" si="1"/>
        <v>0</v>
      </c>
      <c r="E54" s="19" t="str">
        <f t="shared" si="2"/>
        <v>0</v>
      </c>
      <c r="F54" s="18" t="str">
        <f t="shared" si="3"/>
        <v>0</v>
      </c>
      <c r="G54" s="20" t="str">
        <f t="shared" si="4"/>
        <v>0</v>
      </c>
      <c r="H54" s="21">
        <v>184182.0</v>
      </c>
    </row>
    <row r="55">
      <c r="A55" s="6" t="s">
        <v>22</v>
      </c>
      <c r="B55" s="8" t="s">
        <v>114</v>
      </c>
      <c r="C55" s="3" t="s">
        <v>105</v>
      </c>
      <c r="D55" s="18" t="str">
        <f t="shared" si="1"/>
        <v>0</v>
      </c>
      <c r="E55" s="19" t="str">
        <f t="shared" si="2"/>
        <v>0</v>
      </c>
      <c r="F55" s="18" t="str">
        <f t="shared" si="3"/>
        <v>0</v>
      </c>
      <c r="G55" s="20" t="str">
        <f t="shared" si="4"/>
        <v>0</v>
      </c>
      <c r="H55" s="21">
        <v>23264.0</v>
      </c>
    </row>
    <row r="56">
      <c r="A56" s="6" t="s">
        <v>22</v>
      </c>
      <c r="B56" s="8" t="s">
        <v>115</v>
      </c>
      <c r="C56" s="3" t="s">
        <v>105</v>
      </c>
      <c r="D56" s="18" t="str">
        <f t="shared" si="1"/>
        <v>0</v>
      </c>
      <c r="E56" s="19" t="str">
        <f t="shared" si="2"/>
        <v>0</v>
      </c>
      <c r="F56" s="18" t="str">
        <f t="shared" si="3"/>
        <v>0</v>
      </c>
      <c r="G56" s="20" t="str">
        <f t="shared" si="4"/>
        <v>0</v>
      </c>
      <c r="H56" s="21">
        <v>39281.0</v>
      </c>
    </row>
    <row r="57">
      <c r="A57" s="6" t="s">
        <v>22</v>
      </c>
      <c r="B57" s="8" t="s">
        <v>116</v>
      </c>
      <c r="C57" s="3" t="s">
        <v>105</v>
      </c>
      <c r="D57" s="18" t="str">
        <f t="shared" si="1"/>
        <v>0</v>
      </c>
      <c r="E57" s="19" t="str">
        <f t="shared" si="2"/>
        <v>0</v>
      </c>
      <c r="F57" s="18" t="str">
        <f t="shared" si="3"/>
        <v>0</v>
      </c>
      <c r="G57" s="20" t="str">
        <f t="shared" si="4"/>
        <v>0</v>
      </c>
      <c r="H57" s="21">
        <v>1129877.0</v>
      </c>
    </row>
    <row r="58">
      <c r="A58" s="6" t="s">
        <v>22</v>
      </c>
      <c r="B58" s="8" t="s">
        <v>117</v>
      </c>
      <c r="C58" s="3" t="s">
        <v>105</v>
      </c>
      <c r="D58" s="18" t="str">
        <f t="shared" si="1"/>
        <v>0</v>
      </c>
      <c r="E58" s="19" t="str">
        <f t="shared" si="2"/>
        <v>0</v>
      </c>
      <c r="F58" s="18" t="str">
        <f t="shared" si="3"/>
        <v>0</v>
      </c>
      <c r="G58" s="20" t="str">
        <f t="shared" si="4"/>
        <v>0</v>
      </c>
      <c r="H58" s="21">
        <v>8930.0</v>
      </c>
    </row>
    <row r="59">
      <c r="A59" s="6" t="s">
        <v>22</v>
      </c>
      <c r="B59" s="8" t="s">
        <v>118</v>
      </c>
      <c r="C59" s="3" t="s">
        <v>105</v>
      </c>
      <c r="D59" s="18" t="str">
        <f t="shared" si="1"/>
        <v>0</v>
      </c>
      <c r="E59" s="19" t="str">
        <f t="shared" si="2"/>
        <v>0</v>
      </c>
      <c r="F59" s="18" t="str">
        <f t="shared" si="3"/>
        <v>0</v>
      </c>
      <c r="G59" s="20" t="str">
        <f t="shared" si="4"/>
        <v>0</v>
      </c>
      <c r="H59" s="21">
        <v>288690.0</v>
      </c>
    </row>
    <row r="60">
      <c r="A60" s="6" t="s">
        <v>22</v>
      </c>
      <c r="B60" s="8" t="s">
        <v>119</v>
      </c>
      <c r="C60" s="3" t="s">
        <v>105</v>
      </c>
      <c r="D60" s="18" t="str">
        <f t="shared" si="1"/>
        <v>0</v>
      </c>
      <c r="E60" s="19" t="str">
        <f t="shared" si="2"/>
        <v>0</v>
      </c>
      <c r="F60" s="18" t="str">
        <f t="shared" si="3"/>
        <v>0</v>
      </c>
      <c r="G60" s="20" t="str">
        <f t="shared" si="4"/>
        <v>0</v>
      </c>
      <c r="H60" s="21">
        <v>158088.0</v>
      </c>
    </row>
    <row r="61">
      <c r="A61" s="6" t="s">
        <v>22</v>
      </c>
      <c r="B61" s="8" t="s">
        <v>120</v>
      </c>
      <c r="C61" s="3" t="s">
        <v>105</v>
      </c>
      <c r="D61" s="18" t="str">
        <f t="shared" si="1"/>
        <v>0</v>
      </c>
      <c r="E61" s="19" t="str">
        <f t="shared" si="2"/>
        <v>0</v>
      </c>
      <c r="F61" s="18" t="str">
        <f t="shared" si="3"/>
        <v>0</v>
      </c>
      <c r="G61" s="20" t="str">
        <f t="shared" si="4"/>
        <v>0</v>
      </c>
      <c r="H61" s="21">
        <v>166126.0</v>
      </c>
    </row>
    <row r="62">
      <c r="A62" s="6" t="s">
        <v>22</v>
      </c>
      <c r="B62" s="8" t="s">
        <v>121</v>
      </c>
      <c r="C62" s="3" t="s">
        <v>105</v>
      </c>
      <c r="D62" s="18" t="str">
        <f t="shared" si="1"/>
        <v>0</v>
      </c>
      <c r="E62" s="19" t="str">
        <f t="shared" si="2"/>
        <v>0</v>
      </c>
      <c r="F62" s="18" t="str">
        <f t="shared" si="3"/>
        <v>0</v>
      </c>
      <c r="G62" s="20" t="str">
        <f t="shared" si="4"/>
        <v>0</v>
      </c>
      <c r="H62" s="21">
        <v>103512.0</v>
      </c>
    </row>
    <row r="63">
      <c r="A63" s="6" t="s">
        <v>22</v>
      </c>
      <c r="B63" s="8" t="s">
        <v>122</v>
      </c>
      <c r="C63" s="3" t="s">
        <v>123</v>
      </c>
      <c r="D63" s="18" t="str">
        <f t="shared" si="1"/>
        <v>0</v>
      </c>
      <c r="E63" s="19" t="str">
        <f t="shared" si="2"/>
        <v>0</v>
      </c>
      <c r="F63" s="18" t="str">
        <f t="shared" si="3"/>
        <v>0</v>
      </c>
      <c r="G63" s="20" t="str">
        <f t="shared" si="4"/>
        <v>0</v>
      </c>
      <c r="H63" s="21">
        <v>159342.0</v>
      </c>
    </row>
    <row r="64">
      <c r="A64" s="6" t="s">
        <v>22</v>
      </c>
      <c r="B64" s="8" t="s">
        <v>124</v>
      </c>
      <c r="C64" s="3" t="s">
        <v>123</v>
      </c>
      <c r="D64" s="18" t="str">
        <f t="shared" si="1"/>
        <v>0</v>
      </c>
      <c r="E64" s="19" t="str">
        <f t="shared" si="2"/>
        <v>0</v>
      </c>
      <c r="F64" s="18" t="str">
        <f t="shared" si="3"/>
        <v>0</v>
      </c>
      <c r="G64" s="20" t="str">
        <f t="shared" si="4"/>
        <v>0</v>
      </c>
      <c r="H64" s="21">
        <v>133332.0</v>
      </c>
    </row>
    <row r="65">
      <c r="A65" s="6" t="s">
        <v>22</v>
      </c>
      <c r="B65" s="8" t="s">
        <v>125</v>
      </c>
      <c r="C65" s="8" t="s">
        <v>126</v>
      </c>
      <c r="D65" s="18" t="str">
        <f t="shared" si="1"/>
        <v>0</v>
      </c>
      <c r="E65" s="19" t="str">
        <f t="shared" si="2"/>
        <v>EVRAZ</v>
      </c>
      <c r="F65" s="23" t="str">
        <f t="shared" si="3"/>
        <v>EVRAZ</v>
      </c>
      <c r="G65" s="20">
        <f t="shared" si="4"/>
        <v>13603</v>
      </c>
      <c r="H65" s="21">
        <v>13603.0</v>
      </c>
    </row>
    <row r="66">
      <c r="A66" s="6" t="s">
        <v>22</v>
      </c>
      <c r="B66" s="8" t="s">
        <v>127</v>
      </c>
      <c r="C66" s="8" t="s">
        <v>126</v>
      </c>
      <c r="D66" s="18" t="str">
        <f t="shared" si="1"/>
        <v>0</v>
      </c>
      <c r="E66" s="19" t="str">
        <f t="shared" si="2"/>
        <v>0</v>
      </c>
      <c r="F66" s="18" t="str">
        <f t="shared" si="3"/>
        <v>0</v>
      </c>
      <c r="G66" s="20" t="str">
        <f t="shared" si="4"/>
        <v>0</v>
      </c>
      <c r="H66" s="21">
        <v>12111.0</v>
      </c>
    </row>
    <row r="67">
      <c r="A67" s="6" t="s">
        <v>22</v>
      </c>
      <c r="B67" s="8" t="s">
        <v>128</v>
      </c>
      <c r="C67" s="8" t="s">
        <v>126</v>
      </c>
      <c r="D67" s="18" t="str">
        <f t="shared" si="1"/>
        <v>0</v>
      </c>
      <c r="E67" s="19" t="str">
        <f t="shared" si="2"/>
        <v>0</v>
      </c>
      <c r="F67" s="18" t="str">
        <f t="shared" si="3"/>
        <v>0</v>
      </c>
      <c r="G67" s="20" t="str">
        <f t="shared" si="4"/>
        <v>0</v>
      </c>
      <c r="H67" s="21">
        <v>64197.0</v>
      </c>
    </row>
    <row r="68">
      <c r="A68" s="6" t="s">
        <v>22</v>
      </c>
      <c r="B68" s="8" t="s">
        <v>129</v>
      </c>
      <c r="C68" s="8" t="s">
        <v>130</v>
      </c>
      <c r="D68" s="18" t="str">
        <f t="shared" si="1"/>
        <v>0</v>
      </c>
      <c r="E68" s="19" t="str">
        <f t="shared" si="2"/>
        <v>0</v>
      </c>
      <c r="F68" s="18" t="str">
        <f t="shared" si="3"/>
        <v>0</v>
      </c>
      <c r="G68" s="20" t="str">
        <f t="shared" si="4"/>
        <v>0</v>
      </c>
      <c r="H68" s="21">
        <v>1399860.0</v>
      </c>
    </row>
    <row r="69">
      <c r="A69" s="6" t="s">
        <v>22</v>
      </c>
      <c r="B69" s="8" t="s">
        <v>131</v>
      </c>
      <c r="C69" s="8" t="s">
        <v>130</v>
      </c>
      <c r="D69" s="18" t="str">
        <f t="shared" si="1"/>
        <v>0</v>
      </c>
      <c r="E69" s="19" t="str">
        <f t="shared" si="2"/>
        <v>0</v>
      </c>
      <c r="F69" s="18" t="str">
        <f t="shared" si="3"/>
        <v>0</v>
      </c>
      <c r="G69" s="20" t="str">
        <f t="shared" si="4"/>
        <v>0</v>
      </c>
      <c r="H69" s="21">
        <v>1868660.0</v>
      </c>
    </row>
    <row r="70">
      <c r="A70" s="6" t="s">
        <v>22</v>
      </c>
      <c r="B70" s="24" t="s">
        <v>132</v>
      </c>
      <c r="C70" s="8" t="s">
        <v>130</v>
      </c>
      <c r="D70" s="18" t="str">
        <f t="shared" si="1"/>
        <v>0</v>
      </c>
      <c r="E70" s="19" t="str">
        <f t="shared" si="2"/>
        <v>0</v>
      </c>
      <c r="F70" s="18" t="str">
        <f t="shared" si="3"/>
        <v>0</v>
      </c>
      <c r="G70" s="20" t="str">
        <f t="shared" si="4"/>
        <v>0</v>
      </c>
      <c r="H70" s="22">
        <v>25353.0</v>
      </c>
      <c r="I70" s="25" t="s">
        <v>133</v>
      </c>
    </row>
    <row r="71">
      <c r="A71" s="6" t="s">
        <v>22</v>
      </c>
      <c r="B71" s="8" t="s">
        <v>134</v>
      </c>
      <c r="C71" s="8" t="s">
        <v>130</v>
      </c>
      <c r="D71" s="18" t="str">
        <f t="shared" si="1"/>
        <v>0</v>
      </c>
      <c r="E71" s="19" t="str">
        <f t="shared" si="2"/>
        <v>0</v>
      </c>
      <c r="F71" s="18" t="str">
        <f t="shared" si="3"/>
        <v>0</v>
      </c>
      <c r="G71" s="20" t="str">
        <f t="shared" si="4"/>
        <v>0</v>
      </c>
      <c r="H71" s="21">
        <v>286141.0</v>
      </c>
    </row>
    <row r="72">
      <c r="A72" s="6" t="s">
        <v>22</v>
      </c>
      <c r="B72" s="8" t="s">
        <v>135</v>
      </c>
      <c r="C72" s="8" t="s">
        <v>130</v>
      </c>
      <c r="D72" s="18" t="str">
        <f t="shared" si="1"/>
        <v>0</v>
      </c>
      <c r="E72" s="19" t="str">
        <f t="shared" si="2"/>
        <v>0</v>
      </c>
      <c r="F72" s="18" t="str">
        <f t="shared" si="3"/>
        <v>0</v>
      </c>
      <c r="G72" s="20" t="str">
        <f t="shared" si="4"/>
        <v>0</v>
      </c>
      <c r="H72" s="21">
        <v>172167.0</v>
      </c>
    </row>
    <row r="73">
      <c r="A73" s="6" t="s">
        <v>22</v>
      </c>
      <c r="B73" s="8" t="s">
        <v>136</v>
      </c>
      <c r="C73" s="8" t="s">
        <v>130</v>
      </c>
      <c r="D73" s="18" t="str">
        <f t="shared" si="1"/>
        <v>0</v>
      </c>
      <c r="E73" s="19" t="str">
        <f t="shared" si="2"/>
        <v>0</v>
      </c>
      <c r="F73" s="18" t="str">
        <f t="shared" si="3"/>
        <v>0</v>
      </c>
      <c r="G73" s="20" t="str">
        <f t="shared" si="4"/>
        <v>0</v>
      </c>
      <c r="H73" s="21">
        <v>142655.0</v>
      </c>
    </row>
    <row r="74">
      <c r="A74" s="6" t="s">
        <v>22</v>
      </c>
      <c r="B74" s="8" t="s">
        <v>137</v>
      </c>
      <c r="C74" s="8" t="s">
        <v>130</v>
      </c>
      <c r="D74" s="18" t="str">
        <f t="shared" si="1"/>
        <v>0</v>
      </c>
      <c r="E74" s="19" t="str">
        <f t="shared" si="2"/>
        <v>0</v>
      </c>
      <c r="F74" s="18" t="str">
        <f t="shared" si="3"/>
        <v>0</v>
      </c>
      <c r="G74" s="20" t="str">
        <f t="shared" si="4"/>
        <v>0</v>
      </c>
      <c r="H74" s="21">
        <v>35383.0</v>
      </c>
    </row>
    <row r="75">
      <c r="A75" s="6" t="s">
        <v>22</v>
      </c>
      <c r="B75" s="8" t="s">
        <v>138</v>
      </c>
      <c r="C75" s="8" t="s">
        <v>130</v>
      </c>
      <c r="D75" s="18" t="str">
        <f t="shared" si="1"/>
        <v>0</v>
      </c>
      <c r="E75" s="19" t="str">
        <f t="shared" si="2"/>
        <v>0</v>
      </c>
      <c r="F75" s="18" t="str">
        <f t="shared" si="3"/>
        <v>0</v>
      </c>
      <c r="G75" s="20" t="str">
        <f t="shared" si="4"/>
        <v>0</v>
      </c>
      <c r="H75" s="21">
        <v>2822737.0</v>
      </c>
    </row>
    <row r="76">
      <c r="A76" s="6" t="s">
        <v>22</v>
      </c>
      <c r="B76" s="8" t="s">
        <v>139</v>
      </c>
      <c r="C76" s="8" t="s">
        <v>130</v>
      </c>
      <c r="D76" s="18" t="str">
        <f t="shared" si="1"/>
        <v>0</v>
      </c>
      <c r="E76" s="19" t="str">
        <f t="shared" si="2"/>
        <v>0</v>
      </c>
      <c r="F76" s="18" t="str">
        <f t="shared" si="3"/>
        <v>0</v>
      </c>
      <c r="G76" s="20" t="str">
        <f t="shared" si="4"/>
        <v>0</v>
      </c>
      <c r="H76" s="21">
        <v>46909.0</v>
      </c>
    </row>
    <row r="77">
      <c r="A77" s="6" t="s">
        <v>22</v>
      </c>
      <c r="B77" s="8" t="s">
        <v>140</v>
      </c>
      <c r="C77" s="8" t="s">
        <v>130</v>
      </c>
      <c r="D77" s="18" t="str">
        <f t="shared" si="1"/>
        <v>0</v>
      </c>
      <c r="E77" s="19" t="str">
        <f t="shared" si="2"/>
        <v>0</v>
      </c>
      <c r="F77" s="18" t="str">
        <f t="shared" si="3"/>
        <v>0</v>
      </c>
      <c r="G77" s="20" t="str">
        <f t="shared" si="4"/>
        <v>0</v>
      </c>
      <c r="H77" s="21">
        <v>877054.0</v>
      </c>
    </row>
    <row r="78">
      <c r="A78" s="6" t="s">
        <v>22</v>
      </c>
      <c r="B78" s="8" t="s">
        <v>141</v>
      </c>
      <c r="C78" s="8" t="s">
        <v>142</v>
      </c>
      <c r="D78" s="18" t="str">
        <f t="shared" si="1"/>
        <v>0</v>
      </c>
      <c r="E78" s="19" t="str">
        <f t="shared" si="2"/>
        <v>0</v>
      </c>
      <c r="F78" s="18" t="str">
        <f t="shared" si="3"/>
        <v>0</v>
      </c>
      <c r="G78" s="20" t="str">
        <f t="shared" si="4"/>
        <v>0</v>
      </c>
      <c r="H78" s="21">
        <v>75037.0</v>
      </c>
    </row>
    <row r="79">
      <c r="A79" s="6" t="s">
        <v>22</v>
      </c>
      <c r="B79" s="8" t="s">
        <v>143</v>
      </c>
      <c r="C79" s="8" t="s">
        <v>142</v>
      </c>
      <c r="D79" s="18" t="str">
        <f t="shared" si="1"/>
        <v>0</v>
      </c>
      <c r="E79" s="19" t="str">
        <f t="shared" si="2"/>
        <v>0</v>
      </c>
      <c r="F79" s="18" t="str">
        <f t="shared" si="3"/>
        <v>0</v>
      </c>
      <c r="G79" s="20" t="str">
        <f t="shared" si="4"/>
        <v>0</v>
      </c>
      <c r="H79" s="21">
        <v>27111.0</v>
      </c>
    </row>
    <row r="80">
      <c r="A80" s="6" t="s">
        <v>22</v>
      </c>
      <c r="B80" s="8" t="s">
        <v>144</v>
      </c>
      <c r="C80" s="8" t="s">
        <v>142</v>
      </c>
      <c r="D80" s="18" t="str">
        <f t="shared" si="1"/>
        <v>0</v>
      </c>
      <c r="E80" s="19" t="str">
        <f t="shared" si="2"/>
        <v>0</v>
      </c>
      <c r="F80" s="18" t="str">
        <f t="shared" si="3"/>
        <v>0</v>
      </c>
      <c r="G80" s="20" t="str">
        <f t="shared" si="4"/>
        <v>0</v>
      </c>
      <c r="H80" s="21">
        <v>89355.0</v>
      </c>
    </row>
    <row r="81">
      <c r="A81" s="6" t="s">
        <v>22</v>
      </c>
      <c r="B81" s="8" t="s">
        <v>145</v>
      </c>
      <c r="C81" s="8" t="s">
        <v>142</v>
      </c>
      <c r="D81" s="18" t="str">
        <f t="shared" si="1"/>
        <v>0</v>
      </c>
      <c r="E81" s="19" t="str">
        <f t="shared" si="2"/>
        <v>0</v>
      </c>
      <c r="F81" s="18" t="str">
        <f t="shared" si="3"/>
        <v>0</v>
      </c>
      <c r="G81" s="20" t="str">
        <f t="shared" si="4"/>
        <v>0</v>
      </c>
      <c r="H81" s="21">
        <v>167094.0</v>
      </c>
    </row>
    <row r="82">
      <c r="A82" s="6" t="s">
        <v>22</v>
      </c>
      <c r="B82" s="8" t="s">
        <v>146</v>
      </c>
      <c r="C82" s="8" t="s">
        <v>142</v>
      </c>
      <c r="D82" s="18" t="str">
        <f t="shared" si="1"/>
        <v>0</v>
      </c>
      <c r="E82" s="19" t="str">
        <f t="shared" si="2"/>
        <v>0</v>
      </c>
      <c r="F82" s="18" t="str">
        <f t="shared" si="3"/>
        <v>0</v>
      </c>
      <c r="G82" s="20" t="str">
        <f t="shared" si="4"/>
        <v>0</v>
      </c>
      <c r="H82" s="21">
        <v>45226.0</v>
      </c>
    </row>
    <row r="83">
      <c r="A83" s="6" t="s">
        <v>22</v>
      </c>
      <c r="B83" s="8" t="s">
        <v>147</v>
      </c>
      <c r="C83" s="8" t="s">
        <v>142</v>
      </c>
      <c r="D83" s="18" t="str">
        <f t="shared" si="1"/>
        <v>0</v>
      </c>
      <c r="E83" s="19" t="str">
        <f t="shared" si="2"/>
        <v>0</v>
      </c>
      <c r="F83" s="18" t="str">
        <f t="shared" si="3"/>
        <v>0</v>
      </c>
      <c r="G83" s="20" t="str">
        <f t="shared" si="4"/>
        <v>0</v>
      </c>
      <c r="H83" s="21">
        <v>51138.0</v>
      </c>
    </row>
    <row r="84">
      <c r="A84" s="6" t="s">
        <v>22</v>
      </c>
      <c r="B84" s="8" t="s">
        <v>148</v>
      </c>
      <c r="C84" s="8" t="s">
        <v>142</v>
      </c>
      <c r="D84" s="18" t="str">
        <f t="shared" si="1"/>
        <v>0</v>
      </c>
      <c r="E84" s="19" t="str">
        <f t="shared" si="2"/>
        <v>0</v>
      </c>
      <c r="F84" s="18" t="str">
        <f t="shared" si="3"/>
        <v>0</v>
      </c>
      <c r="G84" s="20" t="str">
        <f t="shared" si="4"/>
        <v>0</v>
      </c>
      <c r="H84" s="21">
        <v>545759.0</v>
      </c>
    </row>
    <row r="85">
      <c r="A85" s="6" t="s">
        <v>22</v>
      </c>
      <c r="B85" s="8" t="s">
        <v>149</v>
      </c>
      <c r="C85" s="8" t="s">
        <v>150</v>
      </c>
      <c r="D85" s="18" t="str">
        <f t="shared" si="1"/>
        <v>0</v>
      </c>
      <c r="E85" s="19" t="str">
        <f t="shared" si="2"/>
        <v>0</v>
      </c>
      <c r="F85" s="18" t="str">
        <f t="shared" si="3"/>
        <v>0</v>
      </c>
      <c r="G85" s="20" t="str">
        <f t="shared" si="4"/>
        <v>0</v>
      </c>
      <c r="H85" s="21">
        <v>25200.0</v>
      </c>
    </row>
    <row r="86">
      <c r="A86" s="6" t="s">
        <v>22</v>
      </c>
      <c r="B86" s="8" t="s">
        <v>151</v>
      </c>
      <c r="C86" s="8" t="s">
        <v>150</v>
      </c>
      <c r="D86" s="18" t="str">
        <f t="shared" si="1"/>
        <v>0</v>
      </c>
      <c r="E86" s="19" t="str">
        <f t="shared" si="2"/>
        <v>0</v>
      </c>
      <c r="F86" s="18" t="str">
        <f t="shared" si="3"/>
        <v>0</v>
      </c>
      <c r="G86" s="20" t="str">
        <f t="shared" si="4"/>
        <v>0</v>
      </c>
      <c r="H86" s="21">
        <v>94803.0</v>
      </c>
    </row>
    <row r="87">
      <c r="A87" s="6" t="s">
        <v>22</v>
      </c>
      <c r="B87" s="8" t="s">
        <v>152</v>
      </c>
      <c r="C87" s="8" t="s">
        <v>150</v>
      </c>
      <c r="D87" s="18" t="str">
        <f t="shared" si="1"/>
        <v>0</v>
      </c>
      <c r="E87" s="19" t="str">
        <f t="shared" si="2"/>
        <v>0</v>
      </c>
      <c r="F87" s="18" t="str">
        <f t="shared" si="3"/>
        <v>0</v>
      </c>
      <c r="G87" s="20" t="str">
        <f t="shared" si="4"/>
        <v>0</v>
      </c>
      <c r="H87" s="21">
        <v>25787.0</v>
      </c>
    </row>
    <row r="88">
      <c r="A88" s="6" t="s">
        <v>22</v>
      </c>
      <c r="B88" s="8" t="s">
        <v>153</v>
      </c>
      <c r="C88" s="8" t="s">
        <v>150</v>
      </c>
      <c r="D88" s="18" t="str">
        <f t="shared" si="1"/>
        <v>0</v>
      </c>
      <c r="E88" s="19" t="str">
        <f t="shared" si="2"/>
        <v>0</v>
      </c>
      <c r="F88" s="18" t="str">
        <f t="shared" si="3"/>
        <v>0</v>
      </c>
      <c r="G88" s="20" t="str">
        <f t="shared" si="4"/>
        <v>0</v>
      </c>
      <c r="H88" s="21">
        <v>26091.0</v>
      </c>
    </row>
    <row r="89">
      <c r="A89" s="6" t="s">
        <v>22</v>
      </c>
      <c r="B89" s="8" t="s">
        <v>154</v>
      </c>
      <c r="C89" s="8" t="s">
        <v>150</v>
      </c>
      <c r="D89" s="18" t="str">
        <f t="shared" si="1"/>
        <v>0</v>
      </c>
      <c r="E89" s="19" t="str">
        <f t="shared" si="2"/>
        <v>0</v>
      </c>
      <c r="F89" s="18" t="str">
        <f t="shared" si="3"/>
        <v>0</v>
      </c>
      <c r="G89" s="20" t="str">
        <f t="shared" si="4"/>
        <v>0</v>
      </c>
      <c r="H89" s="21">
        <v>22635.0</v>
      </c>
    </row>
    <row r="90">
      <c r="A90" s="6" t="s">
        <v>22</v>
      </c>
      <c r="B90" s="8" t="s">
        <v>155</v>
      </c>
      <c r="C90" s="8" t="s">
        <v>150</v>
      </c>
      <c r="D90" s="18" t="str">
        <f t="shared" si="1"/>
        <v>0</v>
      </c>
      <c r="E90" s="19" t="str">
        <f t="shared" si="2"/>
        <v>0</v>
      </c>
      <c r="F90" s="18" t="str">
        <f t="shared" si="3"/>
        <v>0</v>
      </c>
      <c r="G90" s="20" t="str">
        <f t="shared" si="4"/>
        <v>0</v>
      </c>
      <c r="H90" s="21">
        <v>172605.0</v>
      </c>
    </row>
    <row r="91">
      <c r="A91" s="6" t="s">
        <v>22</v>
      </c>
      <c r="B91" s="8" t="s">
        <v>156</v>
      </c>
      <c r="C91" s="8" t="s">
        <v>150</v>
      </c>
      <c r="D91" s="18" t="str">
        <f t="shared" si="1"/>
        <v>0</v>
      </c>
      <c r="E91" s="19" t="str">
        <f t="shared" si="2"/>
        <v>0</v>
      </c>
      <c r="F91" s="18" t="str">
        <f t="shared" si="3"/>
        <v>0</v>
      </c>
      <c r="G91" s="20" t="str">
        <f t="shared" si="4"/>
        <v>0</v>
      </c>
      <c r="H91" s="21">
        <v>15703.0</v>
      </c>
    </row>
    <row r="92">
      <c r="A92" s="6" t="s">
        <v>22</v>
      </c>
      <c r="B92" s="8" t="s">
        <v>157</v>
      </c>
      <c r="C92" s="8" t="s">
        <v>158</v>
      </c>
      <c r="D92" s="18" t="str">
        <f t="shared" si="1"/>
        <v>0</v>
      </c>
      <c r="E92" s="19" t="str">
        <f t="shared" si="2"/>
        <v>0</v>
      </c>
      <c r="F92" s="18" t="str">
        <f t="shared" si="3"/>
        <v>0</v>
      </c>
      <c r="G92" s="20" t="str">
        <f t="shared" si="4"/>
        <v>0</v>
      </c>
      <c r="H92" s="21">
        <v>50270.0</v>
      </c>
    </row>
    <row r="93">
      <c r="A93" s="6" t="s">
        <v>22</v>
      </c>
      <c r="B93" s="8" t="s">
        <v>159</v>
      </c>
      <c r="C93" s="8" t="s">
        <v>158</v>
      </c>
      <c r="D93" s="18" t="str">
        <f t="shared" si="1"/>
        <v>0</v>
      </c>
      <c r="E93" s="19" t="str">
        <f t="shared" si="2"/>
        <v>0</v>
      </c>
      <c r="F93" s="18" t="str">
        <f t="shared" si="3"/>
        <v>0</v>
      </c>
      <c r="G93" s="20" t="str">
        <f t="shared" si="4"/>
        <v>0</v>
      </c>
      <c r="H93" s="21">
        <v>110588.0</v>
      </c>
    </row>
    <row r="94">
      <c r="A94" s="6" t="s">
        <v>22</v>
      </c>
      <c r="B94" s="8" t="s">
        <v>160</v>
      </c>
      <c r="C94" s="8" t="s">
        <v>158</v>
      </c>
      <c r="D94" s="18" t="str">
        <f t="shared" si="1"/>
        <v>0</v>
      </c>
      <c r="E94" s="19" t="str">
        <f t="shared" si="2"/>
        <v>0</v>
      </c>
      <c r="F94" s="18" t="str">
        <f t="shared" si="3"/>
        <v>0</v>
      </c>
      <c r="G94" s="20" t="str">
        <f t="shared" si="4"/>
        <v>0</v>
      </c>
      <c r="H94" s="21">
        <v>34843.0</v>
      </c>
    </row>
    <row r="95">
      <c r="A95" s="6" t="s">
        <v>22</v>
      </c>
      <c r="B95" s="8" t="s">
        <v>161</v>
      </c>
      <c r="C95" s="8" t="s">
        <v>158</v>
      </c>
      <c r="D95" s="18" t="str">
        <f t="shared" si="1"/>
        <v>0</v>
      </c>
      <c r="E95" s="19" t="str">
        <f t="shared" si="2"/>
        <v>0</v>
      </c>
      <c r="F95" s="18" t="str">
        <f t="shared" si="3"/>
        <v>0</v>
      </c>
      <c r="G95" s="20" t="str">
        <f t="shared" si="4"/>
        <v>0</v>
      </c>
      <c r="H95" s="21">
        <v>92943.0</v>
      </c>
    </row>
    <row r="96">
      <c r="A96" s="6" t="s">
        <v>22</v>
      </c>
      <c r="B96" s="8" t="s">
        <v>162</v>
      </c>
      <c r="C96" s="8" t="s">
        <v>158</v>
      </c>
      <c r="D96" s="18" t="str">
        <f t="shared" si="1"/>
        <v>0</v>
      </c>
      <c r="E96" s="19" t="str">
        <f t="shared" si="2"/>
        <v>0</v>
      </c>
      <c r="F96" s="18" t="str">
        <f t="shared" si="3"/>
        <v>0</v>
      </c>
      <c r="G96" s="20" t="str">
        <f t="shared" si="4"/>
        <v>0</v>
      </c>
      <c r="H96" s="21">
        <v>876719.0</v>
      </c>
    </row>
    <row r="97">
      <c r="A97" s="6" t="s">
        <v>22</v>
      </c>
      <c r="B97" s="8" t="s">
        <v>163</v>
      </c>
      <c r="C97" s="8" t="s">
        <v>158</v>
      </c>
      <c r="D97" s="18" t="str">
        <f t="shared" si="1"/>
        <v>0</v>
      </c>
      <c r="E97" s="19" t="str">
        <f t="shared" si="2"/>
        <v>0</v>
      </c>
      <c r="F97" s="18" t="str">
        <f t="shared" si="3"/>
        <v>0</v>
      </c>
      <c r="G97" s="20" t="str">
        <f t="shared" si="4"/>
        <v>0</v>
      </c>
      <c r="H97" s="21">
        <v>1409284.0</v>
      </c>
    </row>
    <row r="98">
      <c r="A98" s="6" t="s">
        <v>22</v>
      </c>
      <c r="B98" s="8" t="s">
        <v>164</v>
      </c>
      <c r="C98" s="8" t="s">
        <v>165</v>
      </c>
      <c r="D98" s="18" t="str">
        <f t="shared" si="1"/>
        <v>0</v>
      </c>
      <c r="E98" s="19" t="str">
        <f t="shared" si="2"/>
        <v>0</v>
      </c>
      <c r="F98" s="18" t="str">
        <f t="shared" si="3"/>
        <v>0</v>
      </c>
      <c r="G98" s="20" t="str">
        <f t="shared" si="4"/>
        <v>0</v>
      </c>
      <c r="H98" s="21">
        <v>1228476.0</v>
      </c>
    </row>
    <row r="99">
      <c r="A99" s="6" t="s">
        <v>22</v>
      </c>
      <c r="B99" s="8" t="s">
        <v>166</v>
      </c>
      <c r="C99" s="8" t="s">
        <v>167</v>
      </c>
      <c r="D99" s="18" t="str">
        <f t="shared" si="1"/>
        <v>0</v>
      </c>
      <c r="E99" s="19" t="str">
        <f t="shared" si="2"/>
        <v>0</v>
      </c>
      <c r="F99" s="18" t="str">
        <f t="shared" si="3"/>
        <v>0</v>
      </c>
      <c r="G99" s="20" t="str">
        <f t="shared" si="4"/>
        <v>0</v>
      </c>
      <c r="H99" s="21">
        <v>25885.0</v>
      </c>
    </row>
    <row r="100">
      <c r="A100" s="6" t="s">
        <v>22</v>
      </c>
      <c r="B100" s="8" t="s">
        <v>168</v>
      </c>
      <c r="C100" s="8" t="s">
        <v>167</v>
      </c>
      <c r="D100" s="18" t="str">
        <f t="shared" si="1"/>
        <v>0</v>
      </c>
      <c r="E100" s="19" t="str">
        <f t="shared" si="2"/>
        <v>0</v>
      </c>
      <c r="F100" s="18" t="str">
        <f t="shared" si="3"/>
        <v>0</v>
      </c>
      <c r="G100" s="20" t="str">
        <f t="shared" si="4"/>
        <v>0</v>
      </c>
      <c r="H100" s="21">
        <v>1765569.0</v>
      </c>
    </row>
    <row r="101">
      <c r="A101" s="6" t="s">
        <v>22</v>
      </c>
      <c r="B101" s="8" t="s">
        <v>169</v>
      </c>
      <c r="C101" s="8" t="s">
        <v>170</v>
      </c>
      <c r="D101" s="18" t="str">
        <f t="shared" si="1"/>
        <v>0</v>
      </c>
      <c r="E101" s="19" t="str">
        <f t="shared" si="2"/>
        <v>0</v>
      </c>
      <c r="F101" s="18" t="str">
        <f t="shared" si="3"/>
        <v>0</v>
      </c>
      <c r="G101" s="20" t="str">
        <f t="shared" si="4"/>
        <v>0</v>
      </c>
      <c r="H101" s="21">
        <v>22896.0</v>
      </c>
    </row>
    <row r="102">
      <c r="A102" s="6" t="s">
        <v>22</v>
      </c>
      <c r="B102" s="8" t="s">
        <v>171</v>
      </c>
      <c r="C102" s="8" t="s">
        <v>170</v>
      </c>
      <c r="D102" s="18" t="str">
        <f t="shared" si="1"/>
        <v>0</v>
      </c>
      <c r="E102" s="19" t="str">
        <f t="shared" si="2"/>
        <v>0</v>
      </c>
      <c r="F102" s="18" t="str">
        <f t="shared" si="3"/>
        <v>0</v>
      </c>
      <c r="G102" s="20" t="str">
        <f t="shared" si="4"/>
        <v>0</v>
      </c>
      <c r="H102" s="21">
        <v>118233.0</v>
      </c>
    </row>
    <row r="103">
      <c r="A103" s="6" t="s">
        <v>22</v>
      </c>
      <c r="B103" s="8" t="s">
        <v>172</v>
      </c>
      <c r="C103" s="8" t="s">
        <v>170</v>
      </c>
      <c r="D103" s="18" t="str">
        <f t="shared" si="1"/>
        <v>0</v>
      </c>
      <c r="E103" s="19" t="str">
        <f t="shared" si="2"/>
        <v>0</v>
      </c>
      <c r="F103" s="18" t="str">
        <f t="shared" si="3"/>
        <v>0</v>
      </c>
      <c r="G103" s="20" t="str">
        <f t="shared" si="4"/>
        <v>0</v>
      </c>
      <c r="H103" s="21">
        <v>3430119.0</v>
      </c>
    </row>
    <row r="104">
      <c r="A104" s="6" t="s">
        <v>22</v>
      </c>
      <c r="B104" s="8" t="s">
        <v>173</v>
      </c>
      <c r="C104" s="8" t="s">
        <v>170</v>
      </c>
      <c r="D104" s="18" t="str">
        <f t="shared" si="1"/>
        <v>0</v>
      </c>
      <c r="E104" s="19" t="str">
        <f t="shared" si="2"/>
        <v>0</v>
      </c>
      <c r="F104" s="18" t="str">
        <f t="shared" si="3"/>
        <v>0</v>
      </c>
      <c r="G104" s="20" t="str">
        <f t="shared" si="4"/>
        <v>0</v>
      </c>
      <c r="H104" s="21">
        <v>105388.0</v>
      </c>
    </row>
    <row r="105">
      <c r="A105" s="6" t="s">
        <v>22</v>
      </c>
      <c r="B105" s="8" t="s">
        <v>174</v>
      </c>
      <c r="C105" s="8" t="s">
        <v>170</v>
      </c>
      <c r="D105" s="18" t="str">
        <f t="shared" si="1"/>
        <v>0</v>
      </c>
      <c r="E105" s="19" t="str">
        <f t="shared" si="2"/>
        <v>0</v>
      </c>
      <c r="F105" s="18" t="str">
        <f t="shared" si="3"/>
        <v>0</v>
      </c>
      <c r="G105" s="20" t="str">
        <f t="shared" si="4"/>
        <v>0</v>
      </c>
      <c r="H105" s="21">
        <v>2059328.0</v>
      </c>
    </row>
    <row r="106">
      <c r="A106" s="6" t="s">
        <v>22</v>
      </c>
      <c r="B106" s="8" t="s">
        <v>175</v>
      </c>
      <c r="C106" s="8" t="s">
        <v>170</v>
      </c>
      <c r="D106" s="18" t="str">
        <f t="shared" si="1"/>
        <v>0</v>
      </c>
      <c r="E106" s="19" t="str">
        <f t="shared" si="2"/>
        <v>0</v>
      </c>
      <c r="F106" s="18" t="str">
        <f t="shared" si="3"/>
        <v>0</v>
      </c>
      <c r="G106" s="20" t="str">
        <f t="shared" si="4"/>
        <v>0</v>
      </c>
      <c r="H106" s="21">
        <v>3589268.0</v>
      </c>
    </row>
    <row r="107">
      <c r="A107" s="6" t="s">
        <v>22</v>
      </c>
      <c r="B107" s="8" t="s">
        <v>176</v>
      </c>
      <c r="C107" s="8" t="s">
        <v>177</v>
      </c>
      <c r="D107" s="18" t="str">
        <f t="shared" si="1"/>
        <v>0</v>
      </c>
      <c r="E107" s="19" t="str">
        <f t="shared" si="2"/>
        <v>0</v>
      </c>
      <c r="F107" s="18" t="str">
        <f t="shared" si="3"/>
        <v>0</v>
      </c>
      <c r="G107" s="20" t="str">
        <f t="shared" si="4"/>
        <v>0</v>
      </c>
      <c r="H107" s="21">
        <v>1354549.0</v>
      </c>
    </row>
    <row r="108">
      <c r="A108" s="6" t="s">
        <v>22</v>
      </c>
      <c r="B108" s="8" t="s">
        <v>178</v>
      </c>
      <c r="C108" s="8" t="s">
        <v>177</v>
      </c>
      <c r="D108" s="18" t="str">
        <f t="shared" si="1"/>
        <v>0</v>
      </c>
      <c r="E108" s="19" t="str">
        <f t="shared" si="2"/>
        <v>0</v>
      </c>
      <c r="F108" s="18" t="str">
        <f t="shared" si="3"/>
        <v>0</v>
      </c>
      <c r="G108" s="20" t="str">
        <f t="shared" si="4"/>
        <v>0</v>
      </c>
      <c r="H108" s="21">
        <v>179579.0</v>
      </c>
    </row>
    <row r="109">
      <c r="A109" s="6" t="s">
        <v>22</v>
      </c>
      <c r="B109" s="8" t="s">
        <v>179</v>
      </c>
      <c r="C109" s="8" t="s">
        <v>177</v>
      </c>
      <c r="D109" s="18" t="str">
        <f t="shared" si="1"/>
        <v>0</v>
      </c>
      <c r="E109" s="19" t="str">
        <f t="shared" si="2"/>
        <v>0</v>
      </c>
      <c r="F109" s="18" t="str">
        <f t="shared" si="3"/>
        <v>0</v>
      </c>
      <c r="G109" s="20" t="str">
        <f t="shared" si="4"/>
        <v>0</v>
      </c>
      <c r="H109" s="21">
        <v>221417.0</v>
      </c>
    </row>
    <row r="110">
      <c r="A110" s="6" t="s">
        <v>22</v>
      </c>
      <c r="B110" s="8" t="s">
        <v>180</v>
      </c>
      <c r="C110" s="8" t="s">
        <v>177</v>
      </c>
      <c r="D110" s="18" t="str">
        <f t="shared" si="1"/>
        <v>0</v>
      </c>
      <c r="E110" s="19" t="str">
        <f t="shared" si="2"/>
        <v>0</v>
      </c>
      <c r="F110" s="18" t="str">
        <f t="shared" si="3"/>
        <v>0</v>
      </c>
      <c r="G110" s="20" t="str">
        <f t="shared" si="4"/>
        <v>0</v>
      </c>
      <c r="H110" s="21">
        <v>221833.0</v>
      </c>
    </row>
    <row r="111">
      <c r="A111" s="6" t="s">
        <v>22</v>
      </c>
      <c r="B111" s="8" t="s">
        <v>181</v>
      </c>
      <c r="C111" s="8" t="s">
        <v>182</v>
      </c>
      <c r="D111" s="18" t="str">
        <f t="shared" si="1"/>
        <v>0</v>
      </c>
      <c r="E111" s="19" t="str">
        <f t="shared" si="2"/>
        <v>0</v>
      </c>
      <c r="F111" s="18" t="str">
        <f t="shared" si="3"/>
        <v>0</v>
      </c>
      <c r="G111" s="20" t="str">
        <f t="shared" si="4"/>
        <v>0</v>
      </c>
      <c r="H111" s="21">
        <v>14839.0</v>
      </c>
    </row>
    <row r="112">
      <c r="A112" s="6" t="s">
        <v>22</v>
      </c>
      <c r="B112" s="8" t="s">
        <v>183</v>
      </c>
      <c r="C112" s="8" t="s">
        <v>182</v>
      </c>
      <c r="D112" s="18" t="str">
        <f t="shared" si="1"/>
        <v>0</v>
      </c>
      <c r="E112" s="19" t="str">
        <f t="shared" si="2"/>
        <v>0</v>
      </c>
      <c r="F112" s="18" t="str">
        <f t="shared" si="3"/>
        <v>0</v>
      </c>
      <c r="G112" s="20" t="str">
        <f t="shared" si="4"/>
        <v>0</v>
      </c>
      <c r="H112" s="21">
        <v>12880.0</v>
      </c>
    </row>
    <row r="113">
      <c r="A113" s="6" t="s">
        <v>22</v>
      </c>
      <c r="B113" s="8" t="s">
        <v>184</v>
      </c>
      <c r="C113" s="8" t="s">
        <v>182</v>
      </c>
      <c r="D113" s="18" t="str">
        <f t="shared" si="1"/>
        <v>0</v>
      </c>
      <c r="E113" s="19" t="str">
        <f t="shared" si="2"/>
        <v>0</v>
      </c>
      <c r="F113" s="18" t="str">
        <f t="shared" si="3"/>
        <v>0</v>
      </c>
      <c r="G113" s="20" t="str">
        <f t="shared" si="4"/>
        <v>0</v>
      </c>
      <c r="H113" s="21">
        <v>384690.0</v>
      </c>
    </row>
    <row r="114">
      <c r="A114" s="6" t="s">
        <v>22</v>
      </c>
      <c r="B114" s="8" t="s">
        <v>185</v>
      </c>
      <c r="C114" s="8" t="s">
        <v>182</v>
      </c>
      <c r="D114" s="18" t="str">
        <f t="shared" si="1"/>
        <v>0</v>
      </c>
      <c r="E114" s="19" t="str">
        <f t="shared" si="2"/>
        <v>0</v>
      </c>
      <c r="F114" s="18" t="str">
        <f t="shared" si="3"/>
        <v>0</v>
      </c>
      <c r="G114" s="20" t="str">
        <f t="shared" si="4"/>
        <v>0</v>
      </c>
      <c r="H114" s="21">
        <v>36942.0</v>
      </c>
    </row>
    <row r="115">
      <c r="A115" s="6" t="s">
        <v>22</v>
      </c>
      <c r="B115" s="8" t="s">
        <v>186</v>
      </c>
      <c r="C115" s="8" t="s">
        <v>187</v>
      </c>
      <c r="D115" s="18" t="str">
        <f t="shared" si="1"/>
        <v>0</v>
      </c>
      <c r="E115" s="19" t="str">
        <f t="shared" si="2"/>
        <v>0</v>
      </c>
      <c r="F115" s="18" t="str">
        <f t="shared" si="3"/>
        <v>0</v>
      </c>
      <c r="G115" s="20" t="str">
        <f t="shared" si="4"/>
        <v>0</v>
      </c>
      <c r="H115" s="21">
        <v>251038.0</v>
      </c>
    </row>
    <row r="116">
      <c r="A116" s="6" t="s">
        <v>22</v>
      </c>
      <c r="B116" s="8" t="s">
        <v>188</v>
      </c>
      <c r="C116" s="8" t="s">
        <v>189</v>
      </c>
      <c r="D116" s="18" t="str">
        <f t="shared" si="1"/>
        <v>0</v>
      </c>
      <c r="E116" s="19" t="str">
        <f t="shared" si="2"/>
        <v>0</v>
      </c>
      <c r="F116" s="18" t="str">
        <f t="shared" si="3"/>
        <v>0</v>
      </c>
      <c r="G116" s="20" t="str">
        <f t="shared" si="4"/>
        <v>0</v>
      </c>
      <c r="H116" s="21">
        <v>39882.0</v>
      </c>
    </row>
    <row r="117">
      <c r="A117" s="6" t="s">
        <v>22</v>
      </c>
      <c r="B117" s="8" t="s">
        <v>190</v>
      </c>
      <c r="C117" s="8" t="s">
        <v>189</v>
      </c>
      <c r="D117" s="18" t="str">
        <f t="shared" si="1"/>
        <v>0</v>
      </c>
      <c r="E117" s="19" t="str">
        <f t="shared" si="2"/>
        <v>0</v>
      </c>
      <c r="F117" s="18" t="str">
        <f t="shared" si="3"/>
        <v>0</v>
      </c>
      <c r="G117" s="20" t="str">
        <f t="shared" si="4"/>
        <v>0</v>
      </c>
      <c r="H117" s="21">
        <v>13886.0</v>
      </c>
    </row>
    <row r="118">
      <c r="A118" s="6" t="s">
        <v>22</v>
      </c>
      <c r="B118" s="8" t="s">
        <v>191</v>
      </c>
      <c r="C118" s="8" t="s">
        <v>192</v>
      </c>
      <c r="D118" s="18" t="str">
        <f t="shared" si="1"/>
        <v>0</v>
      </c>
      <c r="E118" s="19" t="str">
        <f t="shared" si="2"/>
        <v>0</v>
      </c>
      <c r="F118" s="18" t="str">
        <f t="shared" si="3"/>
        <v>0</v>
      </c>
      <c r="G118" s="20" t="str">
        <f t="shared" si="4"/>
        <v>0</v>
      </c>
      <c r="H118" s="21">
        <v>4500578.0</v>
      </c>
    </row>
    <row r="119">
      <c r="A119" s="6" t="s">
        <v>22</v>
      </c>
      <c r="B119" s="8" t="s">
        <v>193</v>
      </c>
      <c r="C119" s="8" t="s">
        <v>192</v>
      </c>
      <c r="D119" s="18" t="str">
        <f t="shared" si="1"/>
        <v>0</v>
      </c>
      <c r="E119" s="19" t="str">
        <f t="shared" si="2"/>
        <v>0</v>
      </c>
      <c r="F119" s="18" t="str">
        <f t="shared" si="3"/>
        <v>0</v>
      </c>
      <c r="G119" s="20" t="str">
        <f t="shared" si="4"/>
        <v>0</v>
      </c>
      <c r="H119" s="21">
        <v>25040.0</v>
      </c>
    </row>
    <row r="120">
      <c r="A120" s="6" t="s">
        <v>22</v>
      </c>
      <c r="B120" s="8" t="s">
        <v>194</v>
      </c>
      <c r="C120" s="8" t="s">
        <v>192</v>
      </c>
      <c r="D120" s="18" t="str">
        <f t="shared" si="1"/>
        <v>0</v>
      </c>
      <c r="E120" s="19" t="str">
        <f t="shared" si="2"/>
        <v>0</v>
      </c>
      <c r="F120" s="18" t="str">
        <f t="shared" si="3"/>
        <v>0</v>
      </c>
      <c r="G120" s="20" t="str">
        <f t="shared" si="4"/>
        <v>0</v>
      </c>
      <c r="H120" s="21">
        <v>30590.0</v>
      </c>
    </row>
    <row r="121">
      <c r="A121" s="6" t="s">
        <v>22</v>
      </c>
      <c r="B121" s="8" t="s">
        <v>195</v>
      </c>
      <c r="C121" s="8" t="s">
        <v>192</v>
      </c>
      <c r="D121" s="18" t="str">
        <f t="shared" si="1"/>
        <v>0</v>
      </c>
      <c r="E121" s="19" t="str">
        <f t="shared" si="2"/>
        <v>0</v>
      </c>
      <c r="F121" s="18" t="str">
        <f t="shared" si="3"/>
        <v>0</v>
      </c>
      <c r="G121" s="20" t="str">
        <f t="shared" si="4"/>
        <v>0</v>
      </c>
      <c r="H121" s="21">
        <v>6646030.0</v>
      </c>
    </row>
    <row r="122">
      <c r="A122" s="6" t="s">
        <v>22</v>
      </c>
      <c r="B122" s="8" t="s">
        <v>196</v>
      </c>
      <c r="C122" s="8" t="s">
        <v>192</v>
      </c>
      <c r="D122" s="18" t="str">
        <f t="shared" si="1"/>
        <v>0</v>
      </c>
      <c r="E122" s="19" t="str">
        <f t="shared" si="2"/>
        <v>0</v>
      </c>
      <c r="F122" s="18" t="str">
        <f t="shared" si="3"/>
        <v>0</v>
      </c>
      <c r="G122" s="20" t="str">
        <f t="shared" si="4"/>
        <v>0</v>
      </c>
      <c r="H122" s="21">
        <v>94337.0</v>
      </c>
    </row>
    <row r="123">
      <c r="A123" s="6" t="s">
        <v>22</v>
      </c>
      <c r="B123" s="8" t="s">
        <v>197</v>
      </c>
      <c r="C123" s="8" t="s">
        <v>192</v>
      </c>
      <c r="D123" s="18" t="str">
        <f t="shared" si="1"/>
        <v>0</v>
      </c>
      <c r="E123" s="19" t="str">
        <f t="shared" si="2"/>
        <v>0</v>
      </c>
      <c r="F123" s="18" t="str">
        <f t="shared" si="3"/>
        <v>0</v>
      </c>
      <c r="G123" s="20" t="str">
        <f t="shared" si="4"/>
        <v>0</v>
      </c>
      <c r="H123" s="21">
        <v>2964193.0</v>
      </c>
    </row>
    <row r="124">
      <c r="A124" s="6" t="s">
        <v>22</v>
      </c>
      <c r="B124" s="8" t="s">
        <v>198</v>
      </c>
      <c r="C124" s="8" t="s">
        <v>199</v>
      </c>
      <c r="D124" s="18" t="str">
        <f t="shared" si="1"/>
        <v>0</v>
      </c>
      <c r="E124" s="19" t="str">
        <f t="shared" si="2"/>
        <v>0</v>
      </c>
      <c r="F124" s="18" t="str">
        <f t="shared" si="3"/>
        <v>0</v>
      </c>
      <c r="G124" s="20" t="str">
        <f t="shared" si="4"/>
        <v>0</v>
      </c>
      <c r="H124" s="21">
        <v>6002854.0</v>
      </c>
    </row>
    <row r="125">
      <c r="A125" s="6" t="s">
        <v>22</v>
      </c>
      <c r="B125" s="8" t="s">
        <v>200</v>
      </c>
      <c r="C125" s="8" t="s">
        <v>199</v>
      </c>
      <c r="D125" s="18" t="str">
        <f t="shared" si="1"/>
        <v>0</v>
      </c>
      <c r="E125" s="19" t="str">
        <f t="shared" si="2"/>
        <v>0</v>
      </c>
      <c r="F125" s="18" t="str">
        <f t="shared" si="3"/>
        <v>0</v>
      </c>
      <c r="G125" s="20" t="str">
        <f t="shared" si="4"/>
        <v>0</v>
      </c>
      <c r="H125" s="21">
        <v>2712766.0</v>
      </c>
    </row>
    <row r="126">
      <c r="A126" s="6" t="s">
        <v>22</v>
      </c>
      <c r="B126" s="8" t="s">
        <v>201</v>
      </c>
      <c r="C126" s="8" t="s">
        <v>202</v>
      </c>
      <c r="D126" s="18" t="str">
        <f t="shared" si="1"/>
        <v>0</v>
      </c>
      <c r="E126" s="19" t="str">
        <f t="shared" si="2"/>
        <v>0</v>
      </c>
      <c r="F126" s="18" t="str">
        <f t="shared" si="3"/>
        <v>0</v>
      </c>
      <c r="G126" s="20" t="str">
        <f t="shared" si="4"/>
        <v>0</v>
      </c>
      <c r="H126" s="21">
        <v>125508.0</v>
      </c>
    </row>
    <row r="127">
      <c r="A127" s="6" t="s">
        <v>22</v>
      </c>
      <c r="B127" s="8" t="s">
        <v>203</v>
      </c>
      <c r="C127" s="8" t="s">
        <v>204</v>
      </c>
      <c r="D127" s="18" t="str">
        <f t="shared" si="1"/>
        <v>0</v>
      </c>
      <c r="E127" s="19" t="str">
        <f t="shared" si="2"/>
        <v>0</v>
      </c>
      <c r="F127" s="18" t="str">
        <f t="shared" si="3"/>
        <v>0</v>
      </c>
      <c r="G127" s="20" t="str">
        <f t="shared" si="4"/>
        <v>0</v>
      </c>
      <c r="H127" s="21">
        <v>17041.0</v>
      </c>
    </row>
    <row r="128">
      <c r="A128" s="6" t="s">
        <v>22</v>
      </c>
      <c r="B128" s="8" t="s">
        <v>205</v>
      </c>
      <c r="C128" s="8" t="s">
        <v>204</v>
      </c>
      <c r="D128" s="18" t="str">
        <f t="shared" si="1"/>
        <v>0</v>
      </c>
      <c r="E128" s="19" t="str">
        <f t="shared" si="2"/>
        <v>0</v>
      </c>
      <c r="F128" s="18" t="str">
        <f t="shared" si="3"/>
        <v>0</v>
      </c>
      <c r="G128" s="20" t="str">
        <f t="shared" si="4"/>
        <v>0</v>
      </c>
      <c r="H128" s="21">
        <v>418310.0</v>
      </c>
    </row>
    <row r="129">
      <c r="A129" s="6" t="s">
        <v>22</v>
      </c>
      <c r="B129" s="8" t="s">
        <v>206</v>
      </c>
      <c r="C129" s="8" t="s">
        <v>204</v>
      </c>
      <c r="D129" s="18" t="str">
        <f t="shared" si="1"/>
        <v>0</v>
      </c>
      <c r="E129" s="19" t="str">
        <f t="shared" si="2"/>
        <v>0</v>
      </c>
      <c r="F129" s="18" t="str">
        <f t="shared" si="3"/>
        <v>0</v>
      </c>
      <c r="G129" s="20" t="str">
        <f t="shared" si="4"/>
        <v>0</v>
      </c>
      <c r="H129" s="21">
        <v>273313.0</v>
      </c>
    </row>
    <row r="130">
      <c r="A130" s="6" t="s">
        <v>22</v>
      </c>
      <c r="B130" s="8" t="s">
        <v>207</v>
      </c>
      <c r="C130" s="8" t="s">
        <v>204</v>
      </c>
      <c r="D130" s="18" t="str">
        <f t="shared" si="1"/>
        <v>0</v>
      </c>
      <c r="E130" s="19" t="str">
        <f t="shared" si="2"/>
        <v>0</v>
      </c>
      <c r="F130" s="18" t="str">
        <f t="shared" si="3"/>
        <v>0</v>
      </c>
      <c r="G130" s="20" t="str">
        <f t="shared" si="4"/>
        <v>0</v>
      </c>
      <c r="H130" s="21">
        <v>25089.0</v>
      </c>
    </row>
    <row r="131">
      <c r="A131" s="6" t="s">
        <v>22</v>
      </c>
      <c r="B131" s="8" t="s">
        <v>208</v>
      </c>
      <c r="C131" s="8" t="s">
        <v>204</v>
      </c>
      <c r="D131" s="18" t="str">
        <f t="shared" si="1"/>
        <v>0</v>
      </c>
      <c r="E131" s="19" t="str">
        <f t="shared" si="2"/>
        <v>0</v>
      </c>
      <c r="F131" s="18" t="str">
        <f t="shared" si="3"/>
        <v>0</v>
      </c>
      <c r="G131" s="20" t="str">
        <f t="shared" si="4"/>
        <v>0</v>
      </c>
      <c r="H131" s="21">
        <v>47909.0</v>
      </c>
    </row>
    <row r="132">
      <c r="A132" s="6" t="s">
        <v>22</v>
      </c>
      <c r="B132" s="8" t="s">
        <v>209</v>
      </c>
      <c r="C132" s="8" t="s">
        <v>204</v>
      </c>
      <c r="D132" s="18" t="str">
        <f t="shared" si="1"/>
        <v>0</v>
      </c>
      <c r="E132" s="19" t="str">
        <f t="shared" si="2"/>
        <v>0</v>
      </c>
      <c r="F132" s="18" t="str">
        <f t="shared" si="3"/>
        <v>0</v>
      </c>
      <c r="G132" s="20" t="str">
        <f t="shared" si="4"/>
        <v>0</v>
      </c>
      <c r="H132" s="21">
        <v>72893.0</v>
      </c>
    </row>
    <row r="133">
      <c r="A133" s="6" t="s">
        <v>22</v>
      </c>
      <c r="B133" s="8" t="s">
        <v>210</v>
      </c>
      <c r="C133" s="8" t="s">
        <v>204</v>
      </c>
      <c r="D133" s="18" t="str">
        <f t="shared" si="1"/>
        <v>0</v>
      </c>
      <c r="E133" s="19" t="str">
        <f t="shared" si="2"/>
        <v>0</v>
      </c>
      <c r="F133" s="18" t="str">
        <f t="shared" si="3"/>
        <v>0</v>
      </c>
      <c r="G133" s="20" t="str">
        <f t="shared" si="4"/>
        <v>0</v>
      </c>
      <c r="H133" s="21">
        <v>81260.0</v>
      </c>
    </row>
    <row r="134">
      <c r="A134" s="6" t="s">
        <v>22</v>
      </c>
      <c r="B134" s="8" t="s">
        <v>211</v>
      </c>
      <c r="C134" s="8" t="s">
        <v>204</v>
      </c>
      <c r="D134" s="18" t="str">
        <f t="shared" si="1"/>
        <v>0</v>
      </c>
      <c r="E134" s="19" t="str">
        <f t="shared" si="2"/>
        <v>0</v>
      </c>
      <c r="F134" s="18" t="str">
        <f t="shared" si="3"/>
        <v>0</v>
      </c>
      <c r="G134" s="20" t="str">
        <f t="shared" si="4"/>
        <v>0</v>
      </c>
      <c r="H134" s="21">
        <v>138933.0</v>
      </c>
    </row>
    <row r="135">
      <c r="A135" s="6" t="s">
        <v>22</v>
      </c>
      <c r="B135" s="8" t="s">
        <v>212</v>
      </c>
      <c r="C135" s="8" t="s">
        <v>204</v>
      </c>
      <c r="D135" s="18" t="str">
        <f t="shared" si="1"/>
        <v>0</v>
      </c>
      <c r="E135" s="19" t="str">
        <f t="shared" si="2"/>
        <v>0</v>
      </c>
      <c r="F135" s="18" t="str">
        <f t="shared" si="3"/>
        <v>0</v>
      </c>
      <c r="G135" s="20" t="str">
        <f t="shared" si="4"/>
        <v>0</v>
      </c>
      <c r="H135" s="21">
        <v>40888.0</v>
      </c>
    </row>
    <row r="136">
      <c r="A136" s="6" t="s">
        <v>22</v>
      </c>
      <c r="B136" s="8" t="s">
        <v>213</v>
      </c>
      <c r="C136" s="8" t="s">
        <v>204</v>
      </c>
      <c r="D136" s="18" t="str">
        <f t="shared" si="1"/>
        <v>0</v>
      </c>
      <c r="E136" s="19" t="str">
        <f t="shared" si="2"/>
        <v>0</v>
      </c>
      <c r="F136" s="18" t="str">
        <f t="shared" si="3"/>
        <v>0</v>
      </c>
      <c r="G136" s="20" t="str">
        <f t="shared" si="4"/>
        <v>0</v>
      </c>
      <c r="H136" s="21">
        <v>926186.0</v>
      </c>
    </row>
    <row r="137">
      <c r="A137" s="6" t="s">
        <v>22</v>
      </c>
      <c r="B137" s="8" t="s">
        <v>214</v>
      </c>
      <c r="C137" s="8" t="s">
        <v>204</v>
      </c>
      <c r="D137" s="18" t="str">
        <f t="shared" si="1"/>
        <v>0</v>
      </c>
      <c r="E137" s="19" t="str">
        <f t="shared" si="2"/>
        <v>0</v>
      </c>
      <c r="F137" s="18" t="str">
        <f t="shared" si="3"/>
        <v>0</v>
      </c>
      <c r="G137" s="20" t="str">
        <f t="shared" si="4"/>
        <v>0</v>
      </c>
      <c r="H137" s="21">
        <v>9005.0</v>
      </c>
    </row>
    <row r="138">
      <c r="A138" s="6" t="s">
        <v>22</v>
      </c>
      <c r="B138" s="8" t="s">
        <v>215</v>
      </c>
      <c r="C138" s="8" t="s">
        <v>204</v>
      </c>
      <c r="D138" s="18" t="str">
        <f t="shared" si="1"/>
        <v>0</v>
      </c>
      <c r="E138" s="19" t="str">
        <f t="shared" si="2"/>
        <v>0</v>
      </c>
      <c r="F138" s="18" t="str">
        <f t="shared" si="3"/>
        <v>0</v>
      </c>
      <c r="G138" s="20" t="str">
        <f t="shared" si="4"/>
        <v>0</v>
      </c>
      <c r="H138" s="21">
        <v>569090.0</v>
      </c>
    </row>
    <row r="139">
      <c r="A139" s="6" t="s">
        <v>22</v>
      </c>
      <c r="B139" s="8" t="s">
        <v>216</v>
      </c>
      <c r="C139" s="8" t="s">
        <v>204</v>
      </c>
      <c r="D139" s="18" t="str">
        <f t="shared" si="1"/>
        <v>0</v>
      </c>
      <c r="E139" s="19" t="str">
        <f t="shared" si="2"/>
        <v>0</v>
      </c>
      <c r="F139" s="18" t="str">
        <f t="shared" si="3"/>
        <v>0</v>
      </c>
      <c r="G139" s="20" t="str">
        <f t="shared" si="4"/>
        <v>0</v>
      </c>
      <c r="H139" s="21">
        <v>285879.0</v>
      </c>
    </row>
    <row r="140">
      <c r="A140" s="6" t="s">
        <v>22</v>
      </c>
      <c r="B140" s="8" t="s">
        <v>217</v>
      </c>
      <c r="C140" s="8" t="s">
        <v>204</v>
      </c>
      <c r="D140" s="18" t="str">
        <f t="shared" si="1"/>
        <v>0</v>
      </c>
      <c r="E140" s="19" t="str">
        <f t="shared" si="2"/>
        <v>0</v>
      </c>
      <c r="F140" s="18" t="str">
        <f t="shared" si="3"/>
        <v>0</v>
      </c>
      <c r="G140" s="20" t="str">
        <f t="shared" si="4"/>
        <v>0</v>
      </c>
      <c r="H140" s="21">
        <v>28764.0</v>
      </c>
    </row>
    <row r="141">
      <c r="A141" s="6" t="s">
        <v>22</v>
      </c>
      <c r="B141" s="8" t="s">
        <v>218</v>
      </c>
      <c r="C141" s="8" t="s">
        <v>204</v>
      </c>
      <c r="D141" s="18" t="str">
        <f t="shared" si="1"/>
        <v>0</v>
      </c>
      <c r="E141" s="19" t="str">
        <f t="shared" si="2"/>
        <v>0</v>
      </c>
      <c r="F141" s="18" t="str">
        <f t="shared" si="3"/>
        <v>0</v>
      </c>
      <c r="G141" s="20" t="str">
        <f t="shared" si="4"/>
        <v>0</v>
      </c>
      <c r="H141" s="21">
        <v>1101657.0</v>
      </c>
    </row>
    <row r="142">
      <c r="A142" s="6" t="s">
        <v>22</v>
      </c>
      <c r="B142" s="8" t="s">
        <v>219</v>
      </c>
      <c r="C142" s="8" t="s">
        <v>204</v>
      </c>
      <c r="D142" s="18" t="str">
        <f t="shared" si="1"/>
        <v>0</v>
      </c>
      <c r="E142" s="19" t="str">
        <f t="shared" si="2"/>
        <v>0</v>
      </c>
      <c r="F142" s="18" t="str">
        <f t="shared" si="3"/>
        <v>0</v>
      </c>
      <c r="G142" s="20" t="str">
        <f t="shared" si="4"/>
        <v>0</v>
      </c>
      <c r="H142" s="21">
        <v>16064.0</v>
      </c>
    </row>
    <row r="143">
      <c r="A143" s="6" t="s">
        <v>22</v>
      </c>
      <c r="B143" s="8" t="s">
        <v>220</v>
      </c>
      <c r="C143" s="8" t="s">
        <v>204</v>
      </c>
      <c r="D143" s="18" t="str">
        <f t="shared" si="1"/>
        <v>0</v>
      </c>
      <c r="E143" s="19" t="str">
        <f t="shared" si="2"/>
        <v>0</v>
      </c>
      <c r="F143" s="18" t="str">
        <f t="shared" si="3"/>
        <v>0</v>
      </c>
      <c r="G143" s="20" t="str">
        <f t="shared" si="4"/>
        <v>0</v>
      </c>
      <c r="H143" s="21">
        <v>15238.0</v>
      </c>
    </row>
    <row r="144">
      <c r="A144" s="6" t="s">
        <v>22</v>
      </c>
      <c r="B144" s="8" t="s">
        <v>221</v>
      </c>
      <c r="C144" s="8" t="s">
        <v>204</v>
      </c>
      <c r="D144" s="18" t="str">
        <f t="shared" si="1"/>
        <v>0</v>
      </c>
      <c r="E144" s="19" t="str">
        <f t="shared" si="2"/>
        <v>0</v>
      </c>
      <c r="F144" s="18" t="str">
        <f t="shared" si="3"/>
        <v>0</v>
      </c>
      <c r="G144" s="20" t="str">
        <f t="shared" si="4"/>
        <v>0</v>
      </c>
      <c r="H144" s="21">
        <v>66305.0</v>
      </c>
    </row>
    <row r="145">
      <c r="A145" s="6" t="s">
        <v>22</v>
      </c>
      <c r="B145" s="8" t="s">
        <v>222</v>
      </c>
      <c r="C145" s="8" t="s">
        <v>204</v>
      </c>
      <c r="D145" s="18" t="str">
        <f t="shared" si="1"/>
        <v>0</v>
      </c>
      <c r="E145" s="19" t="str">
        <f t="shared" si="2"/>
        <v>0</v>
      </c>
      <c r="F145" s="18" t="str">
        <f t="shared" si="3"/>
        <v>0</v>
      </c>
      <c r="G145" s="20" t="str">
        <f t="shared" si="4"/>
        <v>0</v>
      </c>
      <c r="H145" s="21">
        <v>183400.0</v>
      </c>
    </row>
    <row r="146">
      <c r="A146" s="6" t="s">
        <v>22</v>
      </c>
      <c r="B146" s="8" t="s">
        <v>223</v>
      </c>
      <c r="C146" s="8" t="s">
        <v>204</v>
      </c>
      <c r="D146" s="18" t="str">
        <f t="shared" si="1"/>
        <v>0</v>
      </c>
      <c r="E146" s="19" t="str">
        <f t="shared" si="2"/>
        <v>0</v>
      </c>
      <c r="F146" s="18" t="str">
        <f t="shared" si="3"/>
        <v>0</v>
      </c>
      <c r="G146" s="20" t="str">
        <f t="shared" si="4"/>
        <v>0</v>
      </c>
      <c r="H146" s="21">
        <v>130355.0</v>
      </c>
    </row>
    <row r="147">
      <c r="A147" s="6" t="s">
        <v>22</v>
      </c>
      <c r="B147" s="8" t="s">
        <v>224</v>
      </c>
      <c r="C147" s="8" t="s">
        <v>204</v>
      </c>
      <c r="D147" s="18" t="str">
        <f t="shared" si="1"/>
        <v>0</v>
      </c>
      <c r="E147" s="19" t="str">
        <f t="shared" si="2"/>
        <v>0</v>
      </c>
      <c r="F147" s="18" t="str">
        <f t="shared" si="3"/>
        <v>0</v>
      </c>
      <c r="G147" s="20" t="str">
        <f t="shared" si="4"/>
        <v>0</v>
      </c>
      <c r="H147" s="21">
        <v>296187.0</v>
      </c>
    </row>
    <row r="148">
      <c r="A148" s="6" t="s">
        <v>22</v>
      </c>
      <c r="B148" s="8" t="s">
        <v>225</v>
      </c>
      <c r="C148" s="8" t="s">
        <v>226</v>
      </c>
      <c r="D148" s="18" t="str">
        <f t="shared" si="1"/>
        <v>0</v>
      </c>
      <c r="E148" s="19" t="str">
        <f t="shared" si="2"/>
        <v>0</v>
      </c>
      <c r="F148" s="18" t="str">
        <f t="shared" si="3"/>
        <v>0</v>
      </c>
      <c r="G148" s="20" t="str">
        <f t="shared" si="4"/>
        <v>0</v>
      </c>
      <c r="H148" s="21">
        <v>47493.0</v>
      </c>
    </row>
    <row r="149">
      <c r="A149" s="6" t="s">
        <v>22</v>
      </c>
      <c r="B149" s="8" t="s">
        <v>227</v>
      </c>
      <c r="C149" s="8" t="s">
        <v>226</v>
      </c>
      <c r="D149" s="18" t="str">
        <f t="shared" si="1"/>
        <v>0</v>
      </c>
      <c r="E149" s="19" t="str">
        <f t="shared" si="2"/>
        <v>0</v>
      </c>
      <c r="F149" s="18" t="str">
        <f t="shared" si="3"/>
        <v>0</v>
      </c>
      <c r="G149" s="20" t="str">
        <f t="shared" si="4"/>
        <v>0</v>
      </c>
      <c r="H149" s="21">
        <v>27940.0</v>
      </c>
    </row>
    <row r="150">
      <c r="A150" s="6" t="s">
        <v>22</v>
      </c>
      <c r="B150" s="8" t="s">
        <v>228</v>
      </c>
      <c r="C150" s="8" t="s">
        <v>226</v>
      </c>
      <c r="D150" s="18" t="str">
        <f t="shared" si="1"/>
        <v>0</v>
      </c>
      <c r="E150" s="19" t="str">
        <f t="shared" si="2"/>
        <v>0</v>
      </c>
      <c r="F150" s="18" t="str">
        <f t="shared" si="3"/>
        <v>0</v>
      </c>
      <c r="G150" s="20" t="str">
        <f t="shared" si="4"/>
        <v>0</v>
      </c>
      <c r="H150" s="21">
        <v>166174.0</v>
      </c>
    </row>
    <row r="151">
      <c r="A151" s="6" t="s">
        <v>22</v>
      </c>
      <c r="B151" s="8" t="s">
        <v>229</v>
      </c>
      <c r="C151" s="8" t="s">
        <v>226</v>
      </c>
      <c r="D151" s="18" t="str">
        <f t="shared" si="1"/>
        <v>0</v>
      </c>
      <c r="E151" s="19" t="str">
        <f t="shared" si="2"/>
        <v>0</v>
      </c>
      <c r="F151" s="18" t="str">
        <f t="shared" si="3"/>
        <v>0</v>
      </c>
      <c r="G151" s="20" t="str">
        <f t="shared" si="4"/>
        <v>0</v>
      </c>
      <c r="H151" s="21">
        <v>26312.0</v>
      </c>
    </row>
    <row r="152">
      <c r="A152" s="6" t="s">
        <v>22</v>
      </c>
      <c r="B152" s="8" t="s">
        <v>230</v>
      </c>
      <c r="C152" s="8" t="s">
        <v>226</v>
      </c>
      <c r="D152" s="18" t="str">
        <f t="shared" si="1"/>
        <v>0</v>
      </c>
      <c r="E152" s="19" t="str">
        <f t="shared" si="2"/>
        <v>0</v>
      </c>
      <c r="F152" s="18" t="str">
        <f t="shared" si="3"/>
        <v>0</v>
      </c>
      <c r="G152" s="20" t="str">
        <f t="shared" si="4"/>
        <v>0</v>
      </c>
      <c r="H152" s="21">
        <v>3606333.0</v>
      </c>
    </row>
    <row r="153">
      <c r="A153" s="6" t="s">
        <v>22</v>
      </c>
      <c r="B153" s="8" t="s">
        <v>231</v>
      </c>
      <c r="C153" s="8" t="s">
        <v>226</v>
      </c>
      <c r="D153" s="18" t="str">
        <f t="shared" si="1"/>
        <v>0</v>
      </c>
      <c r="E153" s="19" t="str">
        <f t="shared" si="2"/>
        <v>0</v>
      </c>
      <c r="F153" s="18" t="str">
        <f t="shared" si="3"/>
        <v>0</v>
      </c>
      <c r="G153" s="20" t="str">
        <f t="shared" si="4"/>
        <v>0</v>
      </c>
      <c r="H153" s="21">
        <v>148348.0</v>
      </c>
    </row>
    <row r="154">
      <c r="A154" s="6" t="s">
        <v>22</v>
      </c>
      <c r="B154" s="8" t="s">
        <v>232</v>
      </c>
      <c r="C154" s="8" t="s">
        <v>226</v>
      </c>
      <c r="D154" s="18" t="str">
        <f t="shared" si="1"/>
        <v>0</v>
      </c>
      <c r="E154" s="19" t="str">
        <f t="shared" si="2"/>
        <v>0</v>
      </c>
      <c r="F154" s="18" t="str">
        <f t="shared" si="3"/>
        <v>0</v>
      </c>
      <c r="G154" s="20" t="str">
        <f t="shared" si="4"/>
        <v>0</v>
      </c>
      <c r="H154" s="21">
        <v>61281.0</v>
      </c>
    </row>
    <row r="155">
      <c r="A155" s="6" t="s">
        <v>22</v>
      </c>
      <c r="B155" s="8" t="s">
        <v>233</v>
      </c>
      <c r="C155" s="8" t="s">
        <v>226</v>
      </c>
      <c r="D155" s="18" t="str">
        <f t="shared" si="1"/>
        <v>0</v>
      </c>
      <c r="E155" s="19" t="str">
        <f t="shared" si="2"/>
        <v>0</v>
      </c>
      <c r="F155" s="18" t="str">
        <f t="shared" si="3"/>
        <v>0</v>
      </c>
      <c r="G155" s="20" t="str">
        <f t="shared" si="4"/>
        <v>0</v>
      </c>
      <c r="H155" s="21">
        <v>35141.0</v>
      </c>
    </row>
    <row r="156">
      <c r="A156" s="6" t="s">
        <v>22</v>
      </c>
      <c r="B156" s="8" t="s">
        <v>234</v>
      </c>
      <c r="C156" s="8" t="s">
        <v>226</v>
      </c>
      <c r="D156" s="18" t="str">
        <f t="shared" si="1"/>
        <v>0</v>
      </c>
      <c r="E156" s="19" t="str">
        <f t="shared" si="2"/>
        <v>0</v>
      </c>
      <c r="F156" s="18" t="str">
        <f t="shared" si="3"/>
        <v>0</v>
      </c>
      <c r="G156" s="20" t="str">
        <f t="shared" si="4"/>
        <v>0</v>
      </c>
      <c r="H156" s="21">
        <v>262001.0</v>
      </c>
    </row>
    <row r="157">
      <c r="A157" s="6" t="s">
        <v>22</v>
      </c>
      <c r="B157" s="8" t="s">
        <v>235</v>
      </c>
      <c r="C157" s="8" t="s">
        <v>226</v>
      </c>
      <c r="D157" s="18" t="str">
        <f t="shared" si="1"/>
        <v>0</v>
      </c>
      <c r="E157" s="19" t="str">
        <f t="shared" si="2"/>
        <v>0</v>
      </c>
      <c r="F157" s="18" t="str">
        <f t="shared" si="3"/>
        <v>0</v>
      </c>
      <c r="G157" s="20" t="str">
        <f t="shared" si="4"/>
        <v>0</v>
      </c>
      <c r="H157" s="21">
        <v>51348.0</v>
      </c>
    </row>
    <row r="158">
      <c r="A158" s="6" t="s">
        <v>22</v>
      </c>
      <c r="B158" s="8" t="s">
        <v>236</v>
      </c>
      <c r="C158" s="8" t="s">
        <v>226</v>
      </c>
      <c r="D158" s="18" t="str">
        <f t="shared" si="1"/>
        <v>0</v>
      </c>
      <c r="E158" s="19" t="str">
        <f t="shared" si="2"/>
        <v>0</v>
      </c>
      <c r="F158" s="18" t="str">
        <f t="shared" si="3"/>
        <v>0</v>
      </c>
      <c r="G158" s="20" t="str">
        <f t="shared" si="4"/>
        <v>0</v>
      </c>
      <c r="H158" s="21">
        <v>41465.0</v>
      </c>
    </row>
    <row r="159">
      <c r="A159" s="6" t="s">
        <v>22</v>
      </c>
      <c r="B159" s="8" t="s">
        <v>237</v>
      </c>
      <c r="C159" s="8" t="s">
        <v>226</v>
      </c>
      <c r="D159" s="18" t="str">
        <f t="shared" si="1"/>
        <v>0</v>
      </c>
      <c r="E159" s="19" t="str">
        <f t="shared" si="2"/>
        <v>0</v>
      </c>
      <c r="F159" s="18" t="str">
        <f t="shared" si="3"/>
        <v>0</v>
      </c>
      <c r="G159" s="20" t="str">
        <f t="shared" si="4"/>
        <v>0</v>
      </c>
      <c r="H159" s="21">
        <v>143876.0</v>
      </c>
    </row>
    <row r="160">
      <c r="A160" s="6" t="s">
        <v>22</v>
      </c>
      <c r="B160" s="8" t="s">
        <v>238</v>
      </c>
      <c r="C160" s="8" t="s">
        <v>226</v>
      </c>
      <c r="D160" s="18" t="str">
        <f t="shared" si="1"/>
        <v>0</v>
      </c>
      <c r="E160" s="19" t="str">
        <f t="shared" si="2"/>
        <v>0</v>
      </c>
      <c r="F160" s="18" t="str">
        <f t="shared" si="3"/>
        <v>0</v>
      </c>
      <c r="G160" s="20" t="str">
        <f t="shared" si="4"/>
        <v>0</v>
      </c>
      <c r="H160" s="21">
        <v>52035.0</v>
      </c>
    </row>
    <row r="161">
      <c r="A161" s="6" t="s">
        <v>22</v>
      </c>
      <c r="B161" s="8" t="s">
        <v>239</v>
      </c>
      <c r="C161" s="8" t="s">
        <v>226</v>
      </c>
      <c r="D161" s="18" t="str">
        <f t="shared" si="1"/>
        <v>0</v>
      </c>
      <c r="E161" s="19" t="str">
        <f t="shared" si="2"/>
        <v>0</v>
      </c>
      <c r="F161" s="18" t="str">
        <f t="shared" si="3"/>
        <v>0</v>
      </c>
      <c r="G161" s="20" t="str">
        <f t="shared" si="4"/>
        <v>0</v>
      </c>
      <c r="H161" s="21">
        <v>47187.0</v>
      </c>
    </row>
    <row r="162">
      <c r="A162" s="6" t="s">
        <v>22</v>
      </c>
      <c r="B162" s="8" t="s">
        <v>240</v>
      </c>
      <c r="C162" s="8" t="s">
        <v>226</v>
      </c>
      <c r="D162" s="18" t="str">
        <f t="shared" si="1"/>
        <v>0</v>
      </c>
      <c r="E162" s="19" t="str">
        <f t="shared" si="2"/>
        <v>0</v>
      </c>
      <c r="F162" s="18" t="str">
        <f t="shared" si="3"/>
        <v>0</v>
      </c>
      <c r="G162" s="20" t="str">
        <f t="shared" si="4"/>
        <v>0</v>
      </c>
      <c r="H162" s="21">
        <v>128186.0</v>
      </c>
    </row>
    <row r="163">
      <c r="A163" s="6" t="s">
        <v>22</v>
      </c>
      <c r="B163" s="8" t="s">
        <v>241</v>
      </c>
      <c r="C163" s="8" t="s">
        <v>226</v>
      </c>
      <c r="D163" s="18" t="str">
        <f t="shared" si="1"/>
        <v>0</v>
      </c>
      <c r="E163" s="19" t="str">
        <f t="shared" si="2"/>
        <v>0</v>
      </c>
      <c r="F163" s="18" t="str">
        <f t="shared" si="3"/>
        <v>0</v>
      </c>
      <c r="G163" s="20" t="str">
        <f t="shared" si="4"/>
        <v>0</v>
      </c>
      <c r="H163" s="21">
        <v>81117.0</v>
      </c>
    </row>
    <row r="164">
      <c r="A164" s="6" t="s">
        <v>22</v>
      </c>
      <c r="B164" s="8" t="s">
        <v>242</v>
      </c>
      <c r="C164" s="8" t="s">
        <v>226</v>
      </c>
      <c r="D164" s="18" t="str">
        <f t="shared" si="1"/>
        <v>0</v>
      </c>
      <c r="E164" s="19" t="str">
        <f t="shared" si="2"/>
        <v>0</v>
      </c>
      <c r="F164" s="18" t="str">
        <f t="shared" si="3"/>
        <v>0</v>
      </c>
      <c r="G164" s="20" t="str">
        <f t="shared" si="4"/>
        <v>0</v>
      </c>
      <c r="H164" s="21">
        <v>78975.0</v>
      </c>
    </row>
    <row r="165">
      <c r="A165" s="6" t="s">
        <v>22</v>
      </c>
      <c r="B165" s="8" t="s">
        <v>243</v>
      </c>
      <c r="C165" s="8" t="s">
        <v>226</v>
      </c>
      <c r="D165" s="18" t="str">
        <f t="shared" si="1"/>
        <v>0</v>
      </c>
      <c r="E165" s="19" t="str">
        <f t="shared" si="2"/>
        <v>0</v>
      </c>
      <c r="F165" s="18" t="str">
        <f t="shared" si="3"/>
        <v>0</v>
      </c>
      <c r="G165" s="20" t="str">
        <f t="shared" si="4"/>
        <v>0</v>
      </c>
      <c r="H165" s="21">
        <v>1220808.0</v>
      </c>
    </row>
    <row r="166">
      <c r="A166" s="6" t="s">
        <v>22</v>
      </c>
      <c r="B166" s="8" t="s">
        <v>244</v>
      </c>
      <c r="C166" s="8" t="s">
        <v>226</v>
      </c>
      <c r="D166" s="18" t="str">
        <f t="shared" si="1"/>
        <v>0</v>
      </c>
      <c r="E166" s="19" t="str">
        <f t="shared" si="2"/>
        <v>0</v>
      </c>
      <c r="F166" s="18" t="str">
        <f t="shared" si="3"/>
        <v>0</v>
      </c>
      <c r="G166" s="20" t="str">
        <f t="shared" si="4"/>
        <v>0</v>
      </c>
      <c r="H166" s="21">
        <v>117611.0</v>
      </c>
    </row>
    <row r="167">
      <c r="A167" s="6" t="s">
        <v>22</v>
      </c>
      <c r="B167" s="8" t="s">
        <v>245</v>
      </c>
      <c r="C167" s="8" t="s">
        <v>246</v>
      </c>
      <c r="D167" s="18" t="str">
        <f t="shared" si="1"/>
        <v>0</v>
      </c>
      <c r="E167" s="19" t="str">
        <f t="shared" si="2"/>
        <v>0</v>
      </c>
      <c r="F167" s="18" t="str">
        <f t="shared" si="3"/>
        <v>0</v>
      </c>
      <c r="G167" s="20" t="str">
        <f t="shared" si="4"/>
        <v>0</v>
      </c>
      <c r="H167" s="21">
        <v>366464.0</v>
      </c>
    </row>
    <row r="168">
      <c r="A168" s="6" t="s">
        <v>22</v>
      </c>
      <c r="B168" s="8" t="s">
        <v>247</v>
      </c>
      <c r="C168" s="8" t="s">
        <v>246</v>
      </c>
      <c r="D168" s="18" t="str">
        <f t="shared" si="1"/>
        <v>0</v>
      </c>
      <c r="E168" s="19" t="str">
        <f t="shared" si="2"/>
        <v>0</v>
      </c>
      <c r="F168" s="18" t="str">
        <f t="shared" si="3"/>
        <v>0</v>
      </c>
      <c r="G168" s="20" t="str">
        <f t="shared" si="4"/>
        <v>0</v>
      </c>
      <c r="H168" s="21">
        <v>130495.0</v>
      </c>
    </row>
    <row r="169">
      <c r="A169" s="6" t="s">
        <v>22</v>
      </c>
      <c r="B169" s="8" t="s">
        <v>248</v>
      </c>
      <c r="C169" s="8" t="s">
        <v>246</v>
      </c>
      <c r="D169" s="18" t="str">
        <f t="shared" si="1"/>
        <v>0</v>
      </c>
      <c r="E169" s="19" t="str">
        <f t="shared" si="2"/>
        <v>0</v>
      </c>
      <c r="F169" s="18" t="str">
        <f t="shared" si="3"/>
        <v>0</v>
      </c>
      <c r="G169" s="20" t="str">
        <f t="shared" si="4"/>
        <v>0</v>
      </c>
      <c r="H169" s="21">
        <v>13709.0</v>
      </c>
    </row>
    <row r="170">
      <c r="A170" s="6" t="s">
        <v>22</v>
      </c>
      <c r="B170" s="8" t="s">
        <v>249</v>
      </c>
      <c r="C170" s="8" t="s">
        <v>246</v>
      </c>
      <c r="D170" s="18" t="str">
        <f t="shared" si="1"/>
        <v>0</v>
      </c>
      <c r="E170" s="19" t="str">
        <f t="shared" si="2"/>
        <v>0</v>
      </c>
      <c r="F170" s="18" t="str">
        <f t="shared" si="3"/>
        <v>0</v>
      </c>
      <c r="G170" s="20" t="str">
        <f t="shared" si="4"/>
        <v>0</v>
      </c>
      <c r="H170" s="21">
        <v>271449.0</v>
      </c>
    </row>
    <row r="171">
      <c r="A171" s="6" t="s">
        <v>22</v>
      </c>
      <c r="B171" s="8" t="s">
        <v>250</v>
      </c>
      <c r="C171" s="8" t="s">
        <v>246</v>
      </c>
      <c r="D171" s="18" t="str">
        <f t="shared" si="1"/>
        <v>0</v>
      </c>
      <c r="E171" s="19" t="str">
        <f t="shared" si="2"/>
        <v>0</v>
      </c>
      <c r="F171" s="18" t="str">
        <f t="shared" si="3"/>
        <v>0</v>
      </c>
      <c r="G171" s="20" t="str">
        <f t="shared" si="4"/>
        <v>0</v>
      </c>
      <c r="H171" s="8">
        <v>0.0</v>
      </c>
    </row>
    <row r="172">
      <c r="A172" s="6" t="s">
        <v>22</v>
      </c>
      <c r="B172" s="8" t="s">
        <v>251</v>
      </c>
      <c r="C172" s="8" t="s">
        <v>246</v>
      </c>
      <c r="D172" s="18" t="str">
        <f t="shared" si="1"/>
        <v>0</v>
      </c>
      <c r="E172" s="19" t="str">
        <f t="shared" si="2"/>
        <v>0</v>
      </c>
      <c r="F172" s="18" t="str">
        <f t="shared" si="3"/>
        <v>0</v>
      </c>
      <c r="G172" s="20" t="str">
        <f t="shared" si="4"/>
        <v>0</v>
      </c>
      <c r="H172" s="21">
        <v>20137.0</v>
      </c>
    </row>
    <row r="173">
      <c r="A173" s="6" t="s">
        <v>22</v>
      </c>
      <c r="B173" s="8" t="s">
        <v>252</v>
      </c>
      <c r="C173" s="8" t="s">
        <v>246</v>
      </c>
      <c r="D173" s="18" t="str">
        <f t="shared" si="1"/>
        <v>0</v>
      </c>
      <c r="E173" s="19" t="str">
        <f t="shared" si="2"/>
        <v>0</v>
      </c>
      <c r="F173" s="18" t="str">
        <f t="shared" si="3"/>
        <v>0</v>
      </c>
      <c r="G173" s="20" t="str">
        <f t="shared" si="4"/>
        <v>0</v>
      </c>
      <c r="H173" s="21">
        <v>274824.0</v>
      </c>
    </row>
    <row r="174">
      <c r="A174" s="6" t="s">
        <v>22</v>
      </c>
      <c r="B174" s="8" t="s">
        <v>253</v>
      </c>
      <c r="C174" s="8" t="s">
        <v>246</v>
      </c>
      <c r="D174" s="18" t="str">
        <f t="shared" si="1"/>
        <v>0</v>
      </c>
      <c r="E174" s="19" t="str">
        <f t="shared" si="2"/>
        <v>0</v>
      </c>
      <c r="F174" s="18" t="str">
        <f t="shared" si="3"/>
        <v>0</v>
      </c>
      <c r="G174" s="20" t="str">
        <f t="shared" si="4"/>
        <v>0</v>
      </c>
      <c r="H174" s="21">
        <v>46452.0</v>
      </c>
    </row>
    <row r="175">
      <c r="A175" s="6" t="s">
        <v>22</v>
      </c>
      <c r="B175" s="8" t="s">
        <v>254</v>
      </c>
      <c r="C175" s="8" t="s">
        <v>246</v>
      </c>
      <c r="D175" s="18" t="str">
        <f t="shared" si="1"/>
        <v>0</v>
      </c>
      <c r="E175" s="19" t="str">
        <f t="shared" si="2"/>
        <v>0</v>
      </c>
      <c r="F175" s="18" t="str">
        <f t="shared" si="3"/>
        <v>0</v>
      </c>
      <c r="G175" s="20" t="str">
        <f t="shared" si="4"/>
        <v>0</v>
      </c>
      <c r="H175" s="21">
        <v>33926.0</v>
      </c>
    </row>
    <row r="176">
      <c r="A176" s="6" t="s">
        <v>22</v>
      </c>
      <c r="B176" s="8" t="s">
        <v>255</v>
      </c>
      <c r="C176" s="8" t="s">
        <v>246</v>
      </c>
      <c r="D176" s="18" t="str">
        <f t="shared" si="1"/>
        <v>0</v>
      </c>
      <c r="E176" s="19" t="str">
        <f t="shared" si="2"/>
        <v>0</v>
      </c>
      <c r="F176" s="18" t="str">
        <f t="shared" si="3"/>
        <v>0</v>
      </c>
      <c r="G176" s="20" t="str">
        <f t="shared" si="4"/>
        <v>0</v>
      </c>
      <c r="H176" s="21">
        <v>2307550.0</v>
      </c>
    </row>
    <row r="177">
      <c r="A177" s="6" t="s">
        <v>22</v>
      </c>
      <c r="B177" s="8" t="s">
        <v>256</v>
      </c>
      <c r="C177" s="8" t="s">
        <v>246</v>
      </c>
      <c r="D177" s="18" t="str">
        <f t="shared" si="1"/>
        <v>0</v>
      </c>
      <c r="E177" s="19" t="str">
        <f t="shared" si="2"/>
        <v>0</v>
      </c>
      <c r="F177" s="18" t="str">
        <f t="shared" si="3"/>
        <v>0</v>
      </c>
      <c r="G177" s="20" t="str">
        <f t="shared" si="4"/>
        <v>0</v>
      </c>
      <c r="H177" s="21">
        <v>6930.0</v>
      </c>
    </row>
    <row r="178">
      <c r="A178" s="6" t="s">
        <v>22</v>
      </c>
      <c r="B178" s="8" t="s">
        <v>257</v>
      </c>
      <c r="C178" s="8" t="s">
        <v>246</v>
      </c>
      <c r="D178" s="18" t="str">
        <f t="shared" si="1"/>
        <v>0</v>
      </c>
      <c r="E178" s="19" t="str">
        <f t="shared" si="2"/>
        <v>0</v>
      </c>
      <c r="F178" s="18" t="str">
        <f t="shared" si="3"/>
        <v>0</v>
      </c>
      <c r="G178" s="20" t="str">
        <f t="shared" si="4"/>
        <v>0</v>
      </c>
      <c r="H178" s="21">
        <v>456661.0</v>
      </c>
    </row>
    <row r="179">
      <c r="A179" s="6" t="s">
        <v>22</v>
      </c>
      <c r="B179" s="8" t="s">
        <v>258</v>
      </c>
      <c r="C179" s="8" t="s">
        <v>246</v>
      </c>
      <c r="D179" s="18" t="str">
        <f t="shared" si="1"/>
        <v>0</v>
      </c>
      <c r="E179" s="19" t="str">
        <f t="shared" si="2"/>
        <v>0</v>
      </c>
      <c r="F179" s="18" t="str">
        <f t="shared" si="3"/>
        <v>0</v>
      </c>
      <c r="G179" s="20" t="str">
        <f t="shared" si="4"/>
        <v>0</v>
      </c>
      <c r="H179" s="21">
        <v>88419.0</v>
      </c>
    </row>
    <row r="180">
      <c r="A180" s="6" t="s">
        <v>22</v>
      </c>
      <c r="B180" s="8" t="s">
        <v>259</v>
      </c>
      <c r="C180" s="8" t="s">
        <v>246</v>
      </c>
      <c r="D180" s="18" t="str">
        <f t="shared" si="1"/>
        <v>0</v>
      </c>
      <c r="E180" s="19" t="str">
        <f t="shared" si="2"/>
        <v>0</v>
      </c>
      <c r="F180" s="18" t="str">
        <f t="shared" si="3"/>
        <v>0</v>
      </c>
      <c r="G180" s="20" t="str">
        <f t="shared" si="4"/>
        <v>0</v>
      </c>
      <c r="H180" s="21">
        <v>64420.0</v>
      </c>
    </row>
    <row r="181">
      <c r="A181" s="6" t="s">
        <v>22</v>
      </c>
      <c r="B181" s="8" t="s">
        <v>260</v>
      </c>
      <c r="C181" s="8" t="s">
        <v>246</v>
      </c>
      <c r="D181" s="18" t="str">
        <f t="shared" si="1"/>
        <v>0</v>
      </c>
      <c r="E181" s="19" t="str">
        <f t="shared" si="2"/>
        <v>0</v>
      </c>
      <c r="F181" s="18" t="str">
        <f t="shared" si="3"/>
        <v>0</v>
      </c>
      <c r="G181" s="20" t="str">
        <f t="shared" si="4"/>
        <v>0</v>
      </c>
      <c r="H181" s="21">
        <v>701719.0</v>
      </c>
    </row>
    <row r="182">
      <c r="A182" s="6" t="s">
        <v>22</v>
      </c>
      <c r="B182" s="8" t="s">
        <v>261</v>
      </c>
      <c r="C182" s="8" t="s">
        <v>262</v>
      </c>
      <c r="D182" s="18" t="str">
        <f t="shared" si="1"/>
        <v>0</v>
      </c>
      <c r="E182" s="19" t="str">
        <f t="shared" si="2"/>
        <v>0</v>
      </c>
      <c r="F182" s="18" t="str">
        <f t="shared" si="3"/>
        <v>0</v>
      </c>
      <c r="G182" s="20" t="str">
        <f t="shared" si="4"/>
        <v>0</v>
      </c>
      <c r="H182" s="21">
        <v>23156.0</v>
      </c>
    </row>
    <row r="183">
      <c r="A183" s="6" t="s">
        <v>22</v>
      </c>
      <c r="B183" s="8" t="s">
        <v>263</v>
      </c>
      <c r="C183" s="8" t="s">
        <v>262</v>
      </c>
      <c r="D183" s="18" t="str">
        <f t="shared" si="1"/>
        <v>0</v>
      </c>
      <c r="E183" s="19" t="str">
        <f t="shared" si="2"/>
        <v>0</v>
      </c>
      <c r="F183" s="18" t="str">
        <f t="shared" si="3"/>
        <v>0</v>
      </c>
      <c r="G183" s="20" t="str">
        <f t="shared" si="4"/>
        <v>0</v>
      </c>
      <c r="H183" s="21">
        <v>115282.0</v>
      </c>
    </row>
    <row r="184">
      <c r="A184" s="6" t="s">
        <v>22</v>
      </c>
      <c r="B184" s="8" t="s">
        <v>264</v>
      </c>
      <c r="C184" s="8" t="s">
        <v>262</v>
      </c>
      <c r="D184" s="18" t="str">
        <f t="shared" si="1"/>
        <v>0</v>
      </c>
      <c r="E184" s="19" t="str">
        <f t="shared" si="2"/>
        <v>0</v>
      </c>
      <c r="F184" s="18" t="str">
        <f t="shared" si="3"/>
        <v>0</v>
      </c>
      <c r="G184" s="20" t="str">
        <f t="shared" si="4"/>
        <v>0</v>
      </c>
      <c r="H184" s="21">
        <v>72904.0</v>
      </c>
    </row>
    <row r="185">
      <c r="A185" s="6" t="s">
        <v>22</v>
      </c>
      <c r="B185" s="8" t="s">
        <v>265</v>
      </c>
      <c r="C185" s="8" t="s">
        <v>262</v>
      </c>
      <c r="D185" s="18" t="str">
        <f t="shared" si="1"/>
        <v>0</v>
      </c>
      <c r="E185" s="19" t="str">
        <f t="shared" si="2"/>
        <v>0</v>
      </c>
      <c r="F185" s="18" t="str">
        <f t="shared" si="3"/>
        <v>0</v>
      </c>
      <c r="G185" s="20" t="str">
        <f t="shared" si="4"/>
        <v>0</v>
      </c>
      <c r="H185" s="21">
        <v>37383.0</v>
      </c>
    </row>
    <row r="186">
      <c r="A186" s="6" t="s">
        <v>22</v>
      </c>
      <c r="B186" s="8" t="s">
        <v>266</v>
      </c>
      <c r="C186" s="8" t="s">
        <v>262</v>
      </c>
      <c r="D186" s="18" t="str">
        <f t="shared" si="1"/>
        <v>0</v>
      </c>
      <c r="E186" s="19" t="str">
        <f t="shared" si="2"/>
        <v>0</v>
      </c>
      <c r="F186" s="18" t="str">
        <f t="shared" si="3"/>
        <v>0</v>
      </c>
      <c r="G186" s="20" t="str">
        <f t="shared" si="4"/>
        <v>0</v>
      </c>
      <c r="H186" s="21">
        <v>262753.0</v>
      </c>
    </row>
    <row r="187">
      <c r="A187" s="6" t="s">
        <v>22</v>
      </c>
      <c r="B187" s="8" t="s">
        <v>267</v>
      </c>
      <c r="C187" s="8" t="s">
        <v>262</v>
      </c>
      <c r="D187" s="18" t="str">
        <f t="shared" si="1"/>
        <v>0</v>
      </c>
      <c r="E187" s="19" t="str">
        <f t="shared" si="2"/>
        <v>0</v>
      </c>
      <c r="F187" s="18" t="str">
        <f t="shared" si="3"/>
        <v>0</v>
      </c>
      <c r="G187" s="20" t="str">
        <f t="shared" si="4"/>
        <v>0</v>
      </c>
      <c r="H187" s="21">
        <v>50406.0</v>
      </c>
    </row>
    <row r="188">
      <c r="A188" s="6" t="s">
        <v>22</v>
      </c>
      <c r="B188" s="8" t="s">
        <v>268</v>
      </c>
      <c r="C188" s="8" t="s">
        <v>269</v>
      </c>
      <c r="D188" s="18" t="str">
        <f t="shared" si="1"/>
        <v>0</v>
      </c>
      <c r="E188" s="19" t="str">
        <f t="shared" si="2"/>
        <v>0</v>
      </c>
      <c r="F188" s="18" t="str">
        <f t="shared" si="3"/>
        <v>0</v>
      </c>
      <c r="G188" s="20" t="str">
        <f t="shared" si="4"/>
        <v>0</v>
      </c>
      <c r="H188" s="21">
        <v>1011302.0</v>
      </c>
    </row>
    <row r="189">
      <c r="A189" s="6" t="s">
        <v>22</v>
      </c>
      <c r="B189" s="8" t="s">
        <v>270</v>
      </c>
      <c r="C189" s="8" t="s">
        <v>269</v>
      </c>
      <c r="D189" s="18" t="str">
        <f t="shared" si="1"/>
        <v>0</v>
      </c>
      <c r="E189" s="19" t="str">
        <f t="shared" si="2"/>
        <v>0</v>
      </c>
      <c r="F189" s="18" t="str">
        <f t="shared" si="3"/>
        <v>0</v>
      </c>
      <c r="G189" s="20" t="str">
        <f t="shared" si="4"/>
        <v>0</v>
      </c>
      <c r="H189" s="21">
        <v>156030.0</v>
      </c>
    </row>
    <row r="190">
      <c r="A190" s="6" t="s">
        <v>22</v>
      </c>
      <c r="B190" s="8" t="s">
        <v>271</v>
      </c>
      <c r="C190" s="8" t="s">
        <v>269</v>
      </c>
      <c r="D190" s="18" t="str">
        <f t="shared" si="1"/>
        <v>0</v>
      </c>
      <c r="E190" s="19" t="str">
        <f t="shared" si="2"/>
        <v>0</v>
      </c>
      <c r="F190" s="18" t="str">
        <f t="shared" si="3"/>
        <v>0</v>
      </c>
      <c r="G190" s="20" t="str">
        <f t="shared" si="4"/>
        <v>0</v>
      </c>
      <c r="H190" s="21">
        <v>381754.0</v>
      </c>
    </row>
    <row r="191">
      <c r="A191" s="6" t="s">
        <v>22</v>
      </c>
      <c r="B191" s="8" t="s">
        <v>272</v>
      </c>
      <c r="C191" s="8" t="s">
        <v>269</v>
      </c>
      <c r="D191" s="18" t="str">
        <f t="shared" si="1"/>
        <v>0</v>
      </c>
      <c r="E191" s="19" t="str">
        <f t="shared" si="2"/>
        <v>0</v>
      </c>
      <c r="F191" s="18" t="str">
        <f t="shared" si="3"/>
        <v>0</v>
      </c>
      <c r="G191" s="20" t="str">
        <f t="shared" si="4"/>
        <v>0</v>
      </c>
      <c r="H191" s="21">
        <v>54318.0</v>
      </c>
    </row>
    <row r="192">
      <c r="A192" s="6" t="s">
        <v>22</v>
      </c>
      <c r="B192" s="8" t="s">
        <v>273</v>
      </c>
      <c r="C192" s="8" t="s">
        <v>269</v>
      </c>
      <c r="D192" s="18" t="str">
        <f t="shared" si="1"/>
        <v>0</v>
      </c>
      <c r="E192" s="19" t="str">
        <f t="shared" si="2"/>
        <v>0</v>
      </c>
      <c r="F192" s="18" t="str">
        <f t="shared" si="3"/>
        <v>0</v>
      </c>
      <c r="G192" s="20" t="str">
        <f t="shared" si="4"/>
        <v>0</v>
      </c>
      <c r="H192" s="21">
        <v>472353.0</v>
      </c>
    </row>
    <row r="193">
      <c r="A193" s="6" t="s">
        <v>22</v>
      </c>
      <c r="B193" s="8" t="s">
        <v>274</v>
      </c>
      <c r="C193" s="8" t="s">
        <v>269</v>
      </c>
      <c r="D193" s="18" t="str">
        <f t="shared" si="1"/>
        <v>0</v>
      </c>
      <c r="E193" s="19" t="str">
        <f t="shared" si="2"/>
        <v>0</v>
      </c>
      <c r="F193" s="18" t="str">
        <f t="shared" si="3"/>
        <v>0</v>
      </c>
      <c r="G193" s="20" t="str">
        <f t="shared" si="4"/>
        <v>0</v>
      </c>
      <c r="H193" s="21">
        <v>93114.0</v>
      </c>
    </row>
    <row r="194">
      <c r="A194" s="6" t="s">
        <v>22</v>
      </c>
      <c r="B194" s="8" t="s">
        <v>275</v>
      </c>
      <c r="C194" s="8" t="s">
        <v>269</v>
      </c>
      <c r="D194" s="18" t="str">
        <f t="shared" si="1"/>
        <v>0</v>
      </c>
      <c r="E194" s="19" t="str">
        <f t="shared" si="2"/>
        <v>0</v>
      </c>
      <c r="F194" s="18" t="str">
        <f t="shared" si="3"/>
        <v>0</v>
      </c>
      <c r="G194" s="20" t="str">
        <f t="shared" si="4"/>
        <v>0</v>
      </c>
      <c r="H194" s="21">
        <v>339676.0</v>
      </c>
    </row>
    <row r="195">
      <c r="A195" s="6" t="s">
        <v>22</v>
      </c>
      <c r="B195" s="8" t="s">
        <v>276</v>
      </c>
      <c r="C195" s="8" t="s">
        <v>269</v>
      </c>
      <c r="D195" s="18" t="str">
        <f t="shared" si="1"/>
        <v>0</v>
      </c>
      <c r="E195" s="19" t="str">
        <f t="shared" si="2"/>
        <v>0</v>
      </c>
      <c r="F195" s="18" t="str">
        <f t="shared" si="3"/>
        <v>0</v>
      </c>
      <c r="G195" s="20" t="str">
        <f t="shared" si="4"/>
        <v>0</v>
      </c>
      <c r="H195" s="21">
        <v>323316.0</v>
      </c>
    </row>
    <row r="196">
      <c r="A196" s="6" t="s">
        <v>22</v>
      </c>
      <c r="B196" s="8" t="s">
        <v>277</v>
      </c>
      <c r="C196" s="8" t="s">
        <v>269</v>
      </c>
      <c r="D196" s="18" t="str">
        <f t="shared" si="1"/>
        <v>0</v>
      </c>
      <c r="E196" s="19" t="str">
        <f t="shared" si="2"/>
        <v>0</v>
      </c>
      <c r="F196" s="18" t="str">
        <f t="shared" si="3"/>
        <v>0</v>
      </c>
      <c r="G196" s="20" t="str">
        <f t="shared" si="4"/>
        <v>0</v>
      </c>
      <c r="H196" s="21">
        <v>128558.0</v>
      </c>
    </row>
    <row r="197">
      <c r="A197" s="6" t="s">
        <v>22</v>
      </c>
      <c r="B197" s="8" t="s">
        <v>278</v>
      </c>
      <c r="C197" s="8" t="s">
        <v>269</v>
      </c>
      <c r="D197" s="18" t="str">
        <f t="shared" si="1"/>
        <v>0</v>
      </c>
      <c r="E197" s="19" t="str">
        <f t="shared" si="2"/>
        <v>0</v>
      </c>
      <c r="F197" s="18" t="str">
        <f t="shared" si="3"/>
        <v>0</v>
      </c>
      <c r="G197" s="20" t="str">
        <f t="shared" si="4"/>
        <v>0</v>
      </c>
      <c r="H197" s="21">
        <v>27916.0</v>
      </c>
    </row>
    <row r="198">
      <c r="A198" s="6" t="s">
        <v>22</v>
      </c>
      <c r="B198" s="8" t="s">
        <v>279</v>
      </c>
      <c r="C198" s="8" t="s">
        <v>269</v>
      </c>
      <c r="D198" s="18" t="str">
        <f t="shared" si="1"/>
        <v>0</v>
      </c>
      <c r="E198" s="19" t="str">
        <f t="shared" si="2"/>
        <v>0</v>
      </c>
      <c r="F198" s="18" t="str">
        <f t="shared" si="3"/>
        <v>0</v>
      </c>
      <c r="G198" s="20" t="str">
        <f t="shared" si="4"/>
        <v>0</v>
      </c>
      <c r="H198" s="21">
        <v>45630.0</v>
      </c>
    </row>
    <row r="199">
      <c r="A199" s="6" t="s">
        <v>22</v>
      </c>
      <c r="B199" s="8" t="s">
        <v>280</v>
      </c>
      <c r="C199" s="8" t="s">
        <v>269</v>
      </c>
      <c r="D199" s="18" t="str">
        <f t="shared" si="1"/>
        <v>0</v>
      </c>
      <c r="E199" s="19" t="str">
        <f t="shared" si="2"/>
        <v>0</v>
      </c>
      <c r="F199" s="18" t="str">
        <f t="shared" si="3"/>
        <v>0</v>
      </c>
      <c r="G199" s="20" t="str">
        <f t="shared" si="4"/>
        <v>0</v>
      </c>
      <c r="H199" s="21">
        <v>10780.0</v>
      </c>
    </row>
    <row r="200">
      <c r="A200" s="6" t="s">
        <v>22</v>
      </c>
      <c r="B200" s="8" t="s">
        <v>281</v>
      </c>
      <c r="C200" s="8" t="s">
        <v>269</v>
      </c>
      <c r="D200" s="18" t="str">
        <f t="shared" si="1"/>
        <v>0</v>
      </c>
      <c r="E200" s="19" t="str">
        <f t="shared" si="2"/>
        <v>0</v>
      </c>
      <c r="F200" s="18" t="str">
        <f t="shared" si="3"/>
        <v>0</v>
      </c>
      <c r="G200" s="20" t="str">
        <f t="shared" si="4"/>
        <v>0</v>
      </c>
      <c r="H200" s="21">
        <v>1735412.0</v>
      </c>
    </row>
    <row r="201">
      <c r="A201" s="6" t="s">
        <v>22</v>
      </c>
      <c r="B201" s="8" t="s">
        <v>282</v>
      </c>
      <c r="C201" s="8" t="s">
        <v>269</v>
      </c>
      <c r="D201" s="18" t="str">
        <f t="shared" si="1"/>
        <v>0</v>
      </c>
      <c r="E201" s="19" t="str">
        <f t="shared" si="2"/>
        <v>0</v>
      </c>
      <c r="F201" s="18" t="str">
        <f t="shared" si="3"/>
        <v>0</v>
      </c>
      <c r="G201" s="20" t="str">
        <f t="shared" si="4"/>
        <v>0</v>
      </c>
      <c r="H201" s="21">
        <v>260848.0</v>
      </c>
    </row>
    <row r="202">
      <c r="A202" s="6" t="s">
        <v>22</v>
      </c>
      <c r="B202" s="8" t="s">
        <v>283</v>
      </c>
      <c r="C202" s="8" t="s">
        <v>269</v>
      </c>
      <c r="D202" s="18" t="str">
        <f t="shared" si="1"/>
        <v>0</v>
      </c>
      <c r="E202" s="19" t="str">
        <f t="shared" si="2"/>
        <v>0</v>
      </c>
      <c r="F202" s="18" t="str">
        <f t="shared" si="3"/>
        <v>0</v>
      </c>
      <c r="G202" s="20" t="str">
        <f t="shared" si="4"/>
        <v>0</v>
      </c>
      <c r="H202" s="21">
        <v>78849.0</v>
      </c>
    </row>
    <row r="203">
      <c r="A203" s="6" t="s">
        <v>22</v>
      </c>
      <c r="B203" s="8" t="s">
        <v>284</v>
      </c>
      <c r="C203" s="8" t="s">
        <v>269</v>
      </c>
      <c r="D203" s="18" t="str">
        <f t="shared" si="1"/>
        <v>0</v>
      </c>
      <c r="E203" s="19" t="str">
        <f t="shared" si="2"/>
        <v>0</v>
      </c>
      <c r="F203" s="18" t="str">
        <f t="shared" si="3"/>
        <v>0</v>
      </c>
      <c r="G203" s="20" t="str">
        <f t="shared" si="4"/>
        <v>0</v>
      </c>
      <c r="H203" s="21">
        <v>49346.0</v>
      </c>
    </row>
    <row r="204">
      <c r="A204" s="6" t="s">
        <v>22</v>
      </c>
      <c r="B204" s="8" t="s">
        <v>285</v>
      </c>
      <c r="C204" s="8" t="s">
        <v>269</v>
      </c>
      <c r="D204" s="18" t="str">
        <f t="shared" si="1"/>
        <v>0</v>
      </c>
      <c r="E204" s="19" t="str">
        <f t="shared" si="2"/>
        <v>0</v>
      </c>
      <c r="F204" s="18" t="str">
        <f t="shared" si="3"/>
        <v>0</v>
      </c>
      <c r="G204" s="20" t="str">
        <f t="shared" si="4"/>
        <v>0</v>
      </c>
      <c r="H204" s="21">
        <v>84079.0</v>
      </c>
    </row>
    <row r="205">
      <c r="A205" s="6" t="s">
        <v>22</v>
      </c>
      <c r="B205" s="8" t="s">
        <v>286</v>
      </c>
      <c r="C205" s="8" t="s">
        <v>269</v>
      </c>
      <c r="D205" s="18" t="str">
        <f t="shared" si="1"/>
        <v>0</v>
      </c>
      <c r="E205" s="19" t="str">
        <f t="shared" si="2"/>
        <v>0</v>
      </c>
      <c r="F205" s="18" t="str">
        <f t="shared" si="3"/>
        <v>0</v>
      </c>
      <c r="G205" s="20" t="str">
        <f t="shared" si="4"/>
        <v>0</v>
      </c>
      <c r="H205" s="21">
        <v>913960.0</v>
      </c>
    </row>
    <row r="206">
      <c r="A206" s="6" t="s">
        <v>22</v>
      </c>
      <c r="B206" s="8" t="s">
        <v>287</v>
      </c>
      <c r="C206" s="8" t="s">
        <v>269</v>
      </c>
      <c r="D206" s="18" t="str">
        <f t="shared" si="1"/>
        <v>0</v>
      </c>
      <c r="E206" s="19" t="str">
        <f t="shared" si="2"/>
        <v>0</v>
      </c>
      <c r="F206" s="18" t="str">
        <f t="shared" si="3"/>
        <v>0</v>
      </c>
      <c r="G206" s="20" t="str">
        <f t="shared" si="4"/>
        <v>0</v>
      </c>
      <c r="H206" s="21">
        <v>140360.0</v>
      </c>
    </row>
    <row r="207">
      <c r="A207" s="6" t="s">
        <v>22</v>
      </c>
      <c r="B207" s="8" t="s">
        <v>288</v>
      </c>
      <c r="C207" s="8" t="s">
        <v>269</v>
      </c>
      <c r="D207" s="18" t="str">
        <f t="shared" si="1"/>
        <v>0</v>
      </c>
      <c r="E207" s="19" t="str">
        <f t="shared" si="2"/>
        <v>0</v>
      </c>
      <c r="F207" s="18" t="str">
        <f t="shared" si="3"/>
        <v>0</v>
      </c>
      <c r="G207" s="20" t="str">
        <f t="shared" si="4"/>
        <v>0</v>
      </c>
      <c r="H207" s="21">
        <v>59728.0</v>
      </c>
    </row>
    <row r="208">
      <c r="A208" s="6" t="s">
        <v>22</v>
      </c>
      <c r="B208" s="8" t="s">
        <v>289</v>
      </c>
      <c r="C208" s="8" t="s">
        <v>269</v>
      </c>
      <c r="D208" s="18" t="str">
        <f t="shared" si="1"/>
        <v>0</v>
      </c>
      <c r="E208" s="19" t="str">
        <f t="shared" si="2"/>
        <v>0</v>
      </c>
      <c r="F208" s="18" t="str">
        <f t="shared" si="3"/>
        <v>0</v>
      </c>
      <c r="G208" s="20" t="str">
        <f t="shared" si="4"/>
        <v>0</v>
      </c>
      <c r="H208" s="21">
        <v>28276.0</v>
      </c>
    </row>
    <row r="209">
      <c r="A209" s="6" t="s">
        <v>22</v>
      </c>
      <c r="B209" s="8" t="s">
        <v>290</v>
      </c>
      <c r="C209" s="8" t="s">
        <v>269</v>
      </c>
      <c r="D209" s="18" t="str">
        <f t="shared" si="1"/>
        <v>0</v>
      </c>
      <c r="E209" s="19" t="str">
        <f t="shared" si="2"/>
        <v>0</v>
      </c>
      <c r="F209" s="18" t="str">
        <f t="shared" si="3"/>
        <v>0</v>
      </c>
      <c r="G209" s="20" t="str">
        <f t="shared" si="4"/>
        <v>0</v>
      </c>
      <c r="H209" s="21">
        <v>38727.0</v>
      </c>
    </row>
    <row r="210">
      <c r="A210" s="6" t="s">
        <v>22</v>
      </c>
      <c r="B210" s="8" t="s">
        <v>291</v>
      </c>
      <c r="C210" s="8" t="s">
        <v>269</v>
      </c>
      <c r="D210" s="18" t="str">
        <f t="shared" si="1"/>
        <v>0</v>
      </c>
      <c r="E210" s="19" t="str">
        <f t="shared" si="2"/>
        <v>0</v>
      </c>
      <c r="F210" s="18" t="str">
        <f t="shared" si="3"/>
        <v>0</v>
      </c>
      <c r="G210" s="20" t="str">
        <f t="shared" si="4"/>
        <v>0</v>
      </c>
      <c r="H210" s="21">
        <v>45762.0</v>
      </c>
    </row>
    <row r="211">
      <c r="A211" s="6" t="s">
        <v>22</v>
      </c>
      <c r="B211" s="8" t="s">
        <v>292</v>
      </c>
      <c r="C211" s="8" t="s">
        <v>269</v>
      </c>
      <c r="D211" s="18" t="str">
        <f t="shared" si="1"/>
        <v>0</v>
      </c>
      <c r="E211" s="19" t="str">
        <f t="shared" si="2"/>
        <v>0</v>
      </c>
      <c r="F211" s="18" t="str">
        <f t="shared" si="3"/>
        <v>0</v>
      </c>
      <c r="G211" s="20" t="str">
        <f t="shared" si="4"/>
        <v>0</v>
      </c>
      <c r="H211" s="21">
        <v>85887.0</v>
      </c>
    </row>
    <row r="212">
      <c r="A212" s="6" t="s">
        <v>22</v>
      </c>
      <c r="B212" s="8" t="s">
        <v>293</v>
      </c>
      <c r="C212" s="8" t="s">
        <v>269</v>
      </c>
      <c r="D212" s="18" t="str">
        <f t="shared" si="1"/>
        <v>0</v>
      </c>
      <c r="E212" s="19" t="str">
        <f t="shared" si="2"/>
        <v>0</v>
      </c>
      <c r="F212" s="18" t="str">
        <f t="shared" si="3"/>
        <v>0</v>
      </c>
      <c r="G212" s="20" t="str">
        <f t="shared" si="4"/>
        <v>0</v>
      </c>
      <c r="H212" s="21">
        <v>27650.0</v>
      </c>
    </row>
    <row r="213">
      <c r="A213" s="6" t="s">
        <v>22</v>
      </c>
      <c r="B213" s="8" t="s">
        <v>294</v>
      </c>
      <c r="C213" s="8" t="s">
        <v>269</v>
      </c>
      <c r="D213" s="18" t="str">
        <f t="shared" si="1"/>
        <v>0</v>
      </c>
      <c r="E213" s="19" t="str">
        <f t="shared" si="2"/>
        <v>0</v>
      </c>
      <c r="F213" s="18" t="str">
        <f t="shared" si="3"/>
        <v>0</v>
      </c>
      <c r="G213" s="20" t="str">
        <f t="shared" si="4"/>
        <v>0</v>
      </c>
      <c r="H213" s="21">
        <v>76952.0</v>
      </c>
    </row>
    <row r="214">
      <c r="A214" s="6" t="s">
        <v>22</v>
      </c>
      <c r="B214" s="8" t="s">
        <v>295</v>
      </c>
      <c r="C214" s="8" t="s">
        <v>269</v>
      </c>
      <c r="D214" s="18" t="str">
        <f t="shared" si="1"/>
        <v>0</v>
      </c>
      <c r="E214" s="19" t="str">
        <f t="shared" si="2"/>
        <v>0</v>
      </c>
      <c r="F214" s="18" t="str">
        <f t="shared" si="3"/>
        <v>0</v>
      </c>
      <c r="G214" s="20" t="str">
        <f t="shared" si="4"/>
        <v>0</v>
      </c>
      <c r="H214" s="21">
        <v>206755.0</v>
      </c>
    </row>
    <row r="215">
      <c r="A215" s="6" t="s">
        <v>22</v>
      </c>
      <c r="B215" s="8" t="s">
        <v>296</v>
      </c>
      <c r="C215" s="8" t="s">
        <v>297</v>
      </c>
      <c r="D215" s="18" t="str">
        <f t="shared" si="1"/>
        <v>0</v>
      </c>
      <c r="E215" s="19" t="str">
        <f t="shared" si="2"/>
        <v>0</v>
      </c>
      <c r="F215" s="18" t="str">
        <f t="shared" si="3"/>
        <v>0</v>
      </c>
      <c r="G215" s="20" t="str">
        <f t="shared" si="4"/>
        <v>0</v>
      </c>
      <c r="H215" s="21">
        <v>145449.0</v>
      </c>
    </row>
    <row r="216">
      <c r="A216" s="6" t="s">
        <v>22</v>
      </c>
      <c r="B216" s="8" t="s">
        <v>298</v>
      </c>
      <c r="C216" s="8" t="s">
        <v>297</v>
      </c>
      <c r="D216" s="18" t="str">
        <f t="shared" si="1"/>
        <v>0</v>
      </c>
      <c r="E216" s="19" t="str">
        <f t="shared" si="2"/>
        <v>0</v>
      </c>
      <c r="F216" s="18" t="str">
        <f t="shared" si="3"/>
        <v>0</v>
      </c>
      <c r="G216" s="20" t="str">
        <f t="shared" si="4"/>
        <v>0</v>
      </c>
      <c r="H216" s="21">
        <v>22782.0</v>
      </c>
    </row>
    <row r="217">
      <c r="A217" s="6" t="s">
        <v>22</v>
      </c>
      <c r="B217" s="8" t="s">
        <v>299</v>
      </c>
      <c r="C217" s="8" t="s">
        <v>297</v>
      </c>
      <c r="D217" s="18" t="str">
        <f t="shared" si="1"/>
        <v>0</v>
      </c>
      <c r="E217" s="19" t="str">
        <f t="shared" si="2"/>
        <v>0</v>
      </c>
      <c r="F217" s="18" t="str">
        <f t="shared" si="3"/>
        <v>0</v>
      </c>
      <c r="G217" s="20" t="str">
        <f t="shared" si="4"/>
        <v>0</v>
      </c>
      <c r="H217" s="21">
        <v>252913.0</v>
      </c>
    </row>
    <row r="218">
      <c r="A218" s="6" t="s">
        <v>22</v>
      </c>
      <c r="B218" s="8" t="s">
        <v>300</v>
      </c>
      <c r="C218" s="8" t="s">
        <v>301</v>
      </c>
      <c r="D218" s="18" t="str">
        <f t="shared" si="1"/>
        <v>0</v>
      </c>
      <c r="E218" s="19" t="str">
        <f t="shared" si="2"/>
        <v>0</v>
      </c>
      <c r="F218" s="18" t="str">
        <f t="shared" si="3"/>
        <v>0</v>
      </c>
      <c r="G218" s="20" t="str">
        <f t="shared" si="4"/>
        <v>0</v>
      </c>
      <c r="H218" s="21">
        <v>82750.0</v>
      </c>
    </row>
    <row r="219">
      <c r="A219" s="6" t="s">
        <v>22</v>
      </c>
      <c r="B219" s="8" t="s">
        <v>302</v>
      </c>
      <c r="C219" s="8" t="s">
        <v>301</v>
      </c>
      <c r="D219" s="18" t="str">
        <f t="shared" si="1"/>
        <v>0</v>
      </c>
      <c r="E219" s="19" t="str">
        <f t="shared" si="2"/>
        <v>0</v>
      </c>
      <c r="F219" s="18" t="str">
        <f t="shared" si="3"/>
        <v>0</v>
      </c>
      <c r="G219" s="20" t="str">
        <f t="shared" si="4"/>
        <v>0</v>
      </c>
      <c r="H219" s="21">
        <v>43396.0</v>
      </c>
    </row>
    <row r="220">
      <c r="A220" s="6" t="s">
        <v>22</v>
      </c>
      <c r="B220" s="8" t="s">
        <v>303</v>
      </c>
      <c r="C220" s="8" t="s">
        <v>301</v>
      </c>
      <c r="D220" s="18" t="str">
        <f t="shared" si="1"/>
        <v>0</v>
      </c>
      <c r="E220" s="19" t="str">
        <f t="shared" si="2"/>
        <v>0</v>
      </c>
      <c r="F220" s="18" t="str">
        <f t="shared" si="3"/>
        <v>0</v>
      </c>
      <c r="G220" s="20" t="str">
        <f t="shared" si="4"/>
        <v>0</v>
      </c>
      <c r="H220" s="21">
        <v>18388.0</v>
      </c>
    </row>
    <row r="221">
      <c r="A221" s="6" t="s">
        <v>22</v>
      </c>
      <c r="B221" s="8" t="s">
        <v>304</v>
      </c>
      <c r="C221" s="8" t="s">
        <v>301</v>
      </c>
      <c r="D221" s="18" t="str">
        <f t="shared" si="1"/>
        <v>0</v>
      </c>
      <c r="E221" s="19" t="str">
        <f t="shared" si="2"/>
        <v>0</v>
      </c>
      <c r="F221" s="18" t="str">
        <f t="shared" si="3"/>
        <v>0</v>
      </c>
      <c r="G221" s="20" t="str">
        <f t="shared" si="4"/>
        <v>0</v>
      </c>
      <c r="H221" s="21">
        <v>822483.0</v>
      </c>
    </row>
    <row r="222">
      <c r="A222" s="6" t="s">
        <v>22</v>
      </c>
      <c r="B222" s="8" t="s">
        <v>305</v>
      </c>
      <c r="C222" s="8" t="s">
        <v>301</v>
      </c>
      <c r="D222" s="18" t="str">
        <f t="shared" si="1"/>
        <v>0</v>
      </c>
      <c r="E222" s="19" t="str">
        <f t="shared" si="2"/>
        <v>0</v>
      </c>
      <c r="F222" s="18" t="str">
        <f t="shared" si="3"/>
        <v>0</v>
      </c>
      <c r="G222" s="20" t="str">
        <f t="shared" si="4"/>
        <v>0</v>
      </c>
      <c r="H222" s="21">
        <v>65419.0</v>
      </c>
    </row>
    <row r="223">
      <c r="A223" s="6" t="s">
        <v>22</v>
      </c>
      <c r="B223" s="8" t="s">
        <v>306</v>
      </c>
      <c r="C223" s="8" t="s">
        <v>301</v>
      </c>
      <c r="D223" s="18" t="str">
        <f t="shared" si="1"/>
        <v>0</v>
      </c>
      <c r="E223" s="19" t="str">
        <f t="shared" si="2"/>
        <v>0</v>
      </c>
      <c r="F223" s="18" t="str">
        <f t="shared" si="3"/>
        <v>0</v>
      </c>
      <c r="G223" s="20" t="str">
        <f t="shared" si="4"/>
        <v>0</v>
      </c>
      <c r="H223" s="21">
        <v>177548.0</v>
      </c>
    </row>
    <row r="224">
      <c r="A224" s="6" t="s">
        <v>22</v>
      </c>
      <c r="B224" s="8" t="s">
        <v>307</v>
      </c>
      <c r="C224" s="8" t="s">
        <v>301</v>
      </c>
      <c r="D224" s="18" t="str">
        <f t="shared" si="1"/>
        <v>0</v>
      </c>
      <c r="E224" s="19" t="str">
        <f t="shared" si="2"/>
        <v>0</v>
      </c>
      <c r="F224" s="18" t="str">
        <f t="shared" si="3"/>
        <v>0</v>
      </c>
      <c r="G224" s="20" t="str">
        <f t="shared" si="4"/>
        <v>0</v>
      </c>
      <c r="H224" s="21">
        <v>1915866.0</v>
      </c>
    </row>
    <row r="225">
      <c r="A225" s="6" t="s">
        <v>22</v>
      </c>
      <c r="B225" s="8" t="s">
        <v>308</v>
      </c>
      <c r="C225" s="8" t="s">
        <v>301</v>
      </c>
      <c r="D225" s="18" t="str">
        <f t="shared" si="1"/>
        <v>0</v>
      </c>
      <c r="E225" s="19" t="str">
        <f t="shared" si="2"/>
        <v>0</v>
      </c>
      <c r="F225" s="18" t="str">
        <f t="shared" si="3"/>
        <v>0</v>
      </c>
      <c r="G225" s="20" t="str">
        <f t="shared" si="4"/>
        <v>0</v>
      </c>
      <c r="H225" s="21">
        <v>279555.0</v>
      </c>
    </row>
    <row r="226">
      <c r="A226" s="6" t="s">
        <v>22</v>
      </c>
      <c r="B226" s="8" t="s">
        <v>309</v>
      </c>
      <c r="C226" s="8" t="s">
        <v>310</v>
      </c>
      <c r="D226" s="18" t="str">
        <f t="shared" si="1"/>
        <v>0</v>
      </c>
      <c r="E226" s="19" t="str">
        <f t="shared" si="2"/>
        <v>0</v>
      </c>
      <c r="F226" s="18" t="str">
        <f t="shared" si="3"/>
        <v>0</v>
      </c>
      <c r="G226" s="20" t="str">
        <f t="shared" si="4"/>
        <v>0</v>
      </c>
      <c r="H226" s="21">
        <v>1947656.0</v>
      </c>
    </row>
    <row r="227">
      <c r="A227" s="6" t="s">
        <v>22</v>
      </c>
      <c r="B227" s="8" t="s">
        <v>311</v>
      </c>
      <c r="C227" s="8" t="s">
        <v>310</v>
      </c>
      <c r="D227" s="18" t="str">
        <f t="shared" si="1"/>
        <v>0</v>
      </c>
      <c r="E227" s="19" t="str">
        <f t="shared" si="2"/>
        <v>0</v>
      </c>
      <c r="F227" s="18" t="str">
        <f t="shared" si="3"/>
        <v>0</v>
      </c>
      <c r="G227" s="20" t="str">
        <f t="shared" si="4"/>
        <v>0</v>
      </c>
      <c r="H227" s="21">
        <v>49037.0</v>
      </c>
    </row>
    <row r="228">
      <c r="A228" s="6" t="s">
        <v>22</v>
      </c>
      <c r="B228" s="8" t="s">
        <v>312</v>
      </c>
      <c r="C228" s="8" t="s">
        <v>310</v>
      </c>
      <c r="D228" s="18" t="str">
        <f t="shared" si="1"/>
        <v>0</v>
      </c>
      <c r="E228" s="19" t="str">
        <f t="shared" si="2"/>
        <v>0</v>
      </c>
      <c r="F228" s="18" t="str">
        <f t="shared" si="3"/>
        <v>0</v>
      </c>
      <c r="G228" s="20" t="str">
        <f t="shared" si="4"/>
        <v>0</v>
      </c>
      <c r="H228" s="21">
        <v>15385.0</v>
      </c>
    </row>
    <row r="229">
      <c r="A229" s="6" t="s">
        <v>22</v>
      </c>
      <c r="B229" s="8" t="s">
        <v>313</v>
      </c>
      <c r="C229" s="8" t="s">
        <v>310</v>
      </c>
      <c r="D229" s="18" t="str">
        <f t="shared" si="1"/>
        <v>0</v>
      </c>
      <c r="E229" s="19" t="str">
        <f t="shared" si="2"/>
        <v>0</v>
      </c>
      <c r="F229" s="18" t="str">
        <f t="shared" si="3"/>
        <v>0</v>
      </c>
      <c r="G229" s="20" t="str">
        <f t="shared" si="4"/>
        <v>0</v>
      </c>
      <c r="H229" s="21">
        <v>43358.0</v>
      </c>
    </row>
    <row r="230">
      <c r="A230" s="6" t="s">
        <v>22</v>
      </c>
      <c r="B230" s="8" t="s">
        <v>314</v>
      </c>
      <c r="C230" s="8" t="s">
        <v>310</v>
      </c>
      <c r="D230" s="18" t="str">
        <f t="shared" si="1"/>
        <v>0</v>
      </c>
      <c r="E230" s="19" t="str">
        <f t="shared" si="2"/>
        <v>0</v>
      </c>
      <c r="F230" s="18" t="str">
        <f t="shared" si="3"/>
        <v>0</v>
      </c>
      <c r="G230" s="20" t="str">
        <f t="shared" si="4"/>
        <v>0</v>
      </c>
      <c r="H230" s="21">
        <v>1036446.0</v>
      </c>
    </row>
    <row r="231">
      <c r="A231" s="6" t="s">
        <v>22</v>
      </c>
      <c r="B231" s="8" t="s">
        <v>315</v>
      </c>
      <c r="C231" s="8" t="s">
        <v>310</v>
      </c>
      <c r="D231" s="18" t="str">
        <f t="shared" si="1"/>
        <v>0</v>
      </c>
      <c r="E231" s="19" t="str">
        <f t="shared" si="2"/>
        <v>0</v>
      </c>
      <c r="F231" s="18" t="str">
        <f t="shared" si="3"/>
        <v>0</v>
      </c>
      <c r="G231" s="20" t="str">
        <f t="shared" si="4"/>
        <v>0</v>
      </c>
      <c r="H231" s="21">
        <v>27245.0</v>
      </c>
    </row>
    <row r="232">
      <c r="A232" s="6" t="s">
        <v>22</v>
      </c>
      <c r="B232" s="8" t="s">
        <v>316</v>
      </c>
      <c r="C232" s="8" t="s">
        <v>310</v>
      </c>
      <c r="D232" s="18" t="str">
        <f t="shared" si="1"/>
        <v>0</v>
      </c>
      <c r="E232" s="19" t="str">
        <f t="shared" si="2"/>
        <v>0</v>
      </c>
      <c r="F232" s="18" t="str">
        <f t="shared" si="3"/>
        <v>0</v>
      </c>
      <c r="G232" s="20" t="str">
        <f t="shared" si="4"/>
        <v>0</v>
      </c>
      <c r="H232" s="21">
        <v>42937.0</v>
      </c>
    </row>
    <row r="233">
      <c r="A233" s="6" t="s">
        <v>22</v>
      </c>
      <c r="B233" s="8" t="s">
        <v>317</v>
      </c>
      <c r="C233" s="8" t="s">
        <v>310</v>
      </c>
      <c r="D233" s="18" t="str">
        <f t="shared" si="1"/>
        <v>0</v>
      </c>
      <c r="E233" s="19" t="str">
        <f t="shared" si="2"/>
        <v>0</v>
      </c>
      <c r="F233" s="18" t="str">
        <f t="shared" si="3"/>
        <v>0</v>
      </c>
      <c r="G233" s="20" t="str">
        <f t="shared" si="4"/>
        <v>0</v>
      </c>
      <c r="H233" s="21">
        <v>24467.0</v>
      </c>
    </row>
    <row r="234">
      <c r="A234" s="6" t="s">
        <v>22</v>
      </c>
      <c r="B234" s="8" t="s">
        <v>318</v>
      </c>
      <c r="C234" s="8" t="s">
        <v>310</v>
      </c>
      <c r="D234" s="18" t="str">
        <f t="shared" si="1"/>
        <v>0</v>
      </c>
      <c r="E234" s="19" t="str">
        <f t="shared" si="2"/>
        <v>0</v>
      </c>
      <c r="F234" s="18" t="str">
        <f t="shared" si="3"/>
        <v>0</v>
      </c>
      <c r="G234" s="20" t="str">
        <f t="shared" si="4"/>
        <v>0</v>
      </c>
      <c r="H234" s="21">
        <v>85987.0</v>
      </c>
    </row>
    <row r="235">
      <c r="A235" s="6" t="s">
        <v>22</v>
      </c>
      <c r="B235" s="8" t="s">
        <v>319</v>
      </c>
      <c r="C235" s="8" t="s">
        <v>310</v>
      </c>
      <c r="D235" s="18" t="str">
        <f t="shared" si="1"/>
        <v>0</v>
      </c>
      <c r="E235" s="19" t="str">
        <f t="shared" si="2"/>
        <v>0</v>
      </c>
      <c r="F235" s="18" t="str">
        <f t="shared" si="3"/>
        <v>0</v>
      </c>
      <c r="G235" s="20" t="str">
        <f t="shared" si="4"/>
        <v>0</v>
      </c>
      <c r="H235" s="21">
        <v>26740.0</v>
      </c>
    </row>
    <row r="236">
      <c r="A236" s="6" t="s">
        <v>22</v>
      </c>
      <c r="B236" s="8" t="s">
        <v>320</v>
      </c>
      <c r="C236" s="8" t="s">
        <v>310</v>
      </c>
      <c r="D236" s="18" t="str">
        <f t="shared" si="1"/>
        <v>0</v>
      </c>
      <c r="E236" s="19" t="str">
        <f t="shared" si="2"/>
        <v>0</v>
      </c>
      <c r="F236" s="18" t="str">
        <f t="shared" si="3"/>
        <v>0</v>
      </c>
      <c r="G236" s="20" t="str">
        <f t="shared" si="4"/>
        <v>0</v>
      </c>
      <c r="H236" s="21">
        <v>4383600.0</v>
      </c>
    </row>
    <row r="237">
      <c r="A237" s="6" t="s">
        <v>22</v>
      </c>
      <c r="B237" s="8" t="s">
        <v>321</v>
      </c>
      <c r="C237" s="8" t="s">
        <v>322</v>
      </c>
      <c r="D237" s="18" t="str">
        <f t="shared" si="1"/>
        <v>0</v>
      </c>
      <c r="E237" s="19" t="str">
        <f t="shared" si="2"/>
        <v>0</v>
      </c>
      <c r="F237" s="18" t="str">
        <f t="shared" si="3"/>
        <v>0</v>
      </c>
      <c r="G237" s="20" t="str">
        <f t="shared" si="4"/>
        <v>0</v>
      </c>
      <c r="H237" s="21">
        <v>104959.0</v>
      </c>
    </row>
    <row r="238">
      <c r="A238" s="6" t="s">
        <v>22</v>
      </c>
      <c r="B238" s="8" t="s">
        <v>323</v>
      </c>
      <c r="C238" s="8" t="s">
        <v>322</v>
      </c>
      <c r="D238" s="18" t="str">
        <f t="shared" si="1"/>
        <v>0</v>
      </c>
      <c r="E238" s="19" t="str">
        <f t="shared" si="2"/>
        <v>0</v>
      </c>
      <c r="F238" s="18" t="str">
        <f t="shared" si="3"/>
        <v>0</v>
      </c>
      <c r="G238" s="20" t="str">
        <f t="shared" si="4"/>
        <v>0</v>
      </c>
      <c r="H238" s="21">
        <v>7499.0</v>
      </c>
    </row>
    <row r="239">
      <c r="A239" s="6" t="s">
        <v>22</v>
      </c>
      <c r="B239" s="8" t="s">
        <v>324</v>
      </c>
      <c r="C239" s="8" t="s">
        <v>322</v>
      </c>
      <c r="D239" s="18" t="str">
        <f t="shared" si="1"/>
        <v>0</v>
      </c>
      <c r="E239" s="19" t="str">
        <f t="shared" si="2"/>
        <v>0</v>
      </c>
      <c r="F239" s="18" t="str">
        <f t="shared" si="3"/>
        <v>0</v>
      </c>
      <c r="G239" s="20" t="str">
        <f t="shared" si="4"/>
        <v>0</v>
      </c>
      <c r="H239" s="21">
        <v>1017563.0</v>
      </c>
    </row>
    <row r="240">
      <c r="A240" s="6" t="s">
        <v>22</v>
      </c>
      <c r="B240" s="8" t="s">
        <v>325</v>
      </c>
      <c r="C240" s="8" t="s">
        <v>326</v>
      </c>
      <c r="D240" s="18" t="str">
        <f t="shared" si="1"/>
        <v>0</v>
      </c>
      <c r="E240" s="19" t="str">
        <f t="shared" si="2"/>
        <v>0</v>
      </c>
      <c r="F240" s="18" t="str">
        <f t="shared" si="3"/>
        <v>0</v>
      </c>
      <c r="G240" s="20" t="str">
        <f t="shared" si="4"/>
        <v>0</v>
      </c>
      <c r="H240" s="21">
        <v>3063983.0</v>
      </c>
    </row>
    <row r="241">
      <c r="A241" s="6" t="s">
        <v>22</v>
      </c>
      <c r="B241" s="8" t="s">
        <v>327</v>
      </c>
      <c r="C241" s="8" t="s">
        <v>326</v>
      </c>
      <c r="D241" s="18" t="str">
        <f t="shared" si="1"/>
        <v>0</v>
      </c>
      <c r="E241" s="19" t="str">
        <f t="shared" si="2"/>
        <v>0</v>
      </c>
      <c r="F241" s="18" t="str">
        <f t="shared" si="3"/>
        <v>0</v>
      </c>
      <c r="G241" s="20" t="str">
        <f t="shared" si="4"/>
        <v>0</v>
      </c>
      <c r="H241" s="21">
        <v>2010800.0</v>
      </c>
    </row>
    <row r="242">
      <c r="A242" s="6" t="s">
        <v>22</v>
      </c>
      <c r="B242" s="8" t="s">
        <v>328</v>
      </c>
      <c r="C242" s="8" t="s">
        <v>326</v>
      </c>
      <c r="D242" s="18" t="str">
        <f t="shared" si="1"/>
        <v>0</v>
      </c>
      <c r="E242" s="19" t="str">
        <f t="shared" si="2"/>
        <v>0</v>
      </c>
      <c r="F242" s="18" t="str">
        <f t="shared" si="3"/>
        <v>0</v>
      </c>
      <c r="G242" s="20" t="str">
        <f t="shared" si="4"/>
        <v>0</v>
      </c>
      <c r="H242" s="21">
        <v>117970.0</v>
      </c>
    </row>
    <row r="243">
      <c r="A243" s="6" t="s">
        <v>22</v>
      </c>
      <c r="B243" s="8" t="s">
        <v>329</v>
      </c>
      <c r="C243" s="8" t="s">
        <v>326</v>
      </c>
      <c r="D243" s="18" t="str">
        <f t="shared" si="1"/>
        <v>0</v>
      </c>
      <c r="E243" s="19" t="str">
        <f t="shared" si="2"/>
        <v>0</v>
      </c>
      <c r="F243" s="18" t="str">
        <f t="shared" si="3"/>
        <v>0</v>
      </c>
      <c r="G243" s="20" t="str">
        <f t="shared" si="4"/>
        <v>0</v>
      </c>
      <c r="H243" s="21">
        <v>193026.0</v>
      </c>
    </row>
    <row r="244">
      <c r="A244" s="6" t="s">
        <v>22</v>
      </c>
      <c r="B244" s="8" t="s">
        <v>330</v>
      </c>
      <c r="C244" s="8" t="s">
        <v>326</v>
      </c>
      <c r="D244" s="18" t="str">
        <f t="shared" si="1"/>
        <v>0</v>
      </c>
      <c r="E244" s="19" t="str">
        <f t="shared" si="2"/>
        <v>0</v>
      </c>
      <c r="F244" s="18" t="str">
        <f t="shared" si="3"/>
        <v>0</v>
      </c>
      <c r="G244" s="20" t="str">
        <f t="shared" si="4"/>
        <v>0</v>
      </c>
      <c r="H244" s="21">
        <v>244764.0</v>
      </c>
    </row>
    <row r="245">
      <c r="A245" s="6" t="s">
        <v>22</v>
      </c>
      <c r="B245" s="8" t="s">
        <v>331</v>
      </c>
      <c r="C245" s="8" t="s">
        <v>332</v>
      </c>
      <c r="D245" s="18" t="str">
        <f t="shared" si="1"/>
        <v>0</v>
      </c>
      <c r="E245" s="19" t="str">
        <f t="shared" si="2"/>
        <v>0</v>
      </c>
      <c r="F245" s="18" t="str">
        <f t="shared" si="3"/>
        <v>0</v>
      </c>
      <c r="G245" s="20" t="str">
        <f t="shared" si="4"/>
        <v>0</v>
      </c>
      <c r="H245" s="21">
        <v>1574184.0</v>
      </c>
    </row>
    <row r="246">
      <c r="A246" s="6" t="s">
        <v>22</v>
      </c>
      <c r="B246" s="8" t="s">
        <v>333</v>
      </c>
      <c r="C246" s="8" t="s">
        <v>332</v>
      </c>
      <c r="D246" s="18" t="str">
        <f t="shared" si="1"/>
        <v>0</v>
      </c>
      <c r="E246" s="19" t="str">
        <f t="shared" si="2"/>
        <v>0</v>
      </c>
      <c r="F246" s="18" t="str">
        <f t="shared" si="3"/>
        <v>0</v>
      </c>
      <c r="G246" s="20" t="str">
        <f t="shared" si="4"/>
        <v>0</v>
      </c>
      <c r="H246" s="21">
        <v>23312.0</v>
      </c>
    </row>
    <row r="247">
      <c r="A247" s="6" t="s">
        <v>22</v>
      </c>
      <c r="B247" s="8" t="s">
        <v>334</v>
      </c>
      <c r="C247" s="8" t="s">
        <v>332</v>
      </c>
      <c r="D247" s="18" t="str">
        <f t="shared" si="1"/>
        <v>0</v>
      </c>
      <c r="E247" s="19" t="str">
        <f t="shared" si="2"/>
        <v>0</v>
      </c>
      <c r="F247" s="18" t="str">
        <f t="shared" si="3"/>
        <v>0</v>
      </c>
      <c r="G247" s="20" t="str">
        <f t="shared" si="4"/>
        <v>0</v>
      </c>
      <c r="H247" s="21">
        <v>9959955.0</v>
      </c>
    </row>
    <row r="248">
      <c r="A248" s="6" t="s">
        <v>22</v>
      </c>
      <c r="B248" s="8" t="s">
        <v>335</v>
      </c>
      <c r="C248" s="8" t="s">
        <v>332</v>
      </c>
      <c r="D248" s="18" t="str">
        <f t="shared" si="1"/>
        <v>0</v>
      </c>
      <c r="E248" s="19" t="str">
        <f t="shared" si="2"/>
        <v>0</v>
      </c>
      <c r="F248" s="18" t="str">
        <f t="shared" si="3"/>
        <v>0</v>
      </c>
      <c r="G248" s="20" t="str">
        <f t="shared" si="4"/>
        <v>0</v>
      </c>
      <c r="H248" s="21">
        <v>3117904.0</v>
      </c>
    </row>
    <row r="249">
      <c r="A249" s="6" t="s">
        <v>22</v>
      </c>
      <c r="B249" s="8" t="s">
        <v>336</v>
      </c>
      <c r="C249" s="8" t="s">
        <v>332</v>
      </c>
      <c r="D249" s="18" t="str">
        <f t="shared" si="1"/>
        <v>0</v>
      </c>
      <c r="E249" s="19" t="str">
        <f t="shared" si="2"/>
        <v>0</v>
      </c>
      <c r="F249" s="18" t="str">
        <f t="shared" si="3"/>
        <v>0</v>
      </c>
      <c r="G249" s="20" t="str">
        <f t="shared" si="4"/>
        <v>0</v>
      </c>
      <c r="H249" s="8">
        <v>0.0</v>
      </c>
    </row>
    <row r="250">
      <c r="A250" s="6" t="s">
        <v>22</v>
      </c>
      <c r="B250" s="8" t="s">
        <v>337</v>
      </c>
      <c r="C250" s="8" t="s">
        <v>332</v>
      </c>
      <c r="D250" s="18" t="str">
        <f t="shared" si="1"/>
        <v>0</v>
      </c>
      <c r="E250" s="19" t="str">
        <f t="shared" si="2"/>
        <v>0</v>
      </c>
      <c r="F250" s="18" t="str">
        <f t="shared" si="3"/>
        <v>0</v>
      </c>
      <c r="G250" s="20" t="str">
        <f t="shared" si="4"/>
        <v>0</v>
      </c>
      <c r="H250" s="21">
        <v>284739.0</v>
      </c>
    </row>
    <row r="251">
      <c r="A251" s="6" t="s">
        <v>22</v>
      </c>
      <c r="B251" s="8" t="s">
        <v>338</v>
      </c>
      <c r="C251" s="8" t="s">
        <v>332</v>
      </c>
      <c r="D251" s="18" t="str">
        <f t="shared" si="1"/>
        <v>0</v>
      </c>
      <c r="E251" s="19" t="str">
        <f t="shared" si="2"/>
        <v>0</v>
      </c>
      <c r="F251" s="18" t="str">
        <f t="shared" si="3"/>
        <v>0</v>
      </c>
      <c r="G251" s="20" t="str">
        <f t="shared" si="4"/>
        <v>0</v>
      </c>
      <c r="H251" s="21">
        <v>4176373.0</v>
      </c>
    </row>
    <row r="252">
      <c r="A252" s="6" t="s">
        <v>22</v>
      </c>
      <c r="B252" s="8" t="s">
        <v>339</v>
      </c>
      <c r="C252" s="8" t="s">
        <v>332</v>
      </c>
      <c r="D252" s="18" t="str">
        <f t="shared" si="1"/>
        <v>0</v>
      </c>
      <c r="E252" s="19" t="str">
        <f t="shared" si="2"/>
        <v>0</v>
      </c>
      <c r="F252" s="18" t="str">
        <f t="shared" si="3"/>
        <v>0</v>
      </c>
      <c r="G252" s="20" t="str">
        <f t="shared" si="4"/>
        <v>0</v>
      </c>
      <c r="H252" s="21">
        <v>3969.0</v>
      </c>
    </row>
    <row r="253">
      <c r="A253" s="6" t="s">
        <v>22</v>
      </c>
      <c r="B253" s="8" t="s">
        <v>340</v>
      </c>
      <c r="C253" s="8" t="s">
        <v>341</v>
      </c>
      <c r="D253" s="18" t="str">
        <f t="shared" si="1"/>
        <v>0</v>
      </c>
      <c r="E253" s="19" t="str">
        <f t="shared" si="2"/>
        <v>0</v>
      </c>
      <c r="F253" s="18" t="str">
        <f t="shared" si="3"/>
        <v>0</v>
      </c>
      <c r="G253" s="20" t="str">
        <f t="shared" si="4"/>
        <v>0</v>
      </c>
      <c r="H253" s="21">
        <v>119536.0</v>
      </c>
    </row>
    <row r="254">
      <c r="A254" s="6" t="s">
        <v>22</v>
      </c>
      <c r="B254" s="8" t="s">
        <v>342</v>
      </c>
      <c r="C254" s="8" t="s">
        <v>341</v>
      </c>
      <c r="D254" s="18" t="str">
        <f t="shared" si="1"/>
        <v>0</v>
      </c>
      <c r="E254" s="19" t="str">
        <f t="shared" si="2"/>
        <v>0</v>
      </c>
      <c r="F254" s="18" t="str">
        <f t="shared" si="3"/>
        <v>0</v>
      </c>
      <c r="G254" s="20" t="str">
        <f t="shared" si="4"/>
        <v>0</v>
      </c>
      <c r="H254" s="21">
        <v>94715.0</v>
      </c>
    </row>
    <row r="255">
      <c r="A255" s="6" t="s">
        <v>22</v>
      </c>
      <c r="B255" s="8" t="s">
        <v>343</v>
      </c>
      <c r="C255" s="8" t="s">
        <v>341</v>
      </c>
      <c r="D255" s="18" t="str">
        <f t="shared" si="1"/>
        <v>0</v>
      </c>
      <c r="E255" s="19" t="str">
        <f t="shared" si="2"/>
        <v>0</v>
      </c>
      <c r="F255" s="18" t="str">
        <f t="shared" si="3"/>
        <v>0</v>
      </c>
      <c r="G255" s="20" t="str">
        <f t="shared" si="4"/>
        <v>0</v>
      </c>
      <c r="H255" s="21">
        <v>68683.0</v>
      </c>
    </row>
    <row r="256">
      <c r="A256" s="6" t="s">
        <v>22</v>
      </c>
      <c r="B256" s="8" t="s">
        <v>344</v>
      </c>
      <c r="C256" s="8" t="s">
        <v>341</v>
      </c>
      <c r="D256" s="18" t="str">
        <f t="shared" si="1"/>
        <v>0</v>
      </c>
      <c r="E256" s="19" t="str">
        <f t="shared" si="2"/>
        <v>0</v>
      </c>
      <c r="F256" s="18" t="str">
        <f t="shared" si="3"/>
        <v>0</v>
      </c>
      <c r="G256" s="20" t="str">
        <f t="shared" si="4"/>
        <v>0</v>
      </c>
      <c r="H256" s="21">
        <v>8242.0</v>
      </c>
    </row>
    <row r="257">
      <c r="A257" s="6" t="s">
        <v>22</v>
      </c>
      <c r="B257" s="8" t="s">
        <v>345</v>
      </c>
      <c r="C257" s="8" t="s">
        <v>341</v>
      </c>
      <c r="D257" s="18" t="str">
        <f t="shared" si="1"/>
        <v>0</v>
      </c>
      <c r="E257" s="19" t="str">
        <f t="shared" si="2"/>
        <v>0</v>
      </c>
      <c r="F257" s="18" t="str">
        <f t="shared" si="3"/>
        <v>0</v>
      </c>
      <c r="G257" s="20" t="str">
        <f t="shared" si="4"/>
        <v>0</v>
      </c>
      <c r="H257" s="21">
        <v>72605.0</v>
      </c>
    </row>
    <row r="258">
      <c r="A258" s="6" t="s">
        <v>22</v>
      </c>
      <c r="B258" s="8" t="s">
        <v>346</v>
      </c>
      <c r="C258" s="8" t="s">
        <v>341</v>
      </c>
      <c r="D258" s="18" t="str">
        <f t="shared" si="1"/>
        <v>0</v>
      </c>
      <c r="E258" s="19" t="str">
        <f t="shared" si="2"/>
        <v>0</v>
      </c>
      <c r="F258" s="18" t="str">
        <f t="shared" si="3"/>
        <v>0</v>
      </c>
      <c r="G258" s="20" t="str">
        <f t="shared" si="4"/>
        <v>0</v>
      </c>
      <c r="H258" s="21">
        <v>165487.0</v>
      </c>
    </row>
    <row r="259">
      <c r="A259" s="6" t="s">
        <v>22</v>
      </c>
      <c r="B259" s="8" t="s">
        <v>347</v>
      </c>
      <c r="C259" s="8" t="s">
        <v>341</v>
      </c>
      <c r="D259" s="18" t="str">
        <f t="shared" si="1"/>
        <v>0</v>
      </c>
      <c r="E259" s="19" t="str">
        <f t="shared" si="2"/>
        <v>0</v>
      </c>
      <c r="F259" s="18" t="str">
        <f t="shared" si="3"/>
        <v>0</v>
      </c>
      <c r="G259" s="20" t="str">
        <f t="shared" si="4"/>
        <v>0</v>
      </c>
      <c r="H259" s="21">
        <v>26181.0</v>
      </c>
    </row>
    <row r="260">
      <c r="A260" s="6" t="s">
        <v>22</v>
      </c>
      <c r="B260" s="8" t="s">
        <v>348</v>
      </c>
      <c r="C260" s="8" t="s">
        <v>341</v>
      </c>
      <c r="D260" s="18" t="str">
        <f t="shared" si="1"/>
        <v>0</v>
      </c>
      <c r="E260" s="19" t="str">
        <f t="shared" si="2"/>
        <v>0</v>
      </c>
      <c r="F260" s="18" t="str">
        <f t="shared" si="3"/>
        <v>0</v>
      </c>
      <c r="G260" s="20" t="str">
        <f t="shared" si="4"/>
        <v>0</v>
      </c>
      <c r="H260" s="21">
        <v>96011.0</v>
      </c>
    </row>
    <row r="261">
      <c r="A261" s="6" t="s">
        <v>22</v>
      </c>
      <c r="B261" s="8" t="s">
        <v>349</v>
      </c>
      <c r="C261" s="8" t="s">
        <v>341</v>
      </c>
      <c r="D261" s="18" t="str">
        <f t="shared" si="1"/>
        <v>0</v>
      </c>
      <c r="E261" s="19" t="str">
        <f t="shared" si="2"/>
        <v>0</v>
      </c>
      <c r="F261" s="18" t="str">
        <f t="shared" si="3"/>
        <v>0</v>
      </c>
      <c r="G261" s="20" t="str">
        <f t="shared" si="4"/>
        <v>0</v>
      </c>
      <c r="H261" s="21">
        <v>51709.0</v>
      </c>
    </row>
    <row r="262">
      <c r="A262" s="6" t="s">
        <v>22</v>
      </c>
      <c r="B262" s="8" t="s">
        <v>350</v>
      </c>
      <c r="C262" s="8" t="s">
        <v>341</v>
      </c>
      <c r="D262" s="18" t="str">
        <f t="shared" si="1"/>
        <v>0</v>
      </c>
      <c r="E262" s="19" t="str">
        <f t="shared" si="2"/>
        <v>0</v>
      </c>
      <c r="F262" s="18" t="str">
        <f t="shared" si="3"/>
        <v>0</v>
      </c>
      <c r="G262" s="20" t="str">
        <f t="shared" si="4"/>
        <v>0</v>
      </c>
      <c r="H262" s="21">
        <v>56398.0</v>
      </c>
    </row>
    <row r="263">
      <c r="A263" s="6" t="s">
        <v>22</v>
      </c>
      <c r="B263" s="8" t="s">
        <v>351</v>
      </c>
      <c r="C263" s="8" t="s">
        <v>341</v>
      </c>
      <c r="D263" s="18" t="str">
        <f t="shared" si="1"/>
        <v>0</v>
      </c>
      <c r="E263" s="19" t="str">
        <f t="shared" si="2"/>
        <v>0</v>
      </c>
      <c r="F263" s="18" t="str">
        <f t="shared" si="3"/>
        <v>0</v>
      </c>
      <c r="G263" s="20" t="str">
        <f t="shared" si="4"/>
        <v>0</v>
      </c>
      <c r="H263" s="21">
        <v>192118.0</v>
      </c>
    </row>
    <row r="264">
      <c r="A264" s="6" t="s">
        <v>22</v>
      </c>
      <c r="B264" s="8" t="s">
        <v>352</v>
      </c>
      <c r="C264" s="8" t="s">
        <v>353</v>
      </c>
      <c r="D264" s="18" t="str">
        <f t="shared" si="1"/>
        <v>0</v>
      </c>
      <c r="E264" s="19" t="str">
        <f t="shared" si="2"/>
        <v>0</v>
      </c>
      <c r="F264" s="18" t="str">
        <f t="shared" si="3"/>
        <v>0</v>
      </c>
      <c r="G264" s="20" t="str">
        <f t="shared" si="4"/>
        <v>0</v>
      </c>
      <c r="H264" s="21">
        <v>774714.0</v>
      </c>
    </row>
    <row r="265">
      <c r="A265" s="6" t="s">
        <v>22</v>
      </c>
      <c r="B265" s="8" t="s">
        <v>354</v>
      </c>
      <c r="C265" s="8" t="s">
        <v>353</v>
      </c>
      <c r="D265" s="18" t="str">
        <f t="shared" si="1"/>
        <v>0</v>
      </c>
      <c r="E265" s="19" t="str">
        <f t="shared" si="2"/>
        <v>0</v>
      </c>
      <c r="F265" s="18" t="str">
        <f t="shared" si="3"/>
        <v>0</v>
      </c>
      <c r="G265" s="20" t="str">
        <f t="shared" si="4"/>
        <v>0</v>
      </c>
      <c r="H265" s="21">
        <v>28566.0</v>
      </c>
    </row>
    <row r="266">
      <c r="A266" s="6" t="s">
        <v>22</v>
      </c>
      <c r="B266" s="8" t="s">
        <v>355</v>
      </c>
      <c r="C266" s="8" t="s">
        <v>353</v>
      </c>
      <c r="D266" s="18" t="str">
        <f t="shared" si="1"/>
        <v>0</v>
      </c>
      <c r="E266" s="19" t="str">
        <f t="shared" si="2"/>
        <v>0</v>
      </c>
      <c r="F266" s="18" t="str">
        <f t="shared" si="3"/>
        <v>0</v>
      </c>
      <c r="G266" s="20" t="str">
        <f t="shared" si="4"/>
        <v>0</v>
      </c>
      <c r="H266" s="21">
        <v>12141.0</v>
      </c>
    </row>
    <row r="267">
      <c r="A267" s="6" t="s">
        <v>22</v>
      </c>
      <c r="B267" s="8" t="s">
        <v>356</v>
      </c>
      <c r="C267" s="8" t="s">
        <v>353</v>
      </c>
      <c r="D267" s="18" t="str">
        <f t="shared" si="1"/>
        <v>0</v>
      </c>
      <c r="E267" s="19" t="str">
        <f t="shared" si="2"/>
        <v>0</v>
      </c>
      <c r="F267" s="18" t="str">
        <f t="shared" si="3"/>
        <v>0</v>
      </c>
      <c r="G267" s="20" t="str">
        <f t="shared" si="4"/>
        <v>0</v>
      </c>
      <c r="H267" s="21">
        <v>548274.0</v>
      </c>
    </row>
    <row r="268">
      <c r="A268" s="6" t="s">
        <v>22</v>
      </c>
      <c r="B268" s="8" t="s">
        <v>357</v>
      </c>
      <c r="C268" s="8" t="s">
        <v>353</v>
      </c>
      <c r="D268" s="18" t="str">
        <f t="shared" si="1"/>
        <v>0</v>
      </c>
      <c r="E268" s="19" t="str">
        <f t="shared" si="2"/>
        <v>0</v>
      </c>
      <c r="F268" s="18" t="str">
        <f t="shared" si="3"/>
        <v>0</v>
      </c>
      <c r="G268" s="20" t="str">
        <f t="shared" si="4"/>
        <v>0</v>
      </c>
      <c r="H268" s="21">
        <v>394107.0</v>
      </c>
    </row>
    <row r="269">
      <c r="A269" s="6" t="s">
        <v>22</v>
      </c>
      <c r="B269" s="8" t="s">
        <v>358</v>
      </c>
      <c r="C269" s="8" t="s">
        <v>353</v>
      </c>
      <c r="D269" s="18" t="str">
        <f t="shared" si="1"/>
        <v>0</v>
      </c>
      <c r="E269" s="19" t="str">
        <f t="shared" si="2"/>
        <v>0</v>
      </c>
      <c r="F269" s="18" t="str">
        <f t="shared" si="3"/>
        <v>0</v>
      </c>
      <c r="G269" s="20" t="str">
        <f t="shared" si="4"/>
        <v>0</v>
      </c>
      <c r="H269" s="21">
        <v>5469899.0</v>
      </c>
    </row>
    <row r="270">
      <c r="A270" s="6" t="s">
        <v>22</v>
      </c>
      <c r="B270" s="8" t="s">
        <v>359</v>
      </c>
      <c r="C270" s="8" t="s">
        <v>353</v>
      </c>
      <c r="D270" s="18" t="str">
        <f t="shared" si="1"/>
        <v>0</v>
      </c>
      <c r="E270" s="19" t="str">
        <f t="shared" si="2"/>
        <v>0</v>
      </c>
      <c r="F270" s="18" t="str">
        <f t="shared" si="3"/>
        <v>0</v>
      </c>
      <c r="G270" s="20" t="str">
        <f t="shared" si="4"/>
        <v>0</v>
      </c>
      <c r="H270" s="21">
        <v>157688.0</v>
      </c>
    </row>
    <row r="271">
      <c r="A271" s="6" t="s">
        <v>22</v>
      </c>
      <c r="B271" s="8" t="s">
        <v>360</v>
      </c>
      <c r="C271" s="8" t="s">
        <v>353</v>
      </c>
      <c r="D271" s="18" t="str">
        <f t="shared" si="1"/>
        <v>0</v>
      </c>
      <c r="E271" s="19" t="str">
        <f t="shared" si="2"/>
        <v>0</v>
      </c>
      <c r="F271" s="18" t="str">
        <f t="shared" si="3"/>
        <v>0</v>
      </c>
      <c r="G271" s="20" t="str">
        <f t="shared" si="4"/>
        <v>0</v>
      </c>
      <c r="H271" s="21">
        <v>1004900.0</v>
      </c>
    </row>
    <row r="272">
      <c r="A272" s="6" t="s">
        <v>22</v>
      </c>
      <c r="B272" s="8" t="s">
        <v>361</v>
      </c>
      <c r="C272" s="8" t="s">
        <v>362</v>
      </c>
      <c r="D272" s="18" t="str">
        <f t="shared" si="1"/>
        <v>0</v>
      </c>
      <c r="E272" s="19" t="str">
        <f t="shared" si="2"/>
        <v>0</v>
      </c>
      <c r="F272" s="18" t="str">
        <f t="shared" si="3"/>
        <v>0</v>
      </c>
      <c r="G272" s="20" t="str">
        <f t="shared" si="4"/>
        <v>0</v>
      </c>
      <c r="H272" s="21">
        <v>146136.0</v>
      </c>
    </row>
    <row r="273">
      <c r="A273" s="6" t="s">
        <v>22</v>
      </c>
      <c r="B273" s="8" t="s">
        <v>363</v>
      </c>
      <c r="C273" s="8" t="s">
        <v>362</v>
      </c>
      <c r="D273" s="18" t="str">
        <f t="shared" si="1"/>
        <v>0</v>
      </c>
      <c r="E273" s="19" t="str">
        <f t="shared" si="2"/>
        <v>0</v>
      </c>
      <c r="F273" s="18" t="str">
        <f t="shared" si="3"/>
        <v>0</v>
      </c>
      <c r="G273" s="20" t="str">
        <f t="shared" si="4"/>
        <v>0</v>
      </c>
      <c r="H273" s="21">
        <v>23745.0</v>
      </c>
    </row>
    <row r="274">
      <c r="A274" s="6" t="s">
        <v>22</v>
      </c>
      <c r="B274" s="8" t="s">
        <v>364</v>
      </c>
      <c r="C274" s="8" t="s">
        <v>362</v>
      </c>
      <c r="D274" s="18" t="str">
        <f t="shared" si="1"/>
        <v>0</v>
      </c>
      <c r="E274" s="19" t="str">
        <f t="shared" si="2"/>
        <v>0</v>
      </c>
      <c r="F274" s="18" t="str">
        <f t="shared" si="3"/>
        <v>0</v>
      </c>
      <c r="G274" s="20" t="str">
        <f t="shared" si="4"/>
        <v>0</v>
      </c>
      <c r="H274" s="21">
        <v>22151.0</v>
      </c>
    </row>
    <row r="275">
      <c r="A275" s="6" t="s">
        <v>22</v>
      </c>
      <c r="B275" s="8" t="s">
        <v>365</v>
      </c>
      <c r="C275" s="8" t="s">
        <v>362</v>
      </c>
      <c r="D275" s="18" t="str">
        <f t="shared" si="1"/>
        <v>0</v>
      </c>
      <c r="E275" s="19" t="str">
        <f t="shared" si="2"/>
        <v>0</v>
      </c>
      <c r="F275" s="18" t="str">
        <f t="shared" si="3"/>
        <v>0</v>
      </c>
      <c r="G275" s="20" t="str">
        <f t="shared" si="4"/>
        <v>0</v>
      </c>
      <c r="H275" s="21">
        <v>110684.0</v>
      </c>
    </row>
    <row r="276">
      <c r="A276" s="6" t="s">
        <v>22</v>
      </c>
      <c r="B276" s="8" t="s">
        <v>366</v>
      </c>
      <c r="C276" s="8" t="s">
        <v>362</v>
      </c>
      <c r="D276" s="18" t="str">
        <f t="shared" si="1"/>
        <v>0</v>
      </c>
      <c r="E276" s="19" t="str">
        <f t="shared" si="2"/>
        <v>0</v>
      </c>
      <c r="F276" s="18" t="str">
        <f t="shared" si="3"/>
        <v>0</v>
      </c>
      <c r="G276" s="20" t="str">
        <f t="shared" si="4"/>
        <v>0</v>
      </c>
      <c r="H276" s="21">
        <v>20953.0</v>
      </c>
    </row>
    <row r="277">
      <c r="A277" s="6" t="s">
        <v>22</v>
      </c>
      <c r="B277" s="8" t="s">
        <v>367</v>
      </c>
      <c r="C277" s="8" t="s">
        <v>362</v>
      </c>
      <c r="D277" s="18" t="str">
        <f t="shared" si="1"/>
        <v>0</v>
      </c>
      <c r="E277" s="19" t="str">
        <f t="shared" si="2"/>
        <v>0</v>
      </c>
      <c r="F277" s="18" t="str">
        <f t="shared" si="3"/>
        <v>0</v>
      </c>
      <c r="G277" s="20" t="str">
        <f t="shared" si="4"/>
        <v>0</v>
      </c>
      <c r="H277" s="21">
        <v>45563.0</v>
      </c>
    </row>
    <row r="278">
      <c r="A278" s="6" t="s">
        <v>22</v>
      </c>
      <c r="B278" s="8" t="s">
        <v>368</v>
      </c>
      <c r="C278" s="8" t="s">
        <v>362</v>
      </c>
      <c r="D278" s="18" t="str">
        <f t="shared" si="1"/>
        <v>0</v>
      </c>
      <c r="E278" s="19" t="str">
        <f t="shared" si="2"/>
        <v>0</v>
      </c>
      <c r="F278" s="18" t="str">
        <f t="shared" si="3"/>
        <v>0</v>
      </c>
      <c r="G278" s="20" t="str">
        <f t="shared" si="4"/>
        <v>0</v>
      </c>
      <c r="H278" s="21">
        <v>92232.0</v>
      </c>
    </row>
    <row r="279">
      <c r="A279" s="6" t="s">
        <v>22</v>
      </c>
      <c r="B279" s="8" t="s">
        <v>369</v>
      </c>
      <c r="C279" s="8" t="s">
        <v>370</v>
      </c>
      <c r="D279" s="18" t="str">
        <f t="shared" si="1"/>
        <v>0</v>
      </c>
      <c r="E279" s="19" t="str">
        <f t="shared" si="2"/>
        <v>0</v>
      </c>
      <c r="F279" s="18" t="str">
        <f t="shared" si="3"/>
        <v>0</v>
      </c>
      <c r="G279" s="20" t="str">
        <f t="shared" si="4"/>
        <v>0</v>
      </c>
      <c r="H279" s="21">
        <v>298359.0</v>
      </c>
    </row>
    <row r="280">
      <c r="A280" s="6" t="s">
        <v>22</v>
      </c>
      <c r="B280" s="8" t="s">
        <v>371</v>
      </c>
      <c r="C280" s="8" t="s">
        <v>370</v>
      </c>
      <c r="D280" s="18" t="str">
        <f t="shared" si="1"/>
        <v>0</v>
      </c>
      <c r="E280" s="19" t="str">
        <f t="shared" si="2"/>
        <v>0</v>
      </c>
      <c r="F280" s="18" t="str">
        <f t="shared" si="3"/>
        <v>0</v>
      </c>
      <c r="G280" s="20" t="str">
        <f t="shared" si="4"/>
        <v>0</v>
      </c>
      <c r="H280" s="21">
        <v>25735.0</v>
      </c>
    </row>
    <row r="281">
      <c r="A281" s="6" t="s">
        <v>22</v>
      </c>
      <c r="B281" s="8" t="s">
        <v>372</v>
      </c>
      <c r="C281" s="8" t="s">
        <v>370</v>
      </c>
      <c r="D281" s="18" t="str">
        <f t="shared" si="1"/>
        <v>0</v>
      </c>
      <c r="E281" s="19" t="str">
        <f t="shared" si="2"/>
        <v>0</v>
      </c>
      <c r="F281" s="18" t="str">
        <f t="shared" si="3"/>
        <v>0</v>
      </c>
      <c r="G281" s="20" t="str">
        <f t="shared" si="4"/>
        <v>0</v>
      </c>
      <c r="H281" s="21">
        <v>3380.0</v>
      </c>
    </row>
    <row r="282">
      <c r="A282" s="6" t="s">
        <v>22</v>
      </c>
      <c r="B282" s="8" t="s">
        <v>373</v>
      </c>
      <c r="C282" s="8" t="s">
        <v>370</v>
      </c>
      <c r="D282" s="18" t="str">
        <f t="shared" si="1"/>
        <v>0</v>
      </c>
      <c r="E282" s="19" t="str">
        <f t="shared" si="2"/>
        <v>0</v>
      </c>
      <c r="F282" s="18" t="str">
        <f t="shared" si="3"/>
        <v>0</v>
      </c>
      <c r="G282" s="20" t="str">
        <f t="shared" si="4"/>
        <v>0</v>
      </c>
      <c r="H282" s="21">
        <v>19222.0</v>
      </c>
    </row>
    <row r="283">
      <c r="A283" s="6" t="s">
        <v>22</v>
      </c>
      <c r="B283" s="8" t="s">
        <v>374</v>
      </c>
      <c r="C283" s="8" t="s">
        <v>370</v>
      </c>
      <c r="D283" s="18" t="str">
        <f t="shared" si="1"/>
        <v>0</v>
      </c>
      <c r="E283" s="19" t="str">
        <f t="shared" si="2"/>
        <v>0</v>
      </c>
      <c r="F283" s="18" t="str">
        <f t="shared" si="3"/>
        <v>0</v>
      </c>
      <c r="G283" s="20" t="str">
        <f t="shared" si="4"/>
        <v>0</v>
      </c>
      <c r="H283" s="21">
        <v>33844.0</v>
      </c>
    </row>
    <row r="284">
      <c r="A284" s="6" t="s">
        <v>22</v>
      </c>
      <c r="B284" s="8" t="s">
        <v>375</v>
      </c>
      <c r="C284" s="8" t="s">
        <v>370</v>
      </c>
      <c r="D284" s="18" t="str">
        <f t="shared" si="1"/>
        <v>0</v>
      </c>
      <c r="E284" s="19" t="str">
        <f t="shared" si="2"/>
        <v>0</v>
      </c>
      <c r="F284" s="18" t="str">
        <f t="shared" si="3"/>
        <v>0</v>
      </c>
      <c r="G284" s="20" t="str">
        <f t="shared" si="4"/>
        <v>0</v>
      </c>
      <c r="H284" s="21">
        <v>162748.0</v>
      </c>
    </row>
    <row r="285">
      <c r="A285" s="6" t="s">
        <v>22</v>
      </c>
      <c r="B285" s="8" t="s">
        <v>376</v>
      </c>
      <c r="C285" s="8" t="s">
        <v>370</v>
      </c>
      <c r="D285" s="18" t="str">
        <f t="shared" si="1"/>
        <v>0</v>
      </c>
      <c r="E285" s="19" t="str">
        <f t="shared" si="2"/>
        <v>0</v>
      </c>
      <c r="F285" s="18" t="str">
        <f t="shared" si="3"/>
        <v>0</v>
      </c>
      <c r="G285" s="20" t="str">
        <f t="shared" si="4"/>
        <v>0</v>
      </c>
      <c r="H285" s="21">
        <v>111924.0</v>
      </c>
    </row>
    <row r="286">
      <c r="A286" s="6" t="s">
        <v>22</v>
      </c>
      <c r="B286" s="8" t="s">
        <v>377</v>
      </c>
      <c r="C286" s="8" t="s">
        <v>370</v>
      </c>
      <c r="D286" s="18" t="str">
        <f t="shared" si="1"/>
        <v>0</v>
      </c>
      <c r="E286" s="19" t="str">
        <f t="shared" si="2"/>
        <v>0</v>
      </c>
      <c r="F286" s="18" t="str">
        <f t="shared" si="3"/>
        <v>0</v>
      </c>
      <c r="G286" s="20" t="str">
        <f t="shared" si="4"/>
        <v>0</v>
      </c>
      <c r="H286" s="21">
        <v>31801.0</v>
      </c>
    </row>
    <row r="287">
      <c r="A287" s="6" t="s">
        <v>22</v>
      </c>
      <c r="B287" s="8" t="s">
        <v>378</v>
      </c>
      <c r="C287" s="8" t="s">
        <v>370</v>
      </c>
      <c r="D287" s="18" t="str">
        <f t="shared" si="1"/>
        <v>0</v>
      </c>
      <c r="E287" s="19" t="str">
        <f t="shared" si="2"/>
        <v>0</v>
      </c>
      <c r="F287" s="18" t="str">
        <f t="shared" si="3"/>
        <v>0</v>
      </c>
      <c r="G287" s="20" t="str">
        <f t="shared" si="4"/>
        <v>0</v>
      </c>
      <c r="H287" s="21">
        <v>339570.0</v>
      </c>
    </row>
    <row r="288">
      <c r="A288" s="6" t="s">
        <v>22</v>
      </c>
      <c r="B288" s="8" t="s">
        <v>379</v>
      </c>
      <c r="C288" s="8" t="s">
        <v>370</v>
      </c>
      <c r="D288" s="18" t="str">
        <f t="shared" si="1"/>
        <v>0</v>
      </c>
      <c r="E288" s="19" t="str">
        <f t="shared" si="2"/>
        <v>0</v>
      </c>
      <c r="F288" s="18" t="str">
        <f t="shared" si="3"/>
        <v>0</v>
      </c>
      <c r="G288" s="20" t="str">
        <f t="shared" si="4"/>
        <v>0</v>
      </c>
      <c r="H288" s="21">
        <v>107961.0</v>
      </c>
    </row>
    <row r="289">
      <c r="A289" s="6" t="s">
        <v>22</v>
      </c>
      <c r="B289" s="8" t="s">
        <v>380</v>
      </c>
      <c r="C289" s="8" t="s">
        <v>370</v>
      </c>
      <c r="D289" s="18" t="str">
        <f t="shared" si="1"/>
        <v>0</v>
      </c>
      <c r="E289" s="19" t="str">
        <f t="shared" si="2"/>
        <v>0</v>
      </c>
      <c r="F289" s="18" t="str">
        <f t="shared" si="3"/>
        <v>0</v>
      </c>
      <c r="G289" s="20" t="str">
        <f t="shared" si="4"/>
        <v>0</v>
      </c>
      <c r="H289" s="21">
        <v>38533.0</v>
      </c>
    </row>
    <row r="290">
      <c r="A290" s="6" t="s">
        <v>22</v>
      </c>
      <c r="B290" s="8" t="s">
        <v>381</v>
      </c>
      <c r="C290" s="8" t="s">
        <v>370</v>
      </c>
      <c r="D290" s="18" t="str">
        <f t="shared" si="1"/>
        <v>0</v>
      </c>
      <c r="E290" s="19" t="str">
        <f t="shared" si="2"/>
        <v>0</v>
      </c>
      <c r="F290" s="18" t="str">
        <f t="shared" si="3"/>
        <v>0</v>
      </c>
      <c r="G290" s="20" t="str">
        <f t="shared" si="4"/>
        <v>0</v>
      </c>
      <c r="H290" s="21">
        <v>21079.0</v>
      </c>
    </row>
    <row r="291">
      <c r="A291" s="6" t="s">
        <v>22</v>
      </c>
      <c r="B291" s="8" t="s">
        <v>382</v>
      </c>
      <c r="C291" s="8" t="s">
        <v>370</v>
      </c>
      <c r="D291" s="18" t="str">
        <f t="shared" si="1"/>
        <v>0</v>
      </c>
      <c r="E291" s="19" t="str">
        <f t="shared" si="2"/>
        <v>0</v>
      </c>
      <c r="F291" s="18" t="str">
        <f t="shared" si="3"/>
        <v>0</v>
      </c>
      <c r="G291" s="20" t="str">
        <f t="shared" si="4"/>
        <v>0</v>
      </c>
      <c r="H291" s="21">
        <v>11264.0</v>
      </c>
    </row>
    <row r="292">
      <c r="A292" s="6" t="s">
        <v>22</v>
      </c>
      <c r="B292" s="8" t="s">
        <v>383</v>
      </c>
      <c r="C292" s="8" t="s">
        <v>370</v>
      </c>
      <c r="D292" s="18" t="str">
        <f t="shared" si="1"/>
        <v>0</v>
      </c>
      <c r="E292" s="19" t="str">
        <f t="shared" si="2"/>
        <v>0</v>
      </c>
      <c r="F292" s="18" t="str">
        <f t="shared" si="3"/>
        <v>0</v>
      </c>
      <c r="G292" s="20" t="str">
        <f t="shared" si="4"/>
        <v>0</v>
      </c>
      <c r="H292" s="21">
        <v>27221.0</v>
      </c>
    </row>
    <row r="293">
      <c r="A293" s="6" t="s">
        <v>22</v>
      </c>
      <c r="B293" s="8" t="s">
        <v>384</v>
      </c>
      <c r="C293" s="8" t="s">
        <v>385</v>
      </c>
      <c r="D293" s="18" t="str">
        <f t="shared" si="1"/>
        <v>0</v>
      </c>
      <c r="E293" s="19" t="str">
        <f t="shared" si="2"/>
        <v>0</v>
      </c>
      <c r="F293" s="18" t="str">
        <f t="shared" si="3"/>
        <v>0</v>
      </c>
      <c r="G293" s="20" t="str">
        <f t="shared" si="4"/>
        <v>0</v>
      </c>
      <c r="H293" s="21">
        <v>336013.0</v>
      </c>
    </row>
    <row r="294">
      <c r="A294" s="6" t="s">
        <v>22</v>
      </c>
      <c r="B294" s="8" t="s">
        <v>386</v>
      </c>
      <c r="C294" s="8" t="s">
        <v>385</v>
      </c>
      <c r="D294" s="18" t="str">
        <f t="shared" si="1"/>
        <v>0</v>
      </c>
      <c r="E294" s="19" t="str">
        <f t="shared" si="2"/>
        <v>0</v>
      </c>
      <c r="F294" s="18" t="str">
        <f t="shared" si="3"/>
        <v>0</v>
      </c>
      <c r="G294" s="20" t="str">
        <f t="shared" si="4"/>
        <v>0</v>
      </c>
      <c r="H294" s="21">
        <v>511427.0</v>
      </c>
    </row>
    <row r="295">
      <c r="A295" s="6" t="s">
        <v>22</v>
      </c>
      <c r="B295" s="8" t="s">
        <v>387</v>
      </c>
      <c r="C295" s="8" t="s">
        <v>385</v>
      </c>
      <c r="D295" s="18" t="str">
        <f t="shared" si="1"/>
        <v>0</v>
      </c>
      <c r="E295" s="19" t="str">
        <f t="shared" si="2"/>
        <v>0</v>
      </c>
      <c r="F295" s="18" t="str">
        <f t="shared" si="3"/>
        <v>0</v>
      </c>
      <c r="G295" s="20" t="str">
        <f t="shared" si="4"/>
        <v>0</v>
      </c>
      <c r="H295" s="21">
        <v>79798.0</v>
      </c>
    </row>
    <row r="296">
      <c r="A296" s="6" t="s">
        <v>22</v>
      </c>
      <c r="B296" s="8" t="s">
        <v>388</v>
      </c>
      <c r="C296" s="8" t="s">
        <v>385</v>
      </c>
      <c r="D296" s="18" t="str">
        <f t="shared" si="1"/>
        <v>0</v>
      </c>
      <c r="E296" s="19" t="str">
        <f t="shared" si="2"/>
        <v>0</v>
      </c>
      <c r="F296" s="18" t="str">
        <f t="shared" si="3"/>
        <v>0</v>
      </c>
      <c r="G296" s="20" t="str">
        <f t="shared" si="4"/>
        <v>0</v>
      </c>
      <c r="H296" s="21">
        <v>43782.0</v>
      </c>
    </row>
    <row r="297">
      <c r="A297" s="6" t="s">
        <v>22</v>
      </c>
      <c r="B297" s="8" t="s">
        <v>389</v>
      </c>
      <c r="C297" s="8" t="s">
        <v>385</v>
      </c>
      <c r="D297" s="18" t="str">
        <f t="shared" si="1"/>
        <v>0</v>
      </c>
      <c r="E297" s="19" t="str">
        <f t="shared" si="2"/>
        <v>0</v>
      </c>
      <c r="F297" s="18" t="str">
        <f t="shared" si="3"/>
        <v>0</v>
      </c>
      <c r="G297" s="20" t="str">
        <f t="shared" si="4"/>
        <v>0</v>
      </c>
      <c r="H297" s="21">
        <v>46343.0</v>
      </c>
    </row>
    <row r="298">
      <c r="A298" s="6" t="s">
        <v>22</v>
      </c>
      <c r="B298" s="8" t="s">
        <v>390</v>
      </c>
      <c r="C298" s="8" t="s">
        <v>385</v>
      </c>
      <c r="D298" s="18" t="str">
        <f t="shared" si="1"/>
        <v>0</v>
      </c>
      <c r="E298" s="19" t="str">
        <f t="shared" si="2"/>
        <v>0</v>
      </c>
      <c r="F298" s="18" t="str">
        <f t="shared" si="3"/>
        <v>0</v>
      </c>
      <c r="G298" s="20" t="str">
        <f t="shared" si="4"/>
        <v>0</v>
      </c>
      <c r="H298" s="21">
        <v>93602.0</v>
      </c>
    </row>
    <row r="299">
      <c r="A299" s="6" t="s">
        <v>22</v>
      </c>
      <c r="B299" s="8" t="s">
        <v>391</v>
      </c>
      <c r="C299" s="8" t="s">
        <v>385</v>
      </c>
      <c r="D299" s="18" t="str">
        <f t="shared" si="1"/>
        <v>0</v>
      </c>
      <c r="E299" s="19" t="str">
        <f t="shared" si="2"/>
        <v>0</v>
      </c>
      <c r="F299" s="18" t="str">
        <f t="shared" si="3"/>
        <v>0</v>
      </c>
      <c r="G299" s="20" t="str">
        <f t="shared" si="4"/>
        <v>0</v>
      </c>
      <c r="H299" s="21">
        <v>65427.0</v>
      </c>
    </row>
    <row r="300">
      <c r="A300" s="6" t="s">
        <v>22</v>
      </c>
      <c r="B300" s="8" t="s">
        <v>392</v>
      </c>
      <c r="C300" s="8" t="s">
        <v>385</v>
      </c>
      <c r="D300" s="18" t="str">
        <f t="shared" si="1"/>
        <v>0</v>
      </c>
      <c r="E300" s="19" t="str">
        <f t="shared" si="2"/>
        <v>0</v>
      </c>
      <c r="F300" s="18" t="str">
        <f t="shared" si="3"/>
        <v>0</v>
      </c>
      <c r="G300" s="20" t="str">
        <f t="shared" si="4"/>
        <v>0</v>
      </c>
      <c r="H300" s="21">
        <v>58750.0</v>
      </c>
    </row>
    <row r="301">
      <c r="A301" s="6" t="s">
        <v>22</v>
      </c>
      <c r="B301" s="8" t="s">
        <v>393</v>
      </c>
      <c r="C301" s="8" t="s">
        <v>385</v>
      </c>
      <c r="D301" s="18" t="str">
        <f t="shared" si="1"/>
        <v>0</v>
      </c>
      <c r="E301" s="19" t="str">
        <f t="shared" si="2"/>
        <v>0</v>
      </c>
      <c r="F301" s="18" t="str">
        <f t="shared" si="3"/>
        <v>0</v>
      </c>
      <c r="G301" s="20" t="str">
        <f t="shared" si="4"/>
        <v>0</v>
      </c>
      <c r="H301" s="21">
        <v>123905.0</v>
      </c>
    </row>
    <row r="302">
      <c r="A302" s="6" t="s">
        <v>22</v>
      </c>
      <c r="B302" s="8" t="s">
        <v>394</v>
      </c>
      <c r="C302" s="8" t="s">
        <v>385</v>
      </c>
      <c r="D302" s="18" t="str">
        <f t="shared" si="1"/>
        <v>0</v>
      </c>
      <c r="E302" s="19" t="str">
        <f t="shared" si="2"/>
        <v>0</v>
      </c>
      <c r="F302" s="18" t="str">
        <f t="shared" si="3"/>
        <v>0</v>
      </c>
      <c r="G302" s="20" t="str">
        <f t="shared" si="4"/>
        <v>0</v>
      </c>
      <c r="H302" s="21">
        <v>29101.0</v>
      </c>
    </row>
    <row r="303">
      <c r="A303" s="6" t="s">
        <v>22</v>
      </c>
      <c r="B303" s="8" t="s">
        <v>395</v>
      </c>
      <c r="C303" s="8" t="s">
        <v>385</v>
      </c>
      <c r="D303" s="18" t="str">
        <f t="shared" si="1"/>
        <v>0</v>
      </c>
      <c r="E303" s="19" t="str">
        <f t="shared" si="2"/>
        <v>0</v>
      </c>
      <c r="F303" s="18" t="str">
        <f t="shared" si="3"/>
        <v>0</v>
      </c>
      <c r="G303" s="20" t="str">
        <f t="shared" si="4"/>
        <v>0</v>
      </c>
      <c r="H303" s="21">
        <v>44256.0</v>
      </c>
    </row>
    <row r="304">
      <c r="A304" s="6" t="s">
        <v>22</v>
      </c>
      <c r="B304" s="8" t="s">
        <v>396</v>
      </c>
      <c r="C304" s="8" t="s">
        <v>385</v>
      </c>
      <c r="D304" s="18" t="str">
        <f t="shared" si="1"/>
        <v>0</v>
      </c>
      <c r="E304" s="19" t="str">
        <f t="shared" si="2"/>
        <v>0</v>
      </c>
      <c r="F304" s="18" t="str">
        <f t="shared" si="3"/>
        <v>0</v>
      </c>
      <c r="G304" s="20" t="str">
        <f t="shared" si="4"/>
        <v>0</v>
      </c>
      <c r="H304" s="21">
        <v>31270.0</v>
      </c>
    </row>
    <row r="305">
      <c r="A305" s="6" t="s">
        <v>22</v>
      </c>
      <c r="B305" s="8" t="s">
        <v>397</v>
      </c>
      <c r="C305" s="8" t="s">
        <v>385</v>
      </c>
      <c r="D305" s="18" t="str">
        <f t="shared" si="1"/>
        <v>0</v>
      </c>
      <c r="E305" s="19" t="str">
        <f t="shared" si="2"/>
        <v>0</v>
      </c>
      <c r="F305" s="18" t="str">
        <f t="shared" si="3"/>
        <v>0</v>
      </c>
      <c r="G305" s="20" t="str">
        <f t="shared" si="4"/>
        <v>0</v>
      </c>
      <c r="H305" s="21">
        <v>75825.0</v>
      </c>
    </row>
    <row r="306">
      <c r="A306" s="6" t="s">
        <v>22</v>
      </c>
      <c r="B306" s="8" t="s">
        <v>398</v>
      </c>
      <c r="C306" s="8" t="s">
        <v>385</v>
      </c>
      <c r="D306" s="18" t="str">
        <f t="shared" si="1"/>
        <v>0</v>
      </c>
      <c r="E306" s="19" t="str">
        <f t="shared" si="2"/>
        <v>0</v>
      </c>
      <c r="F306" s="18" t="str">
        <f t="shared" si="3"/>
        <v>0</v>
      </c>
      <c r="G306" s="20" t="str">
        <f t="shared" si="4"/>
        <v>0</v>
      </c>
      <c r="H306" s="21">
        <v>103834.0</v>
      </c>
    </row>
    <row r="307">
      <c r="A307" s="6" t="s">
        <v>22</v>
      </c>
      <c r="B307" s="8" t="s">
        <v>399</v>
      </c>
      <c r="C307" s="8" t="s">
        <v>385</v>
      </c>
      <c r="D307" s="18" t="str">
        <f t="shared" si="1"/>
        <v>0</v>
      </c>
      <c r="E307" s="19" t="str">
        <f t="shared" si="2"/>
        <v>0</v>
      </c>
      <c r="F307" s="18" t="str">
        <f t="shared" si="3"/>
        <v>0</v>
      </c>
      <c r="G307" s="20" t="str">
        <f t="shared" si="4"/>
        <v>0</v>
      </c>
      <c r="H307" s="21">
        <v>29827.0</v>
      </c>
    </row>
    <row r="308">
      <c r="A308" s="6" t="s">
        <v>22</v>
      </c>
      <c r="B308" s="8" t="s">
        <v>400</v>
      </c>
      <c r="C308" s="8" t="s">
        <v>385</v>
      </c>
      <c r="D308" s="18" t="str">
        <f t="shared" si="1"/>
        <v>0</v>
      </c>
      <c r="E308" s="19" t="str">
        <f t="shared" si="2"/>
        <v>0</v>
      </c>
      <c r="F308" s="18" t="str">
        <f t="shared" si="3"/>
        <v>0</v>
      </c>
      <c r="G308" s="20" t="str">
        <f t="shared" si="4"/>
        <v>0</v>
      </c>
      <c r="H308" s="21">
        <v>127995.0</v>
      </c>
    </row>
    <row r="309">
      <c r="A309" s="6" t="s">
        <v>22</v>
      </c>
      <c r="B309" s="8" t="s">
        <v>401</v>
      </c>
      <c r="C309" s="8" t="s">
        <v>385</v>
      </c>
      <c r="D309" s="18" t="str">
        <f t="shared" si="1"/>
        <v>0</v>
      </c>
      <c r="E309" s="19" t="str">
        <f t="shared" si="2"/>
        <v>0</v>
      </c>
      <c r="F309" s="18" t="str">
        <f t="shared" si="3"/>
        <v>0</v>
      </c>
      <c r="G309" s="20" t="str">
        <f t="shared" si="4"/>
        <v>0</v>
      </c>
      <c r="H309" s="21">
        <v>3848.0</v>
      </c>
    </row>
    <row r="310">
      <c r="A310" s="6" t="s">
        <v>22</v>
      </c>
      <c r="B310" s="8" t="s">
        <v>402</v>
      </c>
      <c r="C310" s="8" t="s">
        <v>385</v>
      </c>
      <c r="D310" s="18" t="str">
        <f t="shared" si="1"/>
        <v>0</v>
      </c>
      <c r="E310" s="19" t="str">
        <f t="shared" si="2"/>
        <v>0</v>
      </c>
      <c r="F310" s="18" t="str">
        <f t="shared" si="3"/>
        <v>0</v>
      </c>
      <c r="G310" s="20" t="str">
        <f t="shared" si="4"/>
        <v>0</v>
      </c>
      <c r="H310" s="21">
        <v>256138.0</v>
      </c>
    </row>
    <row r="311">
      <c r="A311" s="6" t="s">
        <v>22</v>
      </c>
      <c r="B311" s="8" t="s">
        <v>403</v>
      </c>
      <c r="C311" s="8" t="s">
        <v>385</v>
      </c>
      <c r="D311" s="18" t="str">
        <f t="shared" si="1"/>
        <v>0</v>
      </c>
      <c r="E311" s="19" t="str">
        <f t="shared" si="2"/>
        <v>0</v>
      </c>
      <c r="F311" s="18" t="str">
        <f t="shared" si="3"/>
        <v>0</v>
      </c>
      <c r="G311" s="20" t="str">
        <f t="shared" si="4"/>
        <v>0</v>
      </c>
      <c r="H311" s="21">
        <v>906160.0</v>
      </c>
    </row>
    <row r="312">
      <c r="A312" s="6" t="s">
        <v>22</v>
      </c>
      <c r="B312" s="8" t="s">
        <v>404</v>
      </c>
      <c r="C312" s="8" t="s">
        <v>385</v>
      </c>
      <c r="D312" s="18" t="str">
        <f t="shared" si="1"/>
        <v>0</v>
      </c>
      <c r="E312" s="19" t="str">
        <f t="shared" si="2"/>
        <v>0</v>
      </c>
      <c r="F312" s="18" t="str">
        <f t="shared" si="3"/>
        <v>0</v>
      </c>
      <c r="G312" s="20" t="str">
        <f t="shared" si="4"/>
        <v>0</v>
      </c>
      <c r="H312" s="21">
        <v>112918.0</v>
      </c>
    </row>
    <row r="313">
      <c r="A313" s="6" t="s">
        <v>22</v>
      </c>
      <c r="B313" s="8" t="s">
        <v>405</v>
      </c>
      <c r="C313" s="8" t="s">
        <v>362</v>
      </c>
      <c r="D313" s="18" t="str">
        <f t="shared" si="1"/>
        <v>0</v>
      </c>
      <c r="E313" s="19" t="str">
        <f t="shared" si="2"/>
        <v>0</v>
      </c>
      <c r="F313" s="18" t="str">
        <f t="shared" si="3"/>
        <v>0</v>
      </c>
      <c r="G313" s="20" t="str">
        <f t="shared" si="4"/>
        <v>0</v>
      </c>
      <c r="H313" s="21">
        <v>37965.0</v>
      </c>
    </row>
    <row r="314">
      <c r="A314" s="6" t="s">
        <v>22</v>
      </c>
      <c r="B314" s="8" t="s">
        <v>406</v>
      </c>
      <c r="C314" s="8" t="s">
        <v>362</v>
      </c>
      <c r="D314" s="18" t="str">
        <f t="shared" si="1"/>
        <v>0</v>
      </c>
      <c r="E314" s="19" t="str">
        <f t="shared" si="2"/>
        <v>0</v>
      </c>
      <c r="F314" s="18" t="str">
        <f t="shared" si="3"/>
        <v>0</v>
      </c>
      <c r="G314" s="20" t="str">
        <f t="shared" si="4"/>
        <v>0</v>
      </c>
      <c r="H314" s="21">
        <v>31861.0</v>
      </c>
    </row>
    <row r="315">
      <c r="A315" s="6" t="s">
        <v>22</v>
      </c>
      <c r="B315" s="8" t="s">
        <v>407</v>
      </c>
      <c r="C315" s="8" t="s">
        <v>362</v>
      </c>
      <c r="D315" s="18" t="str">
        <f t="shared" si="1"/>
        <v>0</v>
      </c>
      <c r="E315" s="19" t="str">
        <f t="shared" si="2"/>
        <v>0</v>
      </c>
      <c r="F315" s="18" t="str">
        <f t="shared" si="3"/>
        <v>0</v>
      </c>
      <c r="G315" s="20" t="str">
        <f t="shared" si="4"/>
        <v>0</v>
      </c>
      <c r="H315" s="21">
        <v>108642.0</v>
      </c>
    </row>
    <row r="316">
      <c r="A316" s="6" t="s">
        <v>22</v>
      </c>
      <c r="B316" s="8" t="s">
        <v>408</v>
      </c>
      <c r="C316" s="8" t="s">
        <v>362</v>
      </c>
      <c r="D316" s="18" t="str">
        <f t="shared" si="1"/>
        <v>0</v>
      </c>
      <c r="E316" s="19" t="str">
        <f t="shared" si="2"/>
        <v>0</v>
      </c>
      <c r="F316" s="18" t="str">
        <f t="shared" si="3"/>
        <v>0</v>
      </c>
      <c r="G316" s="20" t="str">
        <f t="shared" si="4"/>
        <v>0</v>
      </c>
      <c r="H316" s="21">
        <v>57779.0</v>
      </c>
    </row>
    <row r="317">
      <c r="A317" s="6" t="s">
        <v>22</v>
      </c>
      <c r="B317" s="8" t="s">
        <v>409</v>
      </c>
      <c r="C317" s="8" t="s">
        <v>362</v>
      </c>
      <c r="D317" s="18" t="str">
        <f t="shared" si="1"/>
        <v>0</v>
      </c>
      <c r="E317" s="19" t="str">
        <f t="shared" si="2"/>
        <v>0</v>
      </c>
      <c r="F317" s="18" t="str">
        <f t="shared" si="3"/>
        <v>0</v>
      </c>
      <c r="G317" s="20" t="str">
        <f t="shared" si="4"/>
        <v>0</v>
      </c>
      <c r="H317" s="21">
        <v>35822.0</v>
      </c>
    </row>
    <row r="318">
      <c r="A318" s="6" t="s">
        <v>22</v>
      </c>
      <c r="B318" s="8" t="s">
        <v>410</v>
      </c>
      <c r="C318" s="8" t="s">
        <v>362</v>
      </c>
      <c r="D318" s="18" t="str">
        <f t="shared" si="1"/>
        <v>0</v>
      </c>
      <c r="E318" s="19" t="str">
        <f t="shared" si="2"/>
        <v>0</v>
      </c>
      <c r="F318" s="18" t="str">
        <f t="shared" si="3"/>
        <v>0</v>
      </c>
      <c r="G318" s="20" t="str">
        <f t="shared" si="4"/>
        <v>0</v>
      </c>
      <c r="H318" s="21">
        <v>19327.0</v>
      </c>
    </row>
    <row r="319">
      <c r="A319" s="6" t="s">
        <v>22</v>
      </c>
      <c r="B319" s="8" t="s">
        <v>411</v>
      </c>
      <c r="C319" s="8" t="s">
        <v>362</v>
      </c>
      <c r="D319" s="18" t="str">
        <f t="shared" si="1"/>
        <v>0</v>
      </c>
      <c r="E319" s="19" t="str">
        <f t="shared" si="2"/>
        <v>0</v>
      </c>
      <c r="F319" s="18" t="str">
        <f t="shared" si="3"/>
        <v>0</v>
      </c>
      <c r="G319" s="20" t="str">
        <f t="shared" si="4"/>
        <v>0</v>
      </c>
      <c r="H319" s="21">
        <v>31592.0</v>
      </c>
    </row>
    <row r="320">
      <c r="A320" s="6" t="s">
        <v>22</v>
      </c>
      <c r="B320" s="8" t="s">
        <v>412</v>
      </c>
      <c r="C320" s="8" t="s">
        <v>362</v>
      </c>
      <c r="D320" s="18" t="str">
        <f t="shared" si="1"/>
        <v>0</v>
      </c>
      <c r="E320" s="19" t="str">
        <f t="shared" si="2"/>
        <v>0</v>
      </c>
      <c r="F320" s="18" t="str">
        <f t="shared" si="3"/>
        <v>0</v>
      </c>
      <c r="G320" s="20" t="str">
        <f t="shared" si="4"/>
        <v>0</v>
      </c>
      <c r="H320" s="21">
        <v>32299.0</v>
      </c>
    </row>
    <row r="321">
      <c r="A321" s="6" t="s">
        <v>22</v>
      </c>
      <c r="B321" s="8" t="s">
        <v>413</v>
      </c>
      <c r="C321" s="8" t="s">
        <v>362</v>
      </c>
      <c r="D321" s="18" t="str">
        <f t="shared" si="1"/>
        <v>0</v>
      </c>
      <c r="E321" s="19" t="str">
        <f t="shared" si="2"/>
        <v>0</v>
      </c>
      <c r="F321" s="18" t="str">
        <f t="shared" si="3"/>
        <v>0</v>
      </c>
      <c r="G321" s="20" t="str">
        <f t="shared" si="4"/>
        <v>0</v>
      </c>
      <c r="H321" s="21">
        <v>26634.0</v>
      </c>
    </row>
    <row r="322">
      <c r="A322" s="6" t="s">
        <v>22</v>
      </c>
      <c r="B322" s="8" t="s">
        <v>414</v>
      </c>
      <c r="C322" s="8" t="s">
        <v>362</v>
      </c>
      <c r="D322" s="18" t="str">
        <f t="shared" si="1"/>
        <v>0</v>
      </c>
      <c r="E322" s="19" t="str">
        <f t="shared" si="2"/>
        <v>0</v>
      </c>
      <c r="F322" s="18" t="str">
        <f t="shared" si="3"/>
        <v>0</v>
      </c>
      <c r="G322" s="20" t="str">
        <f t="shared" si="4"/>
        <v>0</v>
      </c>
      <c r="H322" s="21">
        <v>38060.0</v>
      </c>
    </row>
    <row r="323">
      <c r="A323" s="6" t="s">
        <v>22</v>
      </c>
      <c r="B323" s="8" t="s">
        <v>415</v>
      </c>
      <c r="C323" s="8" t="s">
        <v>362</v>
      </c>
      <c r="D323" s="18" t="str">
        <f t="shared" si="1"/>
        <v>0</v>
      </c>
      <c r="E323" s="19" t="str">
        <f t="shared" si="2"/>
        <v>0</v>
      </c>
      <c r="F323" s="18" t="str">
        <f t="shared" si="3"/>
        <v>0</v>
      </c>
      <c r="G323" s="20" t="str">
        <f t="shared" si="4"/>
        <v>0</v>
      </c>
      <c r="H323" s="21">
        <v>37425.0</v>
      </c>
    </row>
    <row r="324">
      <c r="A324" s="6" t="s">
        <v>22</v>
      </c>
      <c r="B324" s="8" t="s">
        <v>416</v>
      </c>
      <c r="C324" s="8" t="s">
        <v>362</v>
      </c>
      <c r="D324" s="18" t="str">
        <f t="shared" si="1"/>
        <v>0</v>
      </c>
      <c r="E324" s="19" t="str">
        <f t="shared" si="2"/>
        <v>0</v>
      </c>
      <c r="F324" s="18" t="str">
        <f t="shared" si="3"/>
        <v>0</v>
      </c>
      <c r="G324" s="20" t="str">
        <f t="shared" si="4"/>
        <v>0</v>
      </c>
      <c r="H324" s="21">
        <v>34862.0</v>
      </c>
    </row>
    <row r="325">
      <c r="A325" s="6" t="s">
        <v>22</v>
      </c>
      <c r="B325" s="8" t="s">
        <v>417</v>
      </c>
      <c r="C325" s="8" t="s">
        <v>362</v>
      </c>
      <c r="D325" s="18" t="str">
        <f t="shared" si="1"/>
        <v>0</v>
      </c>
      <c r="E325" s="19" t="str">
        <f t="shared" si="2"/>
        <v>0</v>
      </c>
      <c r="F325" s="18" t="str">
        <f t="shared" si="3"/>
        <v>0</v>
      </c>
      <c r="G325" s="20" t="str">
        <f t="shared" si="4"/>
        <v>0</v>
      </c>
      <c r="H325" s="21">
        <v>105419.0</v>
      </c>
    </row>
    <row r="326">
      <c r="A326" s="6" t="s">
        <v>22</v>
      </c>
      <c r="B326" s="8" t="s">
        <v>418</v>
      </c>
      <c r="C326" s="8" t="s">
        <v>362</v>
      </c>
      <c r="D326" s="18" t="str">
        <f t="shared" si="1"/>
        <v>0</v>
      </c>
      <c r="E326" s="19" t="str">
        <f t="shared" si="2"/>
        <v>0</v>
      </c>
      <c r="F326" s="18" t="str">
        <f t="shared" si="3"/>
        <v>0</v>
      </c>
      <c r="G326" s="20" t="str">
        <f t="shared" si="4"/>
        <v>0</v>
      </c>
      <c r="H326" s="21">
        <v>47868.0</v>
      </c>
    </row>
    <row r="327">
      <c r="A327" s="6" t="s">
        <v>22</v>
      </c>
      <c r="B327" s="8" t="s">
        <v>419</v>
      </c>
      <c r="C327" s="8" t="s">
        <v>362</v>
      </c>
      <c r="D327" s="18" t="str">
        <f t="shared" si="1"/>
        <v>0</v>
      </c>
      <c r="E327" s="19" t="str">
        <f t="shared" si="2"/>
        <v>0</v>
      </c>
      <c r="F327" s="18" t="str">
        <f t="shared" si="3"/>
        <v>0</v>
      </c>
      <c r="G327" s="20" t="str">
        <f t="shared" si="4"/>
        <v>0</v>
      </c>
      <c r="H327" s="21">
        <v>29261.0</v>
      </c>
    </row>
    <row r="328">
      <c r="A328" s="6" t="s">
        <v>22</v>
      </c>
      <c r="B328" s="8" t="s">
        <v>420</v>
      </c>
      <c r="C328" s="8" t="s">
        <v>362</v>
      </c>
      <c r="D328" s="18" t="str">
        <f t="shared" si="1"/>
        <v>0</v>
      </c>
      <c r="E328" s="19" t="str">
        <f t="shared" si="2"/>
        <v>0</v>
      </c>
      <c r="F328" s="18" t="str">
        <f t="shared" si="3"/>
        <v>0</v>
      </c>
      <c r="G328" s="20" t="str">
        <f t="shared" si="4"/>
        <v>0</v>
      </c>
      <c r="H328" s="21">
        <v>93915.0</v>
      </c>
    </row>
    <row r="329">
      <c r="A329" s="6" t="s">
        <v>22</v>
      </c>
      <c r="B329" s="8" t="s">
        <v>421</v>
      </c>
      <c r="C329" s="8" t="s">
        <v>362</v>
      </c>
      <c r="D329" s="18" t="str">
        <f t="shared" si="1"/>
        <v>0</v>
      </c>
      <c r="E329" s="19" t="str">
        <f t="shared" si="2"/>
        <v>0</v>
      </c>
      <c r="F329" s="18" t="str">
        <f t="shared" si="3"/>
        <v>0</v>
      </c>
      <c r="G329" s="20" t="str">
        <f t="shared" si="4"/>
        <v>0</v>
      </c>
      <c r="H329" s="21">
        <v>24978.0</v>
      </c>
    </row>
    <row r="330">
      <c r="A330" s="6" t="s">
        <v>22</v>
      </c>
      <c r="B330" s="8" t="s">
        <v>422</v>
      </c>
      <c r="C330" s="8" t="s">
        <v>362</v>
      </c>
      <c r="D330" s="18" t="str">
        <f t="shared" si="1"/>
        <v>0</v>
      </c>
      <c r="E330" s="19" t="str">
        <f t="shared" si="2"/>
        <v>0</v>
      </c>
      <c r="F330" s="18" t="str">
        <f t="shared" si="3"/>
        <v>0</v>
      </c>
      <c r="G330" s="20" t="str">
        <f t="shared" si="4"/>
        <v>0</v>
      </c>
      <c r="H330" s="21">
        <v>28020.0</v>
      </c>
    </row>
    <row r="331">
      <c r="A331" s="6" t="s">
        <v>22</v>
      </c>
      <c r="B331" s="8" t="s">
        <v>423</v>
      </c>
      <c r="C331" s="8" t="s">
        <v>362</v>
      </c>
      <c r="D331" s="18" t="str">
        <f t="shared" si="1"/>
        <v>0</v>
      </c>
      <c r="E331" s="19" t="str">
        <f t="shared" si="2"/>
        <v>0</v>
      </c>
      <c r="F331" s="18" t="str">
        <f t="shared" si="3"/>
        <v>0</v>
      </c>
      <c r="G331" s="20" t="str">
        <f t="shared" si="4"/>
        <v>0</v>
      </c>
      <c r="H331" s="21">
        <v>111569.0</v>
      </c>
    </row>
    <row r="332">
      <c r="A332" s="6" t="s">
        <v>22</v>
      </c>
      <c r="B332" s="8" t="s">
        <v>424</v>
      </c>
      <c r="C332" s="8" t="s">
        <v>362</v>
      </c>
      <c r="D332" s="18" t="str">
        <f t="shared" si="1"/>
        <v>0</v>
      </c>
      <c r="E332" s="19" t="str">
        <f t="shared" si="2"/>
        <v>0</v>
      </c>
      <c r="F332" s="18" t="str">
        <f t="shared" si="3"/>
        <v>0</v>
      </c>
      <c r="G332" s="20" t="str">
        <f t="shared" si="4"/>
        <v>0</v>
      </c>
      <c r="H332" s="21">
        <v>73133.0</v>
      </c>
    </row>
    <row r="333">
      <c r="A333" s="6" t="s">
        <v>22</v>
      </c>
      <c r="B333" s="8" t="s">
        <v>425</v>
      </c>
      <c r="C333" s="8" t="s">
        <v>362</v>
      </c>
      <c r="D333" s="18" t="str">
        <f t="shared" si="1"/>
        <v>0</v>
      </c>
      <c r="E333" s="19" t="str">
        <f t="shared" si="2"/>
        <v>0</v>
      </c>
      <c r="F333" s="18" t="str">
        <f t="shared" si="3"/>
        <v>0</v>
      </c>
      <c r="G333" s="20" t="str">
        <f t="shared" si="4"/>
        <v>0</v>
      </c>
      <c r="H333" s="21">
        <v>82491.0</v>
      </c>
    </row>
    <row r="334">
      <c r="A334" s="6" t="s">
        <v>22</v>
      </c>
      <c r="B334" s="8" t="s">
        <v>426</v>
      </c>
      <c r="C334" s="8" t="s">
        <v>362</v>
      </c>
      <c r="D334" s="18" t="str">
        <f t="shared" si="1"/>
        <v>0</v>
      </c>
      <c r="E334" s="19" t="str">
        <f t="shared" si="2"/>
        <v>0</v>
      </c>
      <c r="F334" s="18" t="str">
        <f t="shared" si="3"/>
        <v>0</v>
      </c>
      <c r="G334" s="20" t="str">
        <f t="shared" si="4"/>
        <v>0</v>
      </c>
      <c r="H334" s="21">
        <v>26628.0</v>
      </c>
    </row>
    <row r="335">
      <c r="A335" s="6" t="s">
        <v>22</v>
      </c>
      <c r="B335" s="8" t="s">
        <v>427</v>
      </c>
      <c r="C335" s="8" t="s">
        <v>362</v>
      </c>
      <c r="D335" s="18" t="str">
        <f t="shared" si="1"/>
        <v>0</v>
      </c>
      <c r="E335" s="19" t="str">
        <f t="shared" si="2"/>
        <v>0</v>
      </c>
      <c r="F335" s="18" t="str">
        <f t="shared" si="3"/>
        <v>0</v>
      </c>
      <c r="G335" s="20" t="str">
        <f t="shared" si="4"/>
        <v>0</v>
      </c>
      <c r="H335" s="21">
        <v>27355.0</v>
      </c>
    </row>
    <row r="336">
      <c r="A336" s="6" t="s">
        <v>22</v>
      </c>
      <c r="B336" s="8" t="s">
        <v>428</v>
      </c>
      <c r="C336" s="8" t="s">
        <v>362</v>
      </c>
      <c r="D336" s="18" t="str">
        <f t="shared" si="1"/>
        <v>0</v>
      </c>
      <c r="E336" s="19" t="str">
        <f t="shared" si="2"/>
        <v>0</v>
      </c>
      <c r="F336" s="18" t="str">
        <f t="shared" si="3"/>
        <v>0</v>
      </c>
      <c r="G336" s="20" t="str">
        <f t="shared" si="4"/>
        <v>0</v>
      </c>
      <c r="H336" s="21">
        <v>65856.0</v>
      </c>
    </row>
    <row r="337">
      <c r="A337" s="6" t="s">
        <v>22</v>
      </c>
      <c r="B337" s="8" t="s">
        <v>429</v>
      </c>
      <c r="C337" s="8" t="s">
        <v>362</v>
      </c>
      <c r="D337" s="18" t="str">
        <f t="shared" si="1"/>
        <v>0</v>
      </c>
      <c r="E337" s="19" t="str">
        <f t="shared" si="2"/>
        <v>0</v>
      </c>
      <c r="F337" s="18" t="str">
        <f t="shared" si="3"/>
        <v>0</v>
      </c>
      <c r="G337" s="20" t="str">
        <f t="shared" si="4"/>
        <v>0</v>
      </c>
      <c r="H337" s="21">
        <v>67931.0</v>
      </c>
    </row>
    <row r="338">
      <c r="A338" s="6" t="s">
        <v>22</v>
      </c>
      <c r="B338" s="8" t="s">
        <v>430</v>
      </c>
      <c r="C338" s="8" t="s">
        <v>362</v>
      </c>
      <c r="D338" s="18" t="str">
        <f t="shared" si="1"/>
        <v>0</v>
      </c>
      <c r="E338" s="19" t="str">
        <f t="shared" si="2"/>
        <v>0</v>
      </c>
      <c r="F338" s="18" t="str">
        <f t="shared" si="3"/>
        <v>0</v>
      </c>
      <c r="G338" s="20" t="str">
        <f t="shared" si="4"/>
        <v>0</v>
      </c>
      <c r="H338" s="21">
        <v>21777.0</v>
      </c>
    </row>
    <row r="339">
      <c r="A339" s="6" t="s">
        <v>22</v>
      </c>
      <c r="B339" s="8" t="s">
        <v>431</v>
      </c>
      <c r="C339" s="8" t="s">
        <v>362</v>
      </c>
      <c r="D339" s="18" t="str">
        <f t="shared" si="1"/>
        <v>0</v>
      </c>
      <c r="E339" s="19" t="str">
        <f t="shared" si="2"/>
        <v>0</v>
      </c>
      <c r="F339" s="18" t="str">
        <f t="shared" si="3"/>
        <v>0</v>
      </c>
      <c r="G339" s="20" t="str">
        <f t="shared" si="4"/>
        <v>0</v>
      </c>
      <c r="H339" s="21">
        <v>158312.0</v>
      </c>
    </row>
    <row r="340">
      <c r="A340" s="6" t="s">
        <v>22</v>
      </c>
      <c r="B340" s="8" t="s">
        <v>432</v>
      </c>
      <c r="C340" s="8" t="s">
        <v>362</v>
      </c>
      <c r="D340" s="18" t="str">
        <f t="shared" si="1"/>
        <v>0</v>
      </c>
      <c r="E340" s="19" t="str">
        <f t="shared" si="2"/>
        <v>0</v>
      </c>
      <c r="F340" s="18" t="str">
        <f t="shared" si="3"/>
        <v>0</v>
      </c>
      <c r="G340" s="20" t="str">
        <f t="shared" si="4"/>
        <v>0</v>
      </c>
      <c r="H340" s="21">
        <v>34136.0</v>
      </c>
    </row>
    <row r="341">
      <c r="A341" s="6" t="s">
        <v>22</v>
      </c>
      <c r="B341" s="8" t="s">
        <v>433</v>
      </c>
      <c r="C341" s="8" t="s">
        <v>362</v>
      </c>
      <c r="D341" s="18" t="str">
        <f t="shared" si="1"/>
        <v>0</v>
      </c>
      <c r="E341" s="19" t="str">
        <f t="shared" si="2"/>
        <v>0</v>
      </c>
      <c r="F341" s="18" t="str">
        <f t="shared" si="3"/>
        <v>0</v>
      </c>
      <c r="G341" s="20" t="str">
        <f t="shared" si="4"/>
        <v>0</v>
      </c>
      <c r="H341" s="21">
        <v>45764.0</v>
      </c>
    </row>
    <row r="342">
      <c r="A342" s="6" t="s">
        <v>22</v>
      </c>
      <c r="B342" s="8" t="s">
        <v>434</v>
      </c>
      <c r="C342" s="8" t="s">
        <v>362</v>
      </c>
      <c r="D342" s="18" t="str">
        <f t="shared" si="1"/>
        <v>0</v>
      </c>
      <c r="E342" s="19" t="str">
        <f t="shared" si="2"/>
        <v>0</v>
      </c>
      <c r="F342" s="18" t="str">
        <f t="shared" si="3"/>
        <v>0</v>
      </c>
      <c r="G342" s="20" t="str">
        <f t="shared" si="4"/>
        <v>0</v>
      </c>
      <c r="H342" s="21">
        <v>42507.0</v>
      </c>
    </row>
    <row r="343">
      <c r="A343" s="6" t="s">
        <v>22</v>
      </c>
      <c r="B343" s="8" t="s">
        <v>435</v>
      </c>
      <c r="C343" s="8" t="s">
        <v>362</v>
      </c>
      <c r="D343" s="18" t="str">
        <f t="shared" si="1"/>
        <v>0</v>
      </c>
      <c r="E343" s="19" t="str">
        <f t="shared" si="2"/>
        <v>0</v>
      </c>
      <c r="F343" s="18" t="str">
        <f t="shared" si="3"/>
        <v>0</v>
      </c>
      <c r="G343" s="20" t="str">
        <f t="shared" si="4"/>
        <v>0</v>
      </c>
      <c r="H343" s="21">
        <v>39885.0</v>
      </c>
    </row>
    <row r="344">
      <c r="A344" s="6" t="s">
        <v>22</v>
      </c>
      <c r="B344" s="8" t="s">
        <v>436</v>
      </c>
      <c r="C344" s="8" t="s">
        <v>362</v>
      </c>
      <c r="D344" s="18" t="str">
        <f t="shared" si="1"/>
        <v>0</v>
      </c>
      <c r="E344" s="19" t="str">
        <f t="shared" si="2"/>
        <v>0</v>
      </c>
      <c r="F344" s="18" t="str">
        <f t="shared" si="3"/>
        <v>0</v>
      </c>
      <c r="G344" s="20" t="str">
        <f t="shared" si="4"/>
        <v>0</v>
      </c>
      <c r="H344" s="21">
        <v>21055.0</v>
      </c>
    </row>
    <row r="345">
      <c r="A345" s="6" t="s">
        <v>22</v>
      </c>
      <c r="B345" s="8" t="s">
        <v>437</v>
      </c>
      <c r="C345" s="8" t="s">
        <v>362</v>
      </c>
      <c r="D345" s="18" t="str">
        <f t="shared" si="1"/>
        <v>0</v>
      </c>
      <c r="E345" s="19" t="str">
        <f t="shared" si="2"/>
        <v>0</v>
      </c>
      <c r="F345" s="18" t="str">
        <f t="shared" si="3"/>
        <v>0</v>
      </c>
      <c r="G345" s="20" t="str">
        <f t="shared" si="4"/>
        <v>0</v>
      </c>
      <c r="H345" s="21">
        <v>31822.0</v>
      </c>
    </row>
    <row r="346">
      <c r="A346" s="6" t="s">
        <v>22</v>
      </c>
      <c r="B346" s="8" t="s">
        <v>438</v>
      </c>
      <c r="C346" s="8" t="s">
        <v>362</v>
      </c>
      <c r="D346" s="18" t="str">
        <f t="shared" si="1"/>
        <v>0</v>
      </c>
      <c r="E346" s="19" t="str">
        <f t="shared" si="2"/>
        <v>0</v>
      </c>
      <c r="F346" s="18" t="str">
        <f t="shared" si="3"/>
        <v>0</v>
      </c>
      <c r="G346" s="20" t="str">
        <f t="shared" si="4"/>
        <v>0</v>
      </c>
      <c r="H346" s="21">
        <v>30749.0</v>
      </c>
    </row>
    <row r="347">
      <c r="A347" s="6" t="s">
        <v>22</v>
      </c>
      <c r="B347" s="8" t="s">
        <v>439</v>
      </c>
      <c r="C347" s="8" t="s">
        <v>362</v>
      </c>
      <c r="D347" s="18" t="str">
        <f t="shared" si="1"/>
        <v>0</v>
      </c>
      <c r="E347" s="19" t="str">
        <f t="shared" si="2"/>
        <v>0</v>
      </c>
      <c r="F347" s="18" t="str">
        <f t="shared" si="3"/>
        <v>0</v>
      </c>
      <c r="G347" s="20" t="str">
        <f t="shared" si="4"/>
        <v>0</v>
      </c>
      <c r="H347" s="21">
        <v>15995.0</v>
      </c>
    </row>
    <row r="348">
      <c r="A348" s="6" t="s">
        <v>22</v>
      </c>
      <c r="B348" s="8" t="s">
        <v>440</v>
      </c>
      <c r="C348" s="8" t="s">
        <v>362</v>
      </c>
      <c r="D348" s="18" t="str">
        <f t="shared" si="1"/>
        <v>0</v>
      </c>
      <c r="E348" s="19" t="str">
        <f t="shared" si="2"/>
        <v>0</v>
      </c>
      <c r="F348" s="18" t="str">
        <f t="shared" si="3"/>
        <v>0</v>
      </c>
      <c r="G348" s="20" t="str">
        <f t="shared" si="4"/>
        <v>0</v>
      </c>
      <c r="H348" s="21">
        <v>73551.0</v>
      </c>
    </row>
    <row r="349">
      <c r="A349" s="6" t="s">
        <v>22</v>
      </c>
      <c r="B349" s="8" t="s">
        <v>441</v>
      </c>
      <c r="C349" s="8" t="s">
        <v>362</v>
      </c>
      <c r="D349" s="18" t="str">
        <f t="shared" si="1"/>
        <v>0</v>
      </c>
      <c r="E349" s="19" t="str">
        <f t="shared" si="2"/>
        <v>0</v>
      </c>
      <c r="F349" s="18" t="str">
        <f t="shared" si="3"/>
        <v>0</v>
      </c>
      <c r="G349" s="20" t="str">
        <f t="shared" si="4"/>
        <v>0</v>
      </c>
      <c r="H349" s="21">
        <v>24143.0</v>
      </c>
    </row>
    <row r="350">
      <c r="A350" s="6" t="s">
        <v>22</v>
      </c>
      <c r="B350" s="8" t="s">
        <v>442</v>
      </c>
      <c r="C350" s="8" t="s">
        <v>362</v>
      </c>
      <c r="D350" s="18" t="str">
        <f t="shared" si="1"/>
        <v>0</v>
      </c>
      <c r="E350" s="19" t="str">
        <f t="shared" si="2"/>
        <v>0</v>
      </c>
      <c r="F350" s="18" t="str">
        <f t="shared" si="3"/>
        <v>0</v>
      </c>
      <c r="G350" s="20" t="str">
        <f t="shared" si="4"/>
        <v>0</v>
      </c>
      <c r="H350" s="21">
        <v>71392.0</v>
      </c>
    </row>
    <row r="351">
      <c r="A351" s="6" t="s">
        <v>22</v>
      </c>
      <c r="B351" s="8" t="s">
        <v>443</v>
      </c>
      <c r="C351" s="8" t="s">
        <v>362</v>
      </c>
      <c r="D351" s="18" t="str">
        <f t="shared" si="1"/>
        <v>0</v>
      </c>
      <c r="E351" s="19" t="str">
        <f t="shared" si="2"/>
        <v>0</v>
      </c>
      <c r="F351" s="18" t="str">
        <f t="shared" si="3"/>
        <v>0</v>
      </c>
      <c r="G351" s="20" t="str">
        <f t="shared" si="4"/>
        <v>0</v>
      </c>
      <c r="H351" s="21">
        <v>196301.0</v>
      </c>
    </row>
    <row r="352">
      <c r="A352" s="6" t="s">
        <v>22</v>
      </c>
      <c r="B352" s="8" t="s">
        <v>444</v>
      </c>
      <c r="C352" s="8" t="s">
        <v>362</v>
      </c>
      <c r="D352" s="18" t="str">
        <f t="shared" si="1"/>
        <v>0</v>
      </c>
      <c r="E352" s="19" t="str">
        <f t="shared" si="2"/>
        <v>0</v>
      </c>
      <c r="F352" s="18" t="str">
        <f t="shared" si="3"/>
        <v>0</v>
      </c>
      <c r="G352" s="20" t="str">
        <f t="shared" si="4"/>
        <v>0</v>
      </c>
      <c r="H352" s="21">
        <v>40348.0</v>
      </c>
    </row>
    <row r="353">
      <c r="A353" s="6" t="s">
        <v>22</v>
      </c>
      <c r="B353" s="8" t="s">
        <v>445</v>
      </c>
      <c r="C353" s="8" t="s">
        <v>362</v>
      </c>
      <c r="D353" s="18" t="str">
        <f t="shared" si="1"/>
        <v>0</v>
      </c>
      <c r="E353" s="19" t="str">
        <f t="shared" si="2"/>
        <v>0</v>
      </c>
      <c r="F353" s="18" t="str">
        <f t="shared" si="3"/>
        <v>0</v>
      </c>
      <c r="G353" s="20" t="str">
        <f t="shared" si="4"/>
        <v>0</v>
      </c>
      <c r="H353" s="21">
        <v>75006.0</v>
      </c>
    </row>
    <row r="354">
      <c r="A354" s="6" t="s">
        <v>22</v>
      </c>
      <c r="B354" s="8" t="s">
        <v>446</v>
      </c>
      <c r="C354" s="8" t="s">
        <v>362</v>
      </c>
      <c r="D354" s="18" t="str">
        <f t="shared" si="1"/>
        <v>0</v>
      </c>
      <c r="E354" s="19" t="str">
        <f t="shared" si="2"/>
        <v>0</v>
      </c>
      <c r="F354" s="18" t="str">
        <f t="shared" si="3"/>
        <v>0</v>
      </c>
      <c r="G354" s="20" t="str">
        <f t="shared" si="4"/>
        <v>0</v>
      </c>
      <c r="H354" s="21">
        <v>19131.0</v>
      </c>
    </row>
    <row r="355">
      <c r="A355" s="6" t="s">
        <v>22</v>
      </c>
      <c r="B355" s="8" t="s">
        <v>447</v>
      </c>
      <c r="C355" s="8" t="s">
        <v>362</v>
      </c>
      <c r="D355" s="18" t="str">
        <f t="shared" si="1"/>
        <v>0</v>
      </c>
      <c r="E355" s="19" t="str">
        <f t="shared" si="2"/>
        <v>0</v>
      </c>
      <c r="F355" s="18" t="str">
        <f t="shared" si="3"/>
        <v>0</v>
      </c>
      <c r="G355" s="20" t="str">
        <f t="shared" si="4"/>
        <v>0</v>
      </c>
      <c r="H355" s="21">
        <v>36926.0</v>
      </c>
    </row>
    <row r="356">
      <c r="A356" s="6" t="s">
        <v>22</v>
      </c>
      <c r="B356" s="8" t="s">
        <v>448</v>
      </c>
      <c r="C356" s="8" t="s">
        <v>362</v>
      </c>
      <c r="D356" s="18" t="str">
        <f t="shared" si="1"/>
        <v>0</v>
      </c>
      <c r="E356" s="19" t="str">
        <f t="shared" si="2"/>
        <v>0</v>
      </c>
      <c r="F356" s="18" t="str">
        <f t="shared" si="3"/>
        <v>0</v>
      </c>
      <c r="G356" s="20" t="str">
        <f t="shared" si="4"/>
        <v>0</v>
      </c>
      <c r="H356" s="21">
        <v>170029.0</v>
      </c>
    </row>
    <row r="357">
      <c r="A357" s="6" t="s">
        <v>22</v>
      </c>
      <c r="B357" s="8" t="s">
        <v>449</v>
      </c>
      <c r="C357" s="8" t="s">
        <v>362</v>
      </c>
      <c r="D357" s="18" t="str">
        <f t="shared" si="1"/>
        <v>0</v>
      </c>
      <c r="E357" s="19" t="str">
        <f t="shared" si="2"/>
        <v>0</v>
      </c>
      <c r="F357" s="18" t="str">
        <f t="shared" si="3"/>
        <v>0</v>
      </c>
      <c r="G357" s="20" t="str">
        <f t="shared" si="4"/>
        <v>0</v>
      </c>
      <c r="H357" s="21">
        <v>64737.0</v>
      </c>
    </row>
    <row r="358">
      <c r="A358" s="6" t="s">
        <v>22</v>
      </c>
      <c r="B358" s="8" t="s">
        <v>450</v>
      </c>
      <c r="C358" s="8" t="s">
        <v>362</v>
      </c>
      <c r="D358" s="18" t="str">
        <f t="shared" si="1"/>
        <v>0</v>
      </c>
      <c r="E358" s="19" t="str">
        <f t="shared" si="2"/>
        <v>0</v>
      </c>
      <c r="F358" s="18" t="str">
        <f t="shared" si="3"/>
        <v>0</v>
      </c>
      <c r="G358" s="20" t="str">
        <f t="shared" si="4"/>
        <v>0</v>
      </c>
      <c r="H358" s="21">
        <v>24311.0</v>
      </c>
    </row>
    <row r="359">
      <c r="A359" s="6" t="s">
        <v>22</v>
      </c>
      <c r="B359" s="8" t="s">
        <v>451</v>
      </c>
      <c r="C359" s="8" t="s">
        <v>452</v>
      </c>
      <c r="D359" s="18" t="str">
        <f t="shared" si="1"/>
        <v>0</v>
      </c>
      <c r="E359" s="26">
        <v>0.0</v>
      </c>
      <c r="F359" s="26">
        <v>0.0</v>
      </c>
      <c r="G359" s="27">
        <v>0.0</v>
      </c>
      <c r="H359" s="21">
        <v>508839.0</v>
      </c>
    </row>
    <row r="360">
      <c r="A360" s="6" t="s">
        <v>22</v>
      </c>
      <c r="B360" s="8" t="s">
        <v>453</v>
      </c>
      <c r="C360" s="8" t="s">
        <v>452</v>
      </c>
      <c r="D360" s="18" t="str">
        <f t="shared" si="1"/>
        <v>0</v>
      </c>
      <c r="E360" s="19" t="str">
        <f t="shared" ref="E360:E431" si="5">IF(ISNUMBER(SEARCH("Coal India",B360)),"Coal India",IF(ISNUMBER(SEARCH("China Shenhua",B360)),"China Shenhua",IF(ISNUMBER(SEARCH("Adani",B360)),"Adani",IF(ISNUMBER(SEARCH("Shanxi Coking",B360)),"Shanxi Coking",IF(ISNUMBER(SEARCH("Anglo American",B360)),"Anglo American",IF(ISNUMBER(SEARCH("BHP Billiton",B360)),"BHP Billiton",IF(ISNUMBER(SEARCH("Yitai Coal",B360)),"Yitai Coal",IF(ISNUMBER(SEARCH("Datang Intl",B360)),"Datang Intl",IF(ISNUMBER(SEARCH("China Coal",B360)),"China Coal",IF(ISNUMBER(SEARCH("Peabody Energy",B360)),"Peabody Energy",IF(ISNUMBER(SEARCH("Glencore Xstrata",B360)),"Glencore Xstrata",IF(ISNUMBER(SEARCH("Datong Coal",B360)),"Datong Coal",IF(ISNUMBER(SEARCH("Yanzhou Coal",B360)),"Yanzhou Coal",IF(ISNUMBER(SEARCH("DEH",B360)),"DEH",IF(ISNUMBER(SEARCH("Exxaro",B360)),"Exxaro",IF(ISNUMBER(SEARCH("Yangquan Coal",B360)),"Yangquan Coal",IF(ISNUMBER(SEARCH("Mechel",B360)),"Mechel",IF(ISNUMBER(SEARCH("Arch Coal",B360)),"Arch Coal",IF(ISNUMBER(SEARCH("Alpha Natural Resources",B360)),"Alpha Natural Resources",IF(ISNUMBER(SEARCH("EVRAZ",B360)),"EVRAZ", IF(ISNUMBER(SEARCH("Mitsubishi",B360)),"Mitsubishi",
if(and(or(B360="Vale", ISNUMBER(SEARCH("Vale ",B360))),NOT(ISNUMBER(SEARCH("?Vale",B360)))), "Vale",IF(ISNUMBER(SEARCH("Raspadskaya",B360)),"Raspadskaya",IF(ISNUMBER(SEARCH("Rio Tinto",B360)),"Rio Tinto",IF(ISNUMBER(SEARCH("Asia Resource",B360)),"Asia Resource",IF(ISNUMBER(SEARCH("Rusal",B360)),"Rusal",IF(ISNUMBER(SEARCH("Neyveli Lignite",B360)),"Neyveli Lignite",IF(ISNUMBER(SEARCH("Pingdingshan",B360)),"Pingdingshan",IF(ISNUMBER(SEARCH("Cloud Peak",B360)),"Cloud Peak",IF(ISNUMBER(SEARCH("Sasol",B360)),"Sasol",IF(ISNUMBER(SEARCH("Tata Steel",B360)),"Tata Steel",IF(AND(ISNUMBER(SEARCH("AGL",B360)),NOT(ISNUMBER(SEARCH("?AGL",B360)))),"AGL", IF(ISNUMBER(SEARCH("Teck",B360)),"Teck",IF(ISNUMBER(SEARCH("Severstal",B360)),"Severstal",IF(ISNUMBER(SEARCH("Coalspur",B360)),"Coalspur",IF(ISNUMBER(SEARCH("Kuzbass Fuel ",B360)),"Kuzbass Fuel ",IF(ISNUMBER(SEARCH("Polyus Gold",B360)),"Polyus Gold",IF(ISNUMBER(SEARCH("Energy Ventures",B360)),"Energy Ventures",IF(ISNUMBER(SEARCH("Whitehaven Coal",B360)),"Whitehaven Coal",IF(ISNUMBER(SEARCH("Banpu",B360)),"Banpu",IF(ISNUMBER(SEARCH("Bayan",B360)),"Bayan",IF(AND(ISNUMBER(SEARCH("RWE",B360)),NOT(ISNUMBER(SEARCH("ERWE",B360)))),"RWE",IF(ISNUMBER(SEARCH("Consol Energy",B360)),"Consol Energy",IF(ISNUMBER(SEARCH("WHSP",B360)),"WHSP",IF(ISNUMBER(SEARCH("Westmoreland",B360)),"Westmoreland",IF(ISNUMBER(SEARCH("Resource Generation",B360)),"Resource Generation",IF(ISNUMBER(SEARCH("Churchill Mining",B360)),"Churchill Mining",IF(ISNUMBER(SEARCH("NTPC",B360)),"NTPC",IF(ISNUMBER(SEARCH("Adaro",B360)),"Adaro",IF(ISNUMBER(SEARCH("Nacco",B360)),"Nacco",  IF(ISNUMBER(SEARCH("Idemitsu Kosan",B360)),"Idemitsu Kosan",IF(ISNUMBER(SEARCH("ARLP",B360)),"ARLP",IF(ISNUMBER(SEARCH("Huolinhe Opencut",B360)),"Huolinhe Opencut",IF(ISNUMBER(SEARCH("Golden Energy",B360)),"Golden Energy",IF(ISNUMBER(SEARCH("Mitsui &amp; Co",B360)),"Mitsui &amp; Co",
IF(AND(ISNUMBER(SEARCH("CoAL",B360)),NOT(ISNUMBER(SEARCH("?CoAL",B360)))),"CoAL",IF(ISNUMBER(SEARCH("NLMK",B360)),"NLMK",IF(ISNUMBER(SEARCH("Tata Power",B360)),"Tata Power",IF(ISNUMBER(SEARCH("MMK OJSC",B360)),"MMK OJSC",IF(ISNUMBER(SEARCH("Wesfarmers",B360)),"Wesfarmers",IF(ISNUMBER(SEARCH("Kazakhmys",B360)),"Kazakhmys",IF(ISNUMBER(SEARCH("New World Resources",B360)),"New World Resources",IF(ISNUMBER(SEARCH("MMC",B360)),"MMC",IF(ISNUMBER(SEARCH("Itochu",B360)),"Itochu",IF(ISNUMBER(SEARCH("Cockatoo",B360)),"Cockatoo",IF(ISNUMBER(SEARCH("Shanxi Meijin Energy",B360)),"Shanxi Meijin Energy",IF(ISNUMBER(SEARCH("Jizhong Energy",B360)),"Jizhong Energy",IF(ISNUMBER(SEARCH("Bandanna",B360)),"Bandanna",IF(ISNUMBER(SEARCH("Polo Resources",B360)),"Polo Resources",IF(ISNUMBER(SEARCH("Allete",B360)),"Allete",IF(ISNUMBER(SEARCH("CLP Holdings",B360)),"CLP Holdings", IF(AND(ISNUMBER(SEARCH("Aspire",B360)),NOT(ISNUMBER(SEARCH("Aspire D",B360)))),"Aspire", IF(ISNUMBER(SEARCH("Marubeni",B360)),"Marubeni",IF(ISNUMBER(SEARCH("China Resources",B360)),"China Resources",IF(ISNUMBER(SEARCH("Walter Energy",B360)),"Walter Energy",IF(ISNUMBER(SEARCH("Coal Energy",B360)),"Coal Energy",IF(ISNUMBER(SEARCH("Indika",B360)),"Indika",IF(ISNUMBER(SEARCH("Arcelor Mittal",B360)),"Arcelor Mittal",IF(ISNUMBER(SEARCH("FirstEnergy",B360)),"FirstEnergy",IF(ISNUMBER(SEARCH("Black Hills",B360)),"Black Hills",IF(ISNUMBER(SEARCH("Wescoal",B360)),"Wescoal",IF(ISNUMBER(SEARCH("Grupo Mexico",B360)),"Grupo Mexico",IF(and(or(B360="ARM", ISNUMBER(SEARCH("ARM ",B360))),NOT(ISNUMBER(SEARCH("?ARM",B360)))), "ARM",IF(ISNUMBER(SEARCH("Shanxi Coal",B360)),"Shanxi Coal",IF(ISNUMBER(SEARCH("Capital Power",B360)),"Capital Power",IF(ISNUMBER(SEARCH("PTT",B360)),"PTT",IF(ISNUMBER(SEARCH("Shanxi Lanhua Sci-Tech",B360)),"Shanxi Lanhua Sci-Tech",IF(ISNUMBER(SEARCH("Fortune",B360)),"Fortune",IF(ISNUMBER(SEARCH("Cardero",B360)),"Cardero",IF(ISNUMBER(SEARCH("Zhengzhou  Coal",B360)),"Zhengzhou Coal",IF(ISNUMBER(SEARCH("SAIL",B360)),"SAIL",IF(ISNUMBER(SEARCH("JSPL",B360)),"JSPL",IF(ISNUMBER(SEARCH("Shougang Fushan",B360)),"Shougang Fushan",IF(ISNUMBER(SEARCH("Jingyuan",B360)),"Jingyuan",IF(ISNUMBER(SEARCH("Stanmore",B360)),"Stanmore",IF(ISNUMBER(SEARCH("Prophecy Coal",B360)),"Prophecy Coal",IF(ISNUMBER(SEARCH("Cliffs Natural Resources",B360)),"Cliffs Natural Resources",IF(ISNUMBER(SEARCH("James River",B360)),"James River",IF(ISNUMBER(SEARCH("CESC",B360)),"CESC",IF(ISNUMBER(SEARCH("Alcoa",B360)),"Alcoa","0"))))))))))))))))))))))))))))))))))))))))))))))))))))))))))))))))))))))))))))))))))))))))))))))))))))
</f>
        <v>0</v>
      </c>
      <c r="F360" s="18" t="str">
        <f t="shared" ref="F360:F431" si="6">IF(OR(NOT(D360="0"),NOT(E360="0")),B360,D360)</f>
        <v>0</v>
      </c>
      <c r="G360" s="20" t="str">
        <f t="shared" ref="G360:G431" si="7">IF(F360="0",F360,H360)</f>
        <v>0</v>
      </c>
      <c r="H360" s="21">
        <v>27225.0</v>
      </c>
    </row>
    <row r="361">
      <c r="A361" s="6" t="s">
        <v>22</v>
      </c>
      <c r="B361" s="8" t="s">
        <v>454</v>
      </c>
      <c r="C361" s="8" t="s">
        <v>452</v>
      </c>
      <c r="D361" s="18" t="str">
        <f t="shared" si="1"/>
        <v>0</v>
      </c>
      <c r="E361" s="19" t="str">
        <f t="shared" si="5"/>
        <v>0</v>
      </c>
      <c r="F361" s="18" t="str">
        <f t="shared" si="6"/>
        <v>0</v>
      </c>
      <c r="G361" s="20" t="str">
        <f t="shared" si="7"/>
        <v>0</v>
      </c>
      <c r="H361" s="21">
        <v>19609.0</v>
      </c>
    </row>
    <row r="362">
      <c r="A362" s="6" t="s">
        <v>22</v>
      </c>
      <c r="B362" s="8" t="s">
        <v>455</v>
      </c>
      <c r="C362" s="8" t="s">
        <v>452</v>
      </c>
      <c r="D362" s="18" t="str">
        <f t="shared" si="1"/>
        <v>0</v>
      </c>
      <c r="E362" s="19" t="str">
        <f t="shared" si="5"/>
        <v>0</v>
      </c>
      <c r="F362" s="18" t="str">
        <f t="shared" si="6"/>
        <v>0</v>
      </c>
      <c r="G362" s="20" t="str">
        <f t="shared" si="7"/>
        <v>0</v>
      </c>
      <c r="H362" s="21">
        <v>48157.0</v>
      </c>
    </row>
    <row r="363">
      <c r="A363" s="6" t="s">
        <v>22</v>
      </c>
      <c r="B363" s="8" t="s">
        <v>456</v>
      </c>
      <c r="C363" s="8" t="s">
        <v>452</v>
      </c>
      <c r="D363" s="18" t="str">
        <f t="shared" si="1"/>
        <v>0</v>
      </c>
      <c r="E363" s="19" t="str">
        <f t="shared" si="5"/>
        <v>0</v>
      </c>
      <c r="F363" s="18" t="str">
        <f t="shared" si="6"/>
        <v>0</v>
      </c>
      <c r="G363" s="20" t="str">
        <f t="shared" si="7"/>
        <v>0</v>
      </c>
      <c r="H363" s="21">
        <v>2616313.0</v>
      </c>
    </row>
    <row r="364">
      <c r="A364" s="6" t="s">
        <v>22</v>
      </c>
      <c r="B364" s="8" t="s">
        <v>457</v>
      </c>
      <c r="C364" s="8" t="s">
        <v>458</v>
      </c>
      <c r="D364" s="18" t="str">
        <f t="shared" si="1"/>
        <v>0</v>
      </c>
      <c r="E364" s="19" t="str">
        <f t="shared" si="5"/>
        <v>0</v>
      </c>
      <c r="F364" s="18" t="str">
        <f t="shared" si="6"/>
        <v>0</v>
      </c>
      <c r="G364" s="20" t="str">
        <f t="shared" si="7"/>
        <v>0</v>
      </c>
      <c r="H364" s="21">
        <v>54924.0</v>
      </c>
    </row>
    <row r="365">
      <c r="A365" s="6" t="s">
        <v>22</v>
      </c>
      <c r="B365" s="8" t="s">
        <v>459</v>
      </c>
      <c r="C365" s="8" t="s">
        <v>458</v>
      </c>
      <c r="D365" s="18" t="str">
        <f t="shared" si="1"/>
        <v>0</v>
      </c>
      <c r="E365" s="19" t="str">
        <f t="shared" si="5"/>
        <v>0</v>
      </c>
      <c r="F365" s="18" t="str">
        <f t="shared" si="6"/>
        <v>0</v>
      </c>
      <c r="G365" s="20" t="str">
        <f t="shared" si="7"/>
        <v>0</v>
      </c>
      <c r="H365" s="21">
        <v>33520.0</v>
      </c>
    </row>
    <row r="366">
      <c r="A366" s="6" t="s">
        <v>22</v>
      </c>
      <c r="B366" s="8" t="s">
        <v>460</v>
      </c>
      <c r="C366" s="8" t="s">
        <v>458</v>
      </c>
      <c r="D366" s="18" t="str">
        <f t="shared" si="1"/>
        <v>0</v>
      </c>
      <c r="E366" s="19" t="str">
        <f t="shared" si="5"/>
        <v>0</v>
      </c>
      <c r="F366" s="18" t="str">
        <f t="shared" si="6"/>
        <v>0</v>
      </c>
      <c r="G366" s="20" t="str">
        <f t="shared" si="7"/>
        <v>0</v>
      </c>
      <c r="H366" s="21">
        <v>57485.0</v>
      </c>
    </row>
    <row r="367">
      <c r="A367" s="6" t="s">
        <v>22</v>
      </c>
      <c r="B367" s="8" t="s">
        <v>461</v>
      </c>
      <c r="C367" s="8" t="s">
        <v>269</v>
      </c>
      <c r="D367" s="18" t="str">
        <f t="shared" si="1"/>
        <v>0</v>
      </c>
      <c r="E367" s="19" t="str">
        <f t="shared" si="5"/>
        <v>0</v>
      </c>
      <c r="F367" s="18" t="str">
        <f t="shared" si="6"/>
        <v>0</v>
      </c>
      <c r="G367" s="20" t="str">
        <f t="shared" si="7"/>
        <v>0</v>
      </c>
      <c r="H367" s="21">
        <v>154241.0</v>
      </c>
    </row>
    <row r="368">
      <c r="A368" s="6" t="s">
        <v>22</v>
      </c>
      <c r="B368" s="8" t="s">
        <v>462</v>
      </c>
      <c r="C368" s="8" t="s">
        <v>269</v>
      </c>
      <c r="D368" s="18" t="str">
        <f t="shared" si="1"/>
        <v>0</v>
      </c>
      <c r="E368" s="19" t="str">
        <f t="shared" si="5"/>
        <v>0</v>
      </c>
      <c r="F368" s="18" t="str">
        <f t="shared" si="6"/>
        <v>0</v>
      </c>
      <c r="G368" s="20" t="str">
        <f t="shared" si="7"/>
        <v>0</v>
      </c>
      <c r="H368" s="21">
        <v>222555.0</v>
      </c>
    </row>
    <row r="369">
      <c r="A369" s="6" t="s">
        <v>22</v>
      </c>
      <c r="B369" s="8" t="s">
        <v>463</v>
      </c>
      <c r="C369" s="8" t="s">
        <v>269</v>
      </c>
      <c r="D369" s="18" t="str">
        <f t="shared" si="1"/>
        <v>0</v>
      </c>
      <c r="E369" s="19" t="str">
        <f t="shared" si="5"/>
        <v>0</v>
      </c>
      <c r="F369" s="18" t="str">
        <f t="shared" si="6"/>
        <v>0</v>
      </c>
      <c r="G369" s="20" t="str">
        <f t="shared" si="7"/>
        <v>0</v>
      </c>
      <c r="H369" s="21">
        <v>226491.0</v>
      </c>
    </row>
    <row r="370">
      <c r="A370" s="6" t="s">
        <v>22</v>
      </c>
      <c r="B370" s="8" t="s">
        <v>464</v>
      </c>
      <c r="C370" s="8" t="s">
        <v>269</v>
      </c>
      <c r="D370" s="18" t="str">
        <f t="shared" si="1"/>
        <v>0</v>
      </c>
      <c r="E370" s="19" t="str">
        <f t="shared" si="5"/>
        <v>0</v>
      </c>
      <c r="F370" s="18" t="str">
        <f t="shared" si="6"/>
        <v>0</v>
      </c>
      <c r="G370" s="20" t="str">
        <f t="shared" si="7"/>
        <v>0</v>
      </c>
      <c r="H370" s="21">
        <v>33072.0</v>
      </c>
    </row>
    <row r="371">
      <c r="A371" s="6" t="s">
        <v>22</v>
      </c>
      <c r="B371" s="8" t="s">
        <v>465</v>
      </c>
      <c r="C371" s="8" t="s">
        <v>269</v>
      </c>
      <c r="D371" s="18" t="str">
        <f t="shared" si="1"/>
        <v>0</v>
      </c>
      <c r="E371" s="19" t="str">
        <f t="shared" si="5"/>
        <v>0</v>
      </c>
      <c r="F371" s="18" t="str">
        <f t="shared" si="6"/>
        <v>0</v>
      </c>
      <c r="G371" s="20" t="str">
        <f t="shared" si="7"/>
        <v>0</v>
      </c>
      <c r="H371" s="21">
        <v>73416.0</v>
      </c>
    </row>
    <row r="372">
      <c r="A372" s="6" t="s">
        <v>22</v>
      </c>
      <c r="B372" s="8" t="s">
        <v>466</v>
      </c>
      <c r="C372" s="8" t="s">
        <v>269</v>
      </c>
      <c r="D372" s="18" t="str">
        <f t="shared" si="1"/>
        <v>0</v>
      </c>
      <c r="E372" s="19" t="str">
        <f t="shared" si="5"/>
        <v>0</v>
      </c>
      <c r="F372" s="18" t="str">
        <f t="shared" si="6"/>
        <v>0</v>
      </c>
      <c r="G372" s="20" t="str">
        <f t="shared" si="7"/>
        <v>0</v>
      </c>
      <c r="H372" s="21">
        <v>51288.0</v>
      </c>
    </row>
    <row r="373">
      <c r="A373" s="6" t="s">
        <v>22</v>
      </c>
      <c r="B373" s="8" t="s">
        <v>467</v>
      </c>
      <c r="C373" s="8" t="s">
        <v>269</v>
      </c>
      <c r="D373" s="18" t="str">
        <f t="shared" si="1"/>
        <v>0</v>
      </c>
      <c r="E373" s="19" t="str">
        <f t="shared" si="5"/>
        <v>0</v>
      </c>
      <c r="F373" s="18" t="str">
        <f t="shared" si="6"/>
        <v>0</v>
      </c>
      <c r="G373" s="20" t="str">
        <f t="shared" si="7"/>
        <v>0</v>
      </c>
      <c r="H373" s="21">
        <v>151218.0</v>
      </c>
    </row>
    <row r="374">
      <c r="A374" s="6" t="s">
        <v>22</v>
      </c>
      <c r="B374" s="8" t="s">
        <v>468</v>
      </c>
      <c r="C374" s="8" t="s">
        <v>469</v>
      </c>
      <c r="D374" s="18" t="str">
        <f t="shared" si="1"/>
        <v>0</v>
      </c>
      <c r="E374" s="19" t="str">
        <f t="shared" si="5"/>
        <v>0</v>
      </c>
      <c r="F374" s="18" t="str">
        <f t="shared" si="6"/>
        <v>0</v>
      </c>
      <c r="G374" s="20" t="str">
        <f t="shared" si="7"/>
        <v>0</v>
      </c>
      <c r="H374" s="21">
        <v>26978.0</v>
      </c>
    </row>
    <row r="375">
      <c r="A375" s="6" t="s">
        <v>22</v>
      </c>
      <c r="B375" s="8" t="s">
        <v>470</v>
      </c>
      <c r="C375" s="8" t="s">
        <v>471</v>
      </c>
      <c r="D375" s="18" t="str">
        <f t="shared" si="1"/>
        <v>0</v>
      </c>
      <c r="E375" s="19" t="str">
        <f t="shared" si="5"/>
        <v>0</v>
      </c>
      <c r="F375" s="18" t="str">
        <f t="shared" si="6"/>
        <v>0</v>
      </c>
      <c r="G375" s="20" t="str">
        <f t="shared" si="7"/>
        <v>0</v>
      </c>
      <c r="H375" s="22">
        <v>403783.0</v>
      </c>
      <c r="I375" s="25" t="s">
        <v>472</v>
      </c>
    </row>
    <row r="376">
      <c r="A376" s="6" t="s">
        <v>22</v>
      </c>
      <c r="B376" s="8" t="s">
        <v>473</v>
      </c>
      <c r="C376" s="8" t="s">
        <v>474</v>
      </c>
      <c r="D376" s="18" t="str">
        <f t="shared" si="1"/>
        <v>0</v>
      </c>
      <c r="E376" s="19" t="str">
        <f t="shared" si="5"/>
        <v>0</v>
      </c>
      <c r="F376" s="18" t="str">
        <f t="shared" si="6"/>
        <v>0</v>
      </c>
      <c r="G376" s="20" t="str">
        <f t="shared" si="7"/>
        <v>0</v>
      </c>
      <c r="H376" s="22">
        <v>510057.0</v>
      </c>
      <c r="I376" s="25" t="s">
        <v>475</v>
      </c>
    </row>
    <row r="377">
      <c r="A377" s="6" t="s">
        <v>22</v>
      </c>
      <c r="B377" s="8" t="s">
        <v>476</v>
      </c>
      <c r="C377" s="8" t="s">
        <v>477</v>
      </c>
      <c r="D377" s="18" t="str">
        <f t="shared" si="1"/>
        <v>0</v>
      </c>
      <c r="E377" s="19" t="str">
        <f t="shared" si="5"/>
        <v>0</v>
      </c>
      <c r="F377" s="18" t="str">
        <f t="shared" si="6"/>
        <v>0</v>
      </c>
      <c r="G377" s="20" t="str">
        <f t="shared" si="7"/>
        <v>0</v>
      </c>
      <c r="H377" s="22">
        <v>208437.0</v>
      </c>
      <c r="I377" s="25" t="s">
        <v>478</v>
      </c>
    </row>
    <row r="378">
      <c r="A378" s="6" t="s">
        <v>22</v>
      </c>
      <c r="B378" s="8" t="s">
        <v>479</v>
      </c>
      <c r="C378" s="8" t="s">
        <v>477</v>
      </c>
      <c r="D378" s="18" t="str">
        <f t="shared" si="1"/>
        <v>0</v>
      </c>
      <c r="E378" s="19" t="str">
        <f t="shared" si="5"/>
        <v>0</v>
      </c>
      <c r="F378" s="18" t="str">
        <f t="shared" si="6"/>
        <v>0</v>
      </c>
      <c r="G378" s="20" t="str">
        <f t="shared" si="7"/>
        <v>0</v>
      </c>
      <c r="H378" s="22">
        <v>597027.0</v>
      </c>
      <c r="I378" s="25" t="s">
        <v>478</v>
      </c>
    </row>
    <row r="379">
      <c r="A379" s="6" t="s">
        <v>22</v>
      </c>
      <c r="B379" s="8" t="s">
        <v>480</v>
      </c>
      <c r="C379" s="8" t="s">
        <v>477</v>
      </c>
      <c r="D379" s="18" t="str">
        <f t="shared" si="1"/>
        <v>0</v>
      </c>
      <c r="E379" s="19" t="str">
        <f t="shared" si="5"/>
        <v>0</v>
      </c>
      <c r="F379" s="18" t="str">
        <f t="shared" si="6"/>
        <v>0</v>
      </c>
      <c r="G379" s="20" t="str">
        <f t="shared" si="7"/>
        <v>0</v>
      </c>
      <c r="H379" s="22">
        <v>341203.0</v>
      </c>
      <c r="I379" s="25" t="s">
        <v>478</v>
      </c>
    </row>
    <row r="380">
      <c r="A380" s="6" t="s">
        <v>22</v>
      </c>
      <c r="B380" s="8" t="s">
        <v>481</v>
      </c>
      <c r="C380" s="8" t="s">
        <v>477</v>
      </c>
      <c r="D380" s="18" t="str">
        <f t="shared" si="1"/>
        <v>0</v>
      </c>
      <c r="E380" s="19" t="str">
        <f t="shared" si="5"/>
        <v>0</v>
      </c>
      <c r="F380" s="18" t="str">
        <f t="shared" si="6"/>
        <v>0</v>
      </c>
      <c r="G380" s="20" t="str">
        <f t="shared" si="7"/>
        <v>0</v>
      </c>
      <c r="H380" s="22">
        <v>272877.0</v>
      </c>
      <c r="I380" s="25" t="s">
        <v>478</v>
      </c>
    </row>
    <row r="381">
      <c r="A381" s="6" t="s">
        <v>22</v>
      </c>
      <c r="B381" s="8" t="s">
        <v>482</v>
      </c>
      <c r="C381" s="8" t="s">
        <v>477</v>
      </c>
      <c r="D381" s="18" t="str">
        <f t="shared" si="1"/>
        <v>0</v>
      </c>
      <c r="E381" s="19" t="str">
        <f t="shared" si="5"/>
        <v>0</v>
      </c>
      <c r="F381" s="18" t="str">
        <f t="shared" si="6"/>
        <v>0</v>
      </c>
      <c r="G381" s="20" t="str">
        <f t="shared" si="7"/>
        <v>0</v>
      </c>
      <c r="H381" s="22">
        <v>265632.0</v>
      </c>
      <c r="I381" s="25" t="s">
        <v>478</v>
      </c>
    </row>
    <row r="382">
      <c r="A382" s="6" t="s">
        <v>22</v>
      </c>
      <c r="B382" s="8" t="s">
        <v>483</v>
      </c>
      <c r="C382" s="8" t="s">
        <v>477</v>
      </c>
      <c r="D382" s="18" t="str">
        <f t="shared" si="1"/>
        <v>0</v>
      </c>
      <c r="E382" s="19" t="str">
        <f t="shared" si="5"/>
        <v>0</v>
      </c>
      <c r="F382" s="18" t="str">
        <f t="shared" si="6"/>
        <v>0</v>
      </c>
      <c r="G382" s="20" t="str">
        <f t="shared" si="7"/>
        <v>0</v>
      </c>
      <c r="H382" s="22">
        <v>342630.0</v>
      </c>
      <c r="I382" s="25" t="s">
        <v>478</v>
      </c>
    </row>
    <row r="383">
      <c r="A383" s="6" t="s">
        <v>22</v>
      </c>
      <c r="B383" s="8" t="s">
        <v>484</v>
      </c>
      <c r="C383" s="8" t="s">
        <v>477</v>
      </c>
      <c r="D383" s="18" t="str">
        <f t="shared" si="1"/>
        <v>0</v>
      </c>
      <c r="E383" s="19" t="str">
        <f t="shared" si="5"/>
        <v>0</v>
      </c>
      <c r="F383" s="18" t="str">
        <f t="shared" si="6"/>
        <v>0</v>
      </c>
      <c r="G383" s="20" t="str">
        <f t="shared" si="7"/>
        <v>0</v>
      </c>
      <c r="H383" s="22">
        <v>467934.0</v>
      </c>
      <c r="I383" s="25" t="s">
        <v>478</v>
      </c>
    </row>
    <row r="384">
      <c r="A384" s="6" t="s">
        <v>22</v>
      </c>
      <c r="B384" s="8" t="s">
        <v>485</v>
      </c>
      <c r="C384" s="8" t="s">
        <v>486</v>
      </c>
      <c r="D384" s="18" t="str">
        <f t="shared" si="1"/>
        <v>0</v>
      </c>
      <c r="E384" s="19" t="str">
        <f t="shared" si="5"/>
        <v>0</v>
      </c>
      <c r="F384" s="18" t="str">
        <f t="shared" si="6"/>
        <v>0</v>
      </c>
      <c r="G384" s="20" t="str">
        <f t="shared" si="7"/>
        <v>0</v>
      </c>
      <c r="H384" s="22">
        <v>42305.0</v>
      </c>
      <c r="I384" s="25" t="s">
        <v>478</v>
      </c>
    </row>
    <row r="385">
      <c r="A385" s="6" t="s">
        <v>22</v>
      </c>
      <c r="B385" s="8" t="s">
        <v>487</v>
      </c>
      <c r="C385" s="8" t="s">
        <v>486</v>
      </c>
      <c r="D385" s="18" t="str">
        <f t="shared" si="1"/>
        <v>0</v>
      </c>
      <c r="E385" s="19" t="str">
        <f t="shared" si="5"/>
        <v>0</v>
      </c>
      <c r="F385" s="18" t="str">
        <f t="shared" si="6"/>
        <v>0</v>
      </c>
      <c r="G385" s="20" t="str">
        <f t="shared" si="7"/>
        <v>0</v>
      </c>
      <c r="H385" s="22">
        <v>149779.0</v>
      </c>
      <c r="I385" s="25" t="s">
        <v>478</v>
      </c>
    </row>
    <row r="386">
      <c r="A386" s="6" t="s">
        <v>22</v>
      </c>
      <c r="B386" s="8" t="s">
        <v>488</v>
      </c>
      <c r="C386" s="8" t="s">
        <v>486</v>
      </c>
      <c r="D386" s="18" t="str">
        <f t="shared" si="1"/>
        <v>0</v>
      </c>
      <c r="E386" s="19" t="str">
        <f t="shared" si="5"/>
        <v>0</v>
      </c>
      <c r="F386" s="18" t="str">
        <f t="shared" si="6"/>
        <v>0</v>
      </c>
      <c r="G386" s="20" t="str">
        <f t="shared" si="7"/>
        <v>0</v>
      </c>
      <c r="H386" s="22">
        <v>522292.0</v>
      </c>
      <c r="I386" s="25" t="s">
        <v>478</v>
      </c>
    </row>
    <row r="387">
      <c r="A387" s="6" t="s">
        <v>22</v>
      </c>
      <c r="B387" s="8" t="s">
        <v>489</v>
      </c>
      <c r="C387" s="8" t="s">
        <v>486</v>
      </c>
      <c r="D387" s="18" t="str">
        <f t="shared" si="1"/>
        <v>0</v>
      </c>
      <c r="E387" s="19" t="str">
        <f t="shared" si="5"/>
        <v>0</v>
      </c>
      <c r="F387" s="18" t="str">
        <f t="shared" si="6"/>
        <v>0</v>
      </c>
      <c r="G387" s="20" t="str">
        <f t="shared" si="7"/>
        <v>0</v>
      </c>
      <c r="H387" s="22">
        <v>494978.0</v>
      </c>
      <c r="I387" s="25" t="s">
        <v>478</v>
      </c>
    </row>
    <row r="388">
      <c r="A388" s="6" t="s">
        <v>22</v>
      </c>
      <c r="B388" s="8" t="s">
        <v>490</v>
      </c>
      <c r="C388" s="8" t="s">
        <v>491</v>
      </c>
      <c r="D388" s="18" t="str">
        <f t="shared" si="1"/>
        <v>0</v>
      </c>
      <c r="E388" s="19" t="str">
        <f t="shared" si="5"/>
        <v>0</v>
      </c>
      <c r="F388" s="18" t="str">
        <f t="shared" si="6"/>
        <v>0</v>
      </c>
      <c r="G388" s="20" t="str">
        <f t="shared" si="7"/>
        <v>0</v>
      </c>
      <c r="H388" s="22">
        <v>415190.0</v>
      </c>
      <c r="I388" s="25" t="s">
        <v>478</v>
      </c>
    </row>
    <row r="389">
      <c r="A389" s="6" t="s">
        <v>22</v>
      </c>
      <c r="B389" s="8" t="s">
        <v>492</v>
      </c>
      <c r="C389" s="8" t="s">
        <v>491</v>
      </c>
      <c r="D389" s="18" t="str">
        <f t="shared" si="1"/>
        <v>Shell</v>
      </c>
      <c r="E389" s="19" t="str">
        <f t="shared" si="5"/>
        <v>0</v>
      </c>
      <c r="F389" s="23" t="str">
        <f t="shared" si="6"/>
        <v>ROYAL DUTCH SHELL A SHS EURO 07</v>
      </c>
      <c r="G389" s="20">
        <f t="shared" si="7"/>
        <v>3476056</v>
      </c>
      <c r="H389" s="21">
        <v>3476056.0</v>
      </c>
      <c r="I389" s="3" t="s">
        <v>493</v>
      </c>
    </row>
    <row r="390">
      <c r="A390" s="6" t="s">
        <v>22</v>
      </c>
      <c r="B390" s="8" t="s">
        <v>494</v>
      </c>
      <c r="C390" s="8" t="s">
        <v>491</v>
      </c>
      <c r="D390" s="18" t="str">
        <f t="shared" si="1"/>
        <v>0</v>
      </c>
      <c r="E390" s="19" t="str">
        <f t="shared" si="5"/>
        <v>0</v>
      </c>
      <c r="F390" s="18" t="str">
        <f t="shared" si="6"/>
        <v>0</v>
      </c>
      <c r="G390" s="20" t="str">
        <f t="shared" si="7"/>
        <v>0</v>
      </c>
      <c r="H390" s="22">
        <v>460579.0</v>
      </c>
      <c r="I390" s="25" t="s">
        <v>478</v>
      </c>
    </row>
    <row r="391">
      <c r="A391" s="6" t="s">
        <v>22</v>
      </c>
      <c r="B391" s="8" t="s">
        <v>495</v>
      </c>
      <c r="C391" s="8" t="s">
        <v>491</v>
      </c>
      <c r="D391" s="18" t="str">
        <f t="shared" si="1"/>
        <v>0</v>
      </c>
      <c r="E391" s="19" t="str">
        <f t="shared" si="5"/>
        <v>0</v>
      </c>
      <c r="F391" s="18" t="str">
        <f t="shared" si="6"/>
        <v>0</v>
      </c>
      <c r="G391" s="20" t="str">
        <f t="shared" si="7"/>
        <v>0</v>
      </c>
      <c r="H391" s="22">
        <v>200106.0</v>
      </c>
      <c r="I391" s="25" t="s">
        <v>478</v>
      </c>
    </row>
    <row r="392">
      <c r="A392" s="6" t="s">
        <v>22</v>
      </c>
      <c r="B392" s="8" t="s">
        <v>496</v>
      </c>
      <c r="C392" s="8" t="s">
        <v>497</v>
      </c>
      <c r="D392" s="18" t="str">
        <f t="shared" si="1"/>
        <v>ENI</v>
      </c>
      <c r="E392" s="19" t="str">
        <f t="shared" si="5"/>
        <v>0</v>
      </c>
      <c r="F392" s="23" t="str">
        <f t="shared" si="6"/>
        <v>ENI EUR1</v>
      </c>
      <c r="G392" s="20">
        <f t="shared" si="7"/>
        <v>431969</v>
      </c>
      <c r="H392" s="21">
        <v>431969.0</v>
      </c>
      <c r="I392" s="28" t="s">
        <v>498</v>
      </c>
    </row>
    <row r="393">
      <c r="A393" s="6" t="s">
        <v>22</v>
      </c>
      <c r="B393" s="8" t="s">
        <v>499</v>
      </c>
      <c r="C393" s="8" t="s">
        <v>500</v>
      </c>
      <c r="D393" s="18" t="str">
        <f t="shared" si="1"/>
        <v>0</v>
      </c>
      <c r="E393" s="19" t="str">
        <f t="shared" si="5"/>
        <v>0</v>
      </c>
      <c r="F393" s="18" t="str">
        <f t="shared" si="6"/>
        <v>0</v>
      </c>
      <c r="G393" s="20" t="str">
        <f t="shared" si="7"/>
        <v>0</v>
      </c>
      <c r="H393" s="22">
        <v>490176.0</v>
      </c>
      <c r="I393" s="24" t="s">
        <v>501</v>
      </c>
    </row>
    <row r="394">
      <c r="A394" s="6" t="s">
        <v>22</v>
      </c>
      <c r="B394" s="8" t="s">
        <v>502</v>
      </c>
      <c r="C394" s="8" t="s">
        <v>503</v>
      </c>
      <c r="D394" s="18" t="str">
        <f t="shared" si="1"/>
        <v>0</v>
      </c>
      <c r="E394" s="19" t="str">
        <f t="shared" si="5"/>
        <v>0</v>
      </c>
      <c r="F394" s="18" t="str">
        <f t="shared" si="6"/>
        <v>0</v>
      </c>
      <c r="G394" s="20" t="str">
        <f t="shared" si="7"/>
        <v>0</v>
      </c>
      <c r="H394" s="22">
        <v>313539.0</v>
      </c>
      <c r="I394" s="25" t="s">
        <v>478</v>
      </c>
    </row>
    <row r="395">
      <c r="A395" s="6" t="s">
        <v>22</v>
      </c>
      <c r="B395" s="8" t="s">
        <v>504</v>
      </c>
      <c r="C395" s="8" t="s">
        <v>505</v>
      </c>
      <c r="D395" s="18" t="str">
        <f t="shared" si="1"/>
        <v>0</v>
      </c>
      <c r="E395" s="19" t="str">
        <f t="shared" si="5"/>
        <v>0</v>
      </c>
      <c r="F395" s="18" t="str">
        <f t="shared" si="6"/>
        <v>0</v>
      </c>
      <c r="G395" s="20" t="str">
        <f t="shared" si="7"/>
        <v>0</v>
      </c>
      <c r="H395" s="22">
        <v>386670.0</v>
      </c>
      <c r="I395" s="25" t="s">
        <v>506</v>
      </c>
    </row>
    <row r="396">
      <c r="A396" s="6" t="s">
        <v>22</v>
      </c>
      <c r="B396" s="8" t="s">
        <v>507</v>
      </c>
      <c r="C396" s="8" t="s">
        <v>505</v>
      </c>
      <c r="D396" s="18" t="str">
        <f t="shared" si="1"/>
        <v>0</v>
      </c>
      <c r="E396" s="19" t="str">
        <f t="shared" si="5"/>
        <v>0</v>
      </c>
      <c r="F396" s="18" t="str">
        <f t="shared" si="6"/>
        <v>0</v>
      </c>
      <c r="G396" s="20" t="str">
        <f t="shared" si="7"/>
        <v>0</v>
      </c>
      <c r="H396" s="22">
        <v>452850.0</v>
      </c>
      <c r="I396" s="25" t="s">
        <v>506</v>
      </c>
    </row>
    <row r="397">
      <c r="A397" s="6" t="s">
        <v>22</v>
      </c>
      <c r="B397" s="8" t="s">
        <v>508</v>
      </c>
      <c r="C397" s="8" t="s">
        <v>505</v>
      </c>
      <c r="D397" s="18" t="str">
        <f t="shared" si="1"/>
        <v>0</v>
      </c>
      <c r="E397" s="19" t="str">
        <f t="shared" si="5"/>
        <v>0</v>
      </c>
      <c r="F397" s="18" t="str">
        <f t="shared" si="6"/>
        <v>0</v>
      </c>
      <c r="G397" s="20" t="str">
        <f t="shared" si="7"/>
        <v>0</v>
      </c>
      <c r="H397" s="22">
        <v>239475.0</v>
      </c>
      <c r="I397" s="25" t="s">
        <v>506</v>
      </c>
    </row>
    <row r="398">
      <c r="A398" s="6" t="s">
        <v>22</v>
      </c>
      <c r="B398" s="8" t="s">
        <v>509</v>
      </c>
      <c r="C398" s="8" t="s">
        <v>505</v>
      </c>
      <c r="D398" s="18" t="str">
        <f t="shared" si="1"/>
        <v>0</v>
      </c>
      <c r="E398" s="19" t="str">
        <f t="shared" si="5"/>
        <v>0</v>
      </c>
      <c r="F398" s="18" t="str">
        <f t="shared" si="6"/>
        <v>0</v>
      </c>
      <c r="G398" s="20" t="str">
        <f t="shared" si="7"/>
        <v>0</v>
      </c>
      <c r="H398" s="22">
        <v>428976.0</v>
      </c>
      <c r="I398" s="25" t="s">
        <v>506</v>
      </c>
    </row>
    <row r="399">
      <c r="A399" s="6" t="s">
        <v>22</v>
      </c>
      <c r="B399" s="8" t="s">
        <v>510</v>
      </c>
      <c r="C399" s="8" t="s">
        <v>505</v>
      </c>
      <c r="D399" s="18" t="str">
        <f t="shared" si="1"/>
        <v>0</v>
      </c>
      <c r="E399" s="19" t="str">
        <f t="shared" si="5"/>
        <v>0</v>
      </c>
      <c r="F399" s="18" t="str">
        <f t="shared" si="6"/>
        <v>0</v>
      </c>
      <c r="G399" s="20" t="str">
        <f t="shared" si="7"/>
        <v>0</v>
      </c>
      <c r="H399" s="22">
        <v>277568.0</v>
      </c>
      <c r="I399" s="25" t="s">
        <v>506</v>
      </c>
    </row>
    <row r="400">
      <c r="A400" s="6" t="s">
        <v>22</v>
      </c>
      <c r="B400" s="8" t="s">
        <v>511</v>
      </c>
      <c r="C400" s="8" t="s">
        <v>505</v>
      </c>
      <c r="D400" s="18" t="str">
        <f t="shared" si="1"/>
        <v>0</v>
      </c>
      <c r="E400" s="19" t="str">
        <f t="shared" si="5"/>
        <v>0</v>
      </c>
      <c r="F400" s="18" t="str">
        <f t="shared" si="6"/>
        <v>0</v>
      </c>
      <c r="G400" s="20" t="str">
        <f t="shared" si="7"/>
        <v>0</v>
      </c>
      <c r="H400" s="22">
        <v>273993.0</v>
      </c>
      <c r="I400" s="25" t="s">
        <v>506</v>
      </c>
    </row>
    <row r="401">
      <c r="A401" s="6" t="s">
        <v>22</v>
      </c>
      <c r="B401" s="8" t="s">
        <v>512</v>
      </c>
      <c r="C401" s="8" t="s">
        <v>513</v>
      </c>
      <c r="D401" s="18" t="str">
        <f t="shared" si="1"/>
        <v>0</v>
      </c>
      <c r="E401" s="19" t="str">
        <f t="shared" si="5"/>
        <v>0</v>
      </c>
      <c r="F401" s="18" t="str">
        <f t="shared" si="6"/>
        <v>0</v>
      </c>
      <c r="G401" s="20" t="str">
        <f t="shared" si="7"/>
        <v>0</v>
      </c>
      <c r="H401" s="21">
        <v>107293.0</v>
      </c>
      <c r="I401" s="3" t="s">
        <v>493</v>
      </c>
    </row>
    <row r="402">
      <c r="A402" s="6" t="s">
        <v>22</v>
      </c>
      <c r="B402" s="8" t="s">
        <v>514</v>
      </c>
      <c r="C402" s="8" t="s">
        <v>513</v>
      </c>
      <c r="D402" s="18" t="str">
        <f t="shared" si="1"/>
        <v>0</v>
      </c>
      <c r="E402" s="19" t="str">
        <f t="shared" si="5"/>
        <v>0</v>
      </c>
      <c r="F402" s="18" t="str">
        <f t="shared" si="6"/>
        <v>0</v>
      </c>
      <c r="G402" s="20" t="str">
        <f t="shared" si="7"/>
        <v>0</v>
      </c>
      <c r="H402" s="21">
        <v>214589.0</v>
      </c>
      <c r="I402" s="25" t="s">
        <v>515</v>
      </c>
    </row>
    <row r="403">
      <c r="A403" s="6" t="s">
        <v>22</v>
      </c>
      <c r="B403" s="8" t="s">
        <v>516</v>
      </c>
      <c r="C403" s="8" t="s">
        <v>513</v>
      </c>
      <c r="D403" s="18" t="str">
        <f t="shared" si="1"/>
        <v>0</v>
      </c>
      <c r="E403" s="19" t="str">
        <f t="shared" si="5"/>
        <v>0</v>
      </c>
      <c r="F403" s="18" t="str">
        <f t="shared" si="6"/>
        <v>0</v>
      </c>
      <c r="G403" s="20" t="str">
        <f t="shared" si="7"/>
        <v>0</v>
      </c>
      <c r="H403" s="21">
        <v>411266.0</v>
      </c>
      <c r="I403" s="25" t="s">
        <v>515</v>
      </c>
    </row>
    <row r="404">
      <c r="A404" s="6" t="s">
        <v>22</v>
      </c>
      <c r="B404" s="8" t="s">
        <v>517</v>
      </c>
      <c r="C404" s="8" t="s">
        <v>513</v>
      </c>
      <c r="D404" s="18" t="str">
        <f t="shared" si="1"/>
        <v>0</v>
      </c>
      <c r="E404" s="19" t="str">
        <f t="shared" si="5"/>
        <v>0</v>
      </c>
      <c r="F404" s="18" t="str">
        <f t="shared" si="6"/>
        <v>0</v>
      </c>
      <c r="G404" s="20" t="str">
        <f t="shared" si="7"/>
        <v>0</v>
      </c>
      <c r="H404" s="21">
        <v>462140.0</v>
      </c>
      <c r="I404" s="25" t="s">
        <v>515</v>
      </c>
    </row>
    <row r="405">
      <c r="A405" s="6" t="s">
        <v>22</v>
      </c>
      <c r="B405" s="8" t="s">
        <v>518</v>
      </c>
      <c r="C405" s="8" t="s">
        <v>513</v>
      </c>
      <c r="D405" s="18" t="str">
        <f t="shared" si="1"/>
        <v>0</v>
      </c>
      <c r="E405" s="19" t="str">
        <f t="shared" si="5"/>
        <v>0</v>
      </c>
      <c r="F405" s="18" t="str">
        <f t="shared" si="6"/>
        <v>0</v>
      </c>
      <c r="G405" s="20" t="str">
        <f t="shared" si="7"/>
        <v>0</v>
      </c>
      <c r="H405" s="21">
        <v>301861.0</v>
      </c>
      <c r="I405" s="25" t="s">
        <v>515</v>
      </c>
    </row>
    <row r="406">
      <c r="A406" s="6" t="s">
        <v>22</v>
      </c>
      <c r="B406" s="8" t="s">
        <v>519</v>
      </c>
      <c r="C406" s="8" t="s">
        <v>513</v>
      </c>
      <c r="D406" s="18" t="str">
        <f t="shared" si="1"/>
        <v>0</v>
      </c>
      <c r="E406" s="19" t="str">
        <f t="shared" si="5"/>
        <v>0</v>
      </c>
      <c r="F406" s="18" t="str">
        <f t="shared" si="6"/>
        <v>0</v>
      </c>
      <c r="G406" s="20" t="str">
        <f t="shared" si="7"/>
        <v>0</v>
      </c>
      <c r="H406" s="21">
        <v>540759.0</v>
      </c>
      <c r="I406" s="25" t="s">
        <v>515</v>
      </c>
    </row>
    <row r="407">
      <c r="A407" s="6" t="s">
        <v>22</v>
      </c>
      <c r="B407" s="8" t="s">
        <v>520</v>
      </c>
      <c r="C407" s="8" t="s">
        <v>513</v>
      </c>
      <c r="D407" s="18" t="str">
        <f t="shared" si="1"/>
        <v>0</v>
      </c>
      <c r="E407" s="19" t="str">
        <f t="shared" si="5"/>
        <v>0</v>
      </c>
      <c r="F407" s="18" t="str">
        <f t="shared" si="6"/>
        <v>0</v>
      </c>
      <c r="G407" s="20" t="str">
        <f t="shared" si="7"/>
        <v>0</v>
      </c>
      <c r="H407" s="21">
        <v>290979.0</v>
      </c>
      <c r="I407" s="25" t="s">
        <v>515</v>
      </c>
    </row>
    <row r="408">
      <c r="A408" s="6" t="s">
        <v>22</v>
      </c>
      <c r="B408" s="8" t="s">
        <v>521</v>
      </c>
      <c r="C408" s="8" t="s">
        <v>513</v>
      </c>
      <c r="D408" s="18" t="str">
        <f t="shared" si="1"/>
        <v>0</v>
      </c>
      <c r="E408" s="19" t="str">
        <f t="shared" si="5"/>
        <v>0</v>
      </c>
      <c r="F408" s="18" t="str">
        <f t="shared" si="6"/>
        <v>0</v>
      </c>
      <c r="G408" s="20" t="str">
        <f t="shared" si="7"/>
        <v>0</v>
      </c>
      <c r="H408" s="21">
        <v>168912.0</v>
      </c>
      <c r="I408" s="25" t="s">
        <v>515</v>
      </c>
    </row>
    <row r="409">
      <c r="A409" s="6" t="s">
        <v>22</v>
      </c>
      <c r="B409" s="8" t="s">
        <v>522</v>
      </c>
      <c r="C409" s="8" t="s">
        <v>513</v>
      </c>
      <c r="D409" s="18" t="str">
        <f t="shared" si="1"/>
        <v>0</v>
      </c>
      <c r="E409" s="19" t="str">
        <f t="shared" si="5"/>
        <v>0</v>
      </c>
      <c r="F409" s="18" t="str">
        <f t="shared" si="6"/>
        <v>0</v>
      </c>
      <c r="G409" s="20" t="str">
        <f t="shared" si="7"/>
        <v>0</v>
      </c>
      <c r="H409" s="21">
        <v>331301.0</v>
      </c>
      <c r="I409" s="25" t="s">
        <v>515</v>
      </c>
    </row>
    <row r="410">
      <c r="A410" s="6" t="s">
        <v>22</v>
      </c>
      <c r="B410" s="8" t="s">
        <v>523</v>
      </c>
      <c r="C410" s="8" t="s">
        <v>513</v>
      </c>
      <c r="D410" s="18" t="str">
        <f t="shared" si="1"/>
        <v>0</v>
      </c>
      <c r="E410" s="19" t="str">
        <f t="shared" si="5"/>
        <v>0</v>
      </c>
      <c r="F410" s="18" t="str">
        <f t="shared" si="6"/>
        <v>0</v>
      </c>
      <c r="G410" s="20" t="str">
        <f t="shared" si="7"/>
        <v>0</v>
      </c>
      <c r="H410" s="21">
        <v>309324.0</v>
      </c>
      <c r="I410" s="25" t="s">
        <v>515</v>
      </c>
    </row>
    <row r="411">
      <c r="A411" s="6" t="s">
        <v>22</v>
      </c>
      <c r="B411" s="8" t="s">
        <v>524</v>
      </c>
      <c r="C411" s="8" t="s">
        <v>513</v>
      </c>
      <c r="D411" s="18" t="str">
        <f t="shared" si="1"/>
        <v>0</v>
      </c>
      <c r="E411" s="19" t="str">
        <f t="shared" si="5"/>
        <v>0</v>
      </c>
      <c r="F411" s="18" t="str">
        <f t="shared" si="6"/>
        <v>0</v>
      </c>
      <c r="G411" s="20" t="str">
        <f t="shared" si="7"/>
        <v>0</v>
      </c>
      <c r="H411" s="21">
        <v>193913.0</v>
      </c>
      <c r="I411" s="25" t="s">
        <v>515</v>
      </c>
    </row>
    <row r="412">
      <c r="A412" s="6" t="s">
        <v>22</v>
      </c>
      <c r="B412" s="8" t="s">
        <v>525</v>
      </c>
      <c r="C412" s="8" t="s">
        <v>526</v>
      </c>
      <c r="D412" s="18" t="str">
        <f t="shared" si="1"/>
        <v>0</v>
      </c>
      <c r="E412" s="19" t="str">
        <f t="shared" si="5"/>
        <v>0</v>
      </c>
      <c r="F412" s="18" t="str">
        <f t="shared" si="6"/>
        <v>0</v>
      </c>
      <c r="G412" s="20" t="str">
        <f t="shared" si="7"/>
        <v>0</v>
      </c>
      <c r="H412" s="21">
        <v>5457906.0</v>
      </c>
    </row>
    <row r="413">
      <c r="A413" s="6" t="s">
        <v>22</v>
      </c>
      <c r="B413" s="8" t="s">
        <v>527</v>
      </c>
      <c r="C413" s="8" t="s">
        <v>528</v>
      </c>
      <c r="D413" s="18" t="str">
        <f t="shared" si="1"/>
        <v>0</v>
      </c>
      <c r="E413" s="19" t="str">
        <f t="shared" si="5"/>
        <v>0</v>
      </c>
      <c r="F413" s="18" t="str">
        <f t="shared" si="6"/>
        <v>0</v>
      </c>
      <c r="G413" s="20" t="str">
        <f t="shared" si="7"/>
        <v>0</v>
      </c>
      <c r="H413" s="21">
        <v>5251350.0</v>
      </c>
    </row>
    <row r="414">
      <c r="A414" s="6" t="s">
        <v>22</v>
      </c>
      <c r="B414" s="8" t="s">
        <v>529</v>
      </c>
      <c r="C414" s="8" t="s">
        <v>528</v>
      </c>
      <c r="D414" s="18" t="str">
        <f t="shared" si="1"/>
        <v>0</v>
      </c>
      <c r="E414" s="19" t="str">
        <f t="shared" si="5"/>
        <v>0</v>
      </c>
      <c r="F414" s="18" t="str">
        <f t="shared" si="6"/>
        <v>0</v>
      </c>
      <c r="G414" s="20" t="str">
        <f t="shared" si="7"/>
        <v>0</v>
      </c>
      <c r="H414" s="21">
        <v>1200.0</v>
      </c>
    </row>
    <row r="415">
      <c r="A415" s="6" t="s">
        <v>22</v>
      </c>
      <c r="B415" s="8" t="s">
        <v>530</v>
      </c>
      <c r="C415" s="8" t="s">
        <v>528</v>
      </c>
      <c r="D415" s="18" t="str">
        <f t="shared" si="1"/>
        <v>0</v>
      </c>
      <c r="E415" s="19" t="str">
        <f t="shared" si="5"/>
        <v>0</v>
      </c>
      <c r="F415" s="18" t="str">
        <f t="shared" si="6"/>
        <v>0</v>
      </c>
      <c r="G415" s="20" t="str">
        <f t="shared" si="7"/>
        <v>0</v>
      </c>
      <c r="H415" s="21">
        <v>187709.0</v>
      </c>
    </row>
    <row r="416">
      <c r="A416" s="6" t="s">
        <v>22</v>
      </c>
      <c r="B416" s="8" t="s">
        <v>531</v>
      </c>
      <c r="C416" s="8" t="s">
        <v>528</v>
      </c>
      <c r="D416" s="18" t="str">
        <f t="shared" si="1"/>
        <v>0</v>
      </c>
      <c r="E416" s="19" t="str">
        <f t="shared" si="5"/>
        <v>0</v>
      </c>
      <c r="F416" s="18" t="str">
        <f t="shared" si="6"/>
        <v>0</v>
      </c>
      <c r="G416" s="20" t="str">
        <f t="shared" si="7"/>
        <v>0</v>
      </c>
      <c r="H416" s="21">
        <v>8373754.0</v>
      </c>
    </row>
    <row r="417">
      <c r="A417" s="6" t="s">
        <v>22</v>
      </c>
      <c r="B417" s="8" t="s">
        <v>532</v>
      </c>
      <c r="C417" s="8" t="s">
        <v>533</v>
      </c>
      <c r="D417" s="18" t="str">
        <f t="shared" si="1"/>
        <v>0</v>
      </c>
      <c r="E417" s="19" t="str">
        <f t="shared" si="5"/>
        <v>0</v>
      </c>
      <c r="F417" s="18" t="str">
        <f t="shared" si="6"/>
        <v>0</v>
      </c>
      <c r="G417" s="20" t="str">
        <f t="shared" si="7"/>
        <v>0</v>
      </c>
      <c r="H417" s="21">
        <v>2408710.0</v>
      </c>
    </row>
    <row r="418">
      <c r="A418" s="6" t="s">
        <v>22</v>
      </c>
      <c r="B418" s="8" t="s">
        <v>534</v>
      </c>
      <c r="C418" s="8" t="s">
        <v>533</v>
      </c>
      <c r="D418" s="18" t="str">
        <f t="shared" si="1"/>
        <v>0</v>
      </c>
      <c r="E418" s="19" t="str">
        <f t="shared" si="5"/>
        <v>0</v>
      </c>
      <c r="F418" s="18" t="str">
        <f t="shared" si="6"/>
        <v>0</v>
      </c>
      <c r="G418" s="20" t="str">
        <f t="shared" si="7"/>
        <v>0</v>
      </c>
      <c r="H418" s="21">
        <v>852872.0</v>
      </c>
    </row>
    <row r="419">
      <c r="A419" s="6" t="s">
        <v>22</v>
      </c>
      <c r="B419" s="8" t="s">
        <v>535</v>
      </c>
      <c r="C419" s="8" t="s">
        <v>533</v>
      </c>
      <c r="D419" s="18" t="str">
        <f t="shared" si="1"/>
        <v>0</v>
      </c>
      <c r="E419" s="19" t="str">
        <f t="shared" si="5"/>
        <v>0</v>
      </c>
      <c r="F419" s="18" t="str">
        <f t="shared" si="6"/>
        <v>0</v>
      </c>
      <c r="G419" s="20" t="str">
        <f t="shared" si="7"/>
        <v>0</v>
      </c>
      <c r="H419" s="21">
        <v>2.5866231E7</v>
      </c>
    </row>
    <row r="420">
      <c r="A420" s="6" t="s">
        <v>22</v>
      </c>
      <c r="B420" s="8" t="s">
        <v>536</v>
      </c>
      <c r="C420" s="8" t="s">
        <v>533</v>
      </c>
      <c r="D420" s="18" t="str">
        <f t="shared" si="1"/>
        <v>0</v>
      </c>
      <c r="E420" s="19" t="str">
        <f t="shared" si="5"/>
        <v>0</v>
      </c>
      <c r="F420" s="18" t="str">
        <f t="shared" si="6"/>
        <v>0</v>
      </c>
      <c r="G420" s="20" t="str">
        <f t="shared" si="7"/>
        <v>0</v>
      </c>
      <c r="H420" s="21">
        <v>229099.0</v>
      </c>
    </row>
    <row r="421">
      <c r="A421" s="6" t="s">
        <v>22</v>
      </c>
      <c r="B421" s="8" t="s">
        <v>537</v>
      </c>
      <c r="C421" s="8" t="s">
        <v>533</v>
      </c>
      <c r="D421" s="18" t="str">
        <f t="shared" si="1"/>
        <v>0</v>
      </c>
      <c r="E421" s="19" t="str">
        <f t="shared" si="5"/>
        <v>0</v>
      </c>
      <c r="F421" s="18" t="str">
        <f t="shared" si="6"/>
        <v>0</v>
      </c>
      <c r="G421" s="20" t="str">
        <f t="shared" si="7"/>
        <v>0</v>
      </c>
      <c r="H421" s="21">
        <v>2830226.0</v>
      </c>
    </row>
    <row r="422">
      <c r="A422" s="6" t="s">
        <v>22</v>
      </c>
      <c r="B422" s="8" t="s">
        <v>538</v>
      </c>
      <c r="C422" s="8" t="s">
        <v>539</v>
      </c>
      <c r="D422" s="18" t="str">
        <f t="shared" si="1"/>
        <v>0</v>
      </c>
      <c r="E422" s="19" t="str">
        <f t="shared" si="5"/>
        <v>0</v>
      </c>
      <c r="F422" s="18" t="str">
        <f t="shared" si="6"/>
        <v>0</v>
      </c>
      <c r="G422" s="20" t="str">
        <f t="shared" si="7"/>
        <v>0</v>
      </c>
      <c r="H422" s="21">
        <v>2930032.0</v>
      </c>
    </row>
    <row r="423">
      <c r="A423" s="6" t="s">
        <v>22</v>
      </c>
      <c r="B423" s="8" t="s">
        <v>540</v>
      </c>
      <c r="C423" s="8" t="s">
        <v>539</v>
      </c>
      <c r="D423" s="18" t="str">
        <f t="shared" si="1"/>
        <v>0</v>
      </c>
      <c r="E423" s="19" t="str">
        <f t="shared" si="5"/>
        <v>0</v>
      </c>
      <c r="F423" s="18" t="str">
        <f t="shared" si="6"/>
        <v>0</v>
      </c>
      <c r="G423" s="20" t="str">
        <f t="shared" si="7"/>
        <v>0</v>
      </c>
      <c r="H423" s="21">
        <v>4.4029062E7</v>
      </c>
    </row>
    <row r="424">
      <c r="A424" s="6" t="s">
        <v>22</v>
      </c>
      <c r="B424" s="8" t="s">
        <v>541</v>
      </c>
      <c r="C424" s="8" t="s">
        <v>542</v>
      </c>
      <c r="D424" s="18" t="str">
        <f t="shared" si="1"/>
        <v>0</v>
      </c>
      <c r="E424" s="19" t="str">
        <f t="shared" si="5"/>
        <v>0</v>
      </c>
      <c r="F424" s="18" t="str">
        <f t="shared" si="6"/>
        <v>0</v>
      </c>
      <c r="G424" s="20" t="str">
        <f t="shared" si="7"/>
        <v>0</v>
      </c>
      <c r="H424" s="21">
        <v>551313.0</v>
      </c>
    </row>
    <row r="425">
      <c r="A425" s="6" t="s">
        <v>22</v>
      </c>
      <c r="B425" s="8" t="s">
        <v>543</v>
      </c>
      <c r="C425" s="8" t="s">
        <v>542</v>
      </c>
      <c r="D425" s="18" t="str">
        <f t="shared" si="1"/>
        <v>0</v>
      </c>
      <c r="E425" s="19" t="str">
        <f t="shared" si="5"/>
        <v>0</v>
      </c>
      <c r="F425" s="18" t="str">
        <f t="shared" si="6"/>
        <v>0</v>
      </c>
      <c r="G425" s="20" t="str">
        <f t="shared" si="7"/>
        <v>0</v>
      </c>
      <c r="H425" s="21">
        <v>2.4271986E7</v>
      </c>
    </row>
    <row r="426">
      <c r="A426" s="6" t="s">
        <v>22</v>
      </c>
      <c r="B426" s="8" t="s">
        <v>544</v>
      </c>
      <c r="C426" s="8" t="s">
        <v>545</v>
      </c>
      <c r="D426" s="18" t="str">
        <f t="shared" si="1"/>
        <v>0</v>
      </c>
      <c r="E426" s="19" t="str">
        <f t="shared" si="5"/>
        <v>0</v>
      </c>
      <c r="F426" s="18" t="str">
        <f t="shared" si="6"/>
        <v>0</v>
      </c>
      <c r="G426" s="20" t="str">
        <f t="shared" si="7"/>
        <v>0</v>
      </c>
      <c r="H426" s="21">
        <v>7324787.0</v>
      </c>
    </row>
    <row r="427">
      <c r="A427" s="6" t="s">
        <v>22</v>
      </c>
      <c r="B427" s="8" t="s">
        <v>546</v>
      </c>
      <c r="C427" s="8" t="s">
        <v>545</v>
      </c>
      <c r="D427" s="18" t="str">
        <f t="shared" si="1"/>
        <v>0</v>
      </c>
      <c r="E427" s="19" t="str">
        <f t="shared" si="5"/>
        <v>0</v>
      </c>
      <c r="F427" s="18" t="str">
        <f t="shared" si="6"/>
        <v>0</v>
      </c>
      <c r="G427" s="20" t="str">
        <f t="shared" si="7"/>
        <v>0</v>
      </c>
      <c r="H427" s="21">
        <v>1.3129361E7</v>
      </c>
    </row>
    <row r="428">
      <c r="A428" s="6" t="s">
        <v>22</v>
      </c>
      <c r="B428" s="8" t="s">
        <v>547</v>
      </c>
      <c r="C428" s="8" t="s">
        <v>548</v>
      </c>
      <c r="D428" s="18" t="str">
        <f t="shared" si="1"/>
        <v>0</v>
      </c>
      <c r="E428" s="19" t="str">
        <f t="shared" si="5"/>
        <v>0</v>
      </c>
      <c r="F428" s="18" t="str">
        <f t="shared" si="6"/>
        <v>0</v>
      </c>
      <c r="G428" s="20" t="str">
        <f t="shared" si="7"/>
        <v>0</v>
      </c>
      <c r="H428" s="21">
        <v>6929479.0</v>
      </c>
    </row>
    <row r="429">
      <c r="A429" s="6" t="s">
        <v>22</v>
      </c>
      <c r="B429" s="8" t="s">
        <v>549</v>
      </c>
      <c r="C429" s="8" t="s">
        <v>548</v>
      </c>
      <c r="D429" s="18" t="str">
        <f t="shared" si="1"/>
        <v>0</v>
      </c>
      <c r="E429" s="19" t="str">
        <f t="shared" si="5"/>
        <v>0</v>
      </c>
      <c r="F429" s="18" t="str">
        <f t="shared" si="6"/>
        <v>0</v>
      </c>
      <c r="G429" s="20" t="str">
        <f t="shared" si="7"/>
        <v>0</v>
      </c>
      <c r="H429" s="21">
        <v>1.1985968E7</v>
      </c>
    </row>
    <row r="430">
      <c r="A430" s="6" t="s">
        <v>22</v>
      </c>
      <c r="B430" s="8" t="s">
        <v>550</v>
      </c>
      <c r="C430" s="8" t="s">
        <v>551</v>
      </c>
      <c r="D430" s="18" t="str">
        <f t="shared" si="1"/>
        <v>0</v>
      </c>
      <c r="E430" s="19" t="str">
        <f t="shared" si="5"/>
        <v>0</v>
      </c>
      <c r="F430" s="18" t="str">
        <f t="shared" si="6"/>
        <v>0</v>
      </c>
      <c r="G430" s="20" t="str">
        <f t="shared" si="7"/>
        <v>0</v>
      </c>
      <c r="H430" s="21">
        <v>1.0545754E7</v>
      </c>
    </row>
    <row r="431">
      <c r="A431" s="6" t="s">
        <v>22</v>
      </c>
      <c r="B431" s="8" t="s">
        <v>552</v>
      </c>
      <c r="C431" s="8" t="s">
        <v>553</v>
      </c>
      <c r="D431" s="18" t="str">
        <f t="shared" si="1"/>
        <v>0</v>
      </c>
      <c r="E431" s="19" t="str">
        <f t="shared" si="5"/>
        <v>0</v>
      </c>
      <c r="F431" s="18" t="str">
        <f t="shared" si="6"/>
        <v>0</v>
      </c>
      <c r="G431" s="20" t="str">
        <f t="shared" si="7"/>
        <v>0</v>
      </c>
      <c r="H431" s="21">
        <v>1409310.0</v>
      </c>
    </row>
    <row r="432">
      <c r="A432" s="6"/>
    </row>
    <row r="433">
      <c r="A433" s="6"/>
      <c r="E433" s="29"/>
      <c r="F433" s="29"/>
      <c r="G433" s="29"/>
      <c r="I433" s="30"/>
    </row>
    <row r="434">
      <c r="A434" s="6"/>
    </row>
    <row r="435">
      <c r="A435" s="6"/>
    </row>
    <row r="436">
      <c r="A436" s="6"/>
    </row>
    <row r="437">
      <c r="A437" s="6"/>
    </row>
    <row r="438">
      <c r="A438" s="6"/>
    </row>
    <row r="439">
      <c r="A439" s="6"/>
    </row>
    <row r="440">
      <c r="A440" s="6"/>
    </row>
    <row r="441">
      <c r="A441" s="6"/>
    </row>
    <row r="442">
      <c r="A442" s="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57"/>
  </cols>
  <sheetData>
    <row r="1">
      <c r="A1" s="4" t="s">
        <v>5</v>
      </c>
      <c r="B1" s="4" t="str">
        <f>'Full Data'!A2</f>
        <v>London Borough of Merton Pension Fund</v>
      </c>
      <c r="C1" s="9"/>
      <c r="D1" s="9"/>
      <c r="E1" s="9"/>
      <c r="F1" s="10" t="s">
        <v>35</v>
      </c>
      <c r="G1" s="9"/>
      <c r="H1" s="9"/>
      <c r="I1" s="9"/>
      <c r="J1" s="9"/>
      <c r="K1" s="9"/>
      <c r="L1" s="9"/>
      <c r="M1" s="9"/>
      <c r="N1" s="9"/>
      <c r="O1" s="9"/>
      <c r="P1" s="9"/>
      <c r="Q1" s="9"/>
      <c r="R1" s="9"/>
      <c r="S1" s="9"/>
      <c r="T1" s="9"/>
      <c r="U1" s="9"/>
      <c r="V1" s="9"/>
      <c r="W1" s="9"/>
      <c r="X1" s="9"/>
      <c r="Y1" s="9"/>
      <c r="Z1" s="9"/>
    </row>
    <row r="2">
      <c r="A2" s="4" t="s">
        <v>36</v>
      </c>
      <c r="B2" s="11">
        <f>SUM('Full Data'!H1:H1000)</f>
        <v>478854230</v>
      </c>
      <c r="C2" s="9" t="s">
        <v>37</v>
      </c>
      <c r="D2" s="9"/>
      <c r="E2" s="9"/>
      <c r="F2" s="10" t="s">
        <v>38</v>
      </c>
      <c r="G2" s="9"/>
      <c r="H2" s="9"/>
      <c r="I2" s="12" t="s">
        <v>39</v>
      </c>
      <c r="J2" s="9"/>
      <c r="K2" s="9"/>
      <c r="L2" s="9"/>
      <c r="M2" s="9"/>
      <c r="N2" s="9"/>
      <c r="O2" s="9"/>
      <c r="P2" s="9"/>
      <c r="Q2" s="9"/>
      <c r="R2" s="9"/>
      <c r="S2" s="9"/>
      <c r="T2" s="9"/>
      <c r="U2" s="9"/>
      <c r="V2" s="9"/>
      <c r="W2" s="9"/>
      <c r="X2" s="9"/>
      <c r="Y2" s="9"/>
      <c r="Z2" s="9"/>
    </row>
    <row r="3">
      <c r="A3" s="4" t="s">
        <v>40</v>
      </c>
      <c r="B3" s="11">
        <f>SUM('Full Data'!G2:G1000)</f>
        <v>38240372</v>
      </c>
      <c r="C3" s="9"/>
      <c r="D3" s="9"/>
      <c r="E3" s="9"/>
      <c r="F3" s="9"/>
      <c r="G3" s="9"/>
      <c r="H3" s="9"/>
      <c r="I3" s="9"/>
      <c r="J3" s="9"/>
      <c r="K3" s="9"/>
      <c r="L3" s="9"/>
      <c r="M3" s="9"/>
      <c r="N3" s="9"/>
      <c r="O3" s="9"/>
      <c r="P3" s="9"/>
      <c r="Q3" s="9"/>
      <c r="R3" s="9"/>
      <c r="S3" s="9"/>
      <c r="T3" s="9"/>
      <c r="U3" s="9"/>
      <c r="V3" s="9"/>
      <c r="W3" s="9"/>
      <c r="X3" s="9"/>
      <c r="Y3" s="9"/>
      <c r="Z3" s="9"/>
    </row>
    <row r="4">
      <c r="A4" s="4" t="s">
        <v>41</v>
      </c>
      <c r="B4" s="13">
        <f>B3/B2</f>
        <v>0.07985806453</v>
      </c>
      <c r="C4" s="9"/>
      <c r="D4" s="9"/>
      <c r="E4" s="9"/>
      <c r="F4" s="9"/>
      <c r="G4" s="9"/>
      <c r="H4" s="9"/>
      <c r="I4" s="9"/>
      <c r="J4" s="9"/>
      <c r="K4" s="9"/>
      <c r="L4" s="9"/>
      <c r="M4" s="9"/>
      <c r="N4" s="9"/>
      <c r="O4" s="9"/>
      <c r="P4" s="9"/>
      <c r="Q4" s="9"/>
      <c r="R4" s="9"/>
      <c r="S4" s="9"/>
      <c r="T4" s="9"/>
      <c r="U4" s="9"/>
      <c r="V4" s="9"/>
      <c r="W4" s="9"/>
      <c r="X4" s="9"/>
      <c r="Y4" s="9"/>
      <c r="Z4" s="9"/>
    </row>
    <row r="5">
      <c r="A5" s="4"/>
      <c r="B5" s="4"/>
      <c r="C5" s="9"/>
      <c r="D5" s="9"/>
      <c r="E5" s="9"/>
      <c r="F5" s="9"/>
      <c r="G5" s="9"/>
      <c r="H5" s="9"/>
      <c r="I5" s="9"/>
      <c r="J5" s="9"/>
      <c r="K5" s="9"/>
      <c r="L5" s="9"/>
      <c r="M5" s="9"/>
      <c r="N5" s="9"/>
      <c r="O5" s="9"/>
      <c r="P5" s="9"/>
      <c r="Q5" s="9"/>
      <c r="R5" s="9"/>
      <c r="S5" s="9"/>
      <c r="T5" s="9"/>
      <c r="U5" s="9"/>
      <c r="V5" s="9"/>
      <c r="W5" s="9"/>
      <c r="X5" s="9"/>
      <c r="Y5" s="9"/>
      <c r="Z5" s="9"/>
    </row>
    <row r="6">
      <c r="A6" s="4"/>
      <c r="B6" s="4"/>
      <c r="C6" s="9"/>
      <c r="D6" s="9"/>
      <c r="E6" s="9"/>
      <c r="F6" s="9"/>
      <c r="G6" s="9"/>
      <c r="H6" s="9"/>
      <c r="I6" s="9"/>
      <c r="J6" s="9"/>
      <c r="K6" s="9"/>
      <c r="L6" s="9"/>
      <c r="M6" s="9"/>
      <c r="N6" s="9"/>
      <c r="O6" s="9"/>
      <c r="P6" s="9"/>
      <c r="Q6" s="9"/>
      <c r="R6" s="9"/>
      <c r="S6" s="9"/>
      <c r="T6" s="9"/>
      <c r="U6" s="9"/>
      <c r="V6" s="9"/>
      <c r="W6" s="9"/>
      <c r="X6" s="9"/>
      <c r="Y6" s="9"/>
      <c r="Z6" s="9"/>
    </row>
    <row r="7">
      <c r="A7" s="4" t="s">
        <v>42</v>
      </c>
      <c r="B7" s="4"/>
      <c r="C7" s="9"/>
      <c r="D7" s="9"/>
      <c r="E7" s="9" t="s">
        <v>43</v>
      </c>
      <c r="F7" s="9"/>
      <c r="G7" s="9"/>
      <c r="H7" s="9"/>
      <c r="I7" s="9"/>
      <c r="J7" s="9"/>
      <c r="K7" s="9"/>
      <c r="L7" s="9"/>
      <c r="M7" s="9"/>
      <c r="N7" s="9"/>
      <c r="O7" s="9"/>
      <c r="P7" s="9"/>
      <c r="Q7" s="9"/>
      <c r="R7" s="9"/>
      <c r="S7" s="9"/>
      <c r="T7" s="9"/>
      <c r="U7" s="9"/>
      <c r="V7" s="9"/>
      <c r="W7" s="9"/>
      <c r="X7" s="9"/>
      <c r="Y7" s="9"/>
      <c r="Z7" s="9"/>
    </row>
    <row r="8">
      <c r="A8" s="4" t="s">
        <v>45</v>
      </c>
      <c r="B8" s="4"/>
      <c r="C8" s="9" t="s">
        <v>5</v>
      </c>
      <c r="D8" s="9"/>
      <c r="E8" s="9"/>
      <c r="F8" s="9"/>
      <c r="G8" s="9"/>
      <c r="H8" s="9"/>
      <c r="I8" s="9"/>
      <c r="J8" s="9"/>
      <c r="K8" s="9"/>
      <c r="L8" s="9"/>
      <c r="M8" s="9"/>
      <c r="N8" s="9"/>
      <c r="O8" s="9"/>
      <c r="P8" s="9"/>
      <c r="Q8" s="9"/>
      <c r="R8" s="9"/>
      <c r="S8" s="9"/>
      <c r="T8" s="9"/>
      <c r="U8" s="9"/>
      <c r="V8" s="9"/>
      <c r="W8" s="9"/>
      <c r="X8" s="9"/>
      <c r="Y8" s="9"/>
      <c r="Z8" s="9"/>
    </row>
    <row r="9">
      <c r="A9" s="15">
        <f>LARGE('Full Data'!G:G,1)</f>
        <v>7070128</v>
      </c>
      <c r="B9" s="13">
        <f t="shared" ref="B9:B18" si="1">A9/$B$2</f>
        <v>0.01476467692</v>
      </c>
      <c r="C9" s="16" t="str">
        <f t="array" ref="C9">INDEX('Full Data'!F:F,MATCH(LARGE('Full Data'!G:G,1),'Full Data'!G:G,0))</f>
        <v>BP ORD USD0.25</v>
      </c>
      <c r="D9" s="9"/>
      <c r="E9" s="9"/>
      <c r="F9" s="9"/>
      <c r="G9" s="9"/>
      <c r="H9" s="9"/>
      <c r="I9" s="9"/>
      <c r="J9" s="9"/>
      <c r="K9" s="9"/>
      <c r="L9" s="9"/>
      <c r="M9" s="9"/>
      <c r="N9" s="9"/>
      <c r="O9" s="9"/>
      <c r="P9" s="9"/>
      <c r="Q9" s="9"/>
      <c r="R9" s="9"/>
      <c r="S9" s="9"/>
      <c r="T9" s="9"/>
      <c r="U9" s="9"/>
      <c r="V9" s="9"/>
      <c r="W9" s="9"/>
      <c r="X9" s="9"/>
      <c r="Y9" s="9"/>
      <c r="Z9" s="9"/>
    </row>
    <row r="10">
      <c r="A10" s="15">
        <f>LARGE('Full Data'!G:G,2)</f>
        <v>5453282</v>
      </c>
      <c r="B10" s="13">
        <f t="shared" si="1"/>
        <v>0.01138818801</v>
      </c>
      <c r="C10" s="16" t="str">
        <f t="array" ref="C10">INDEX('Full Data'!F:F,MATCH(LARGE('Full Data'!G:G,2),'Full Data'!G:G,0))</f>
        <v>ROYAL DUTCH SHELL 'A'SHS EURO.07 (DUTCH LISTING)</v>
      </c>
      <c r="D10" s="9"/>
      <c r="E10" s="9"/>
      <c r="F10" s="9"/>
      <c r="G10" s="9"/>
      <c r="H10" s="9"/>
      <c r="I10" s="9"/>
      <c r="J10" s="9"/>
      <c r="K10" s="9"/>
      <c r="L10" s="9"/>
      <c r="M10" s="9"/>
      <c r="N10" s="9"/>
      <c r="O10" s="9"/>
      <c r="P10" s="9"/>
      <c r="Q10" s="9"/>
      <c r="R10" s="9"/>
      <c r="S10" s="9"/>
      <c r="T10" s="9"/>
      <c r="U10" s="9"/>
      <c r="V10" s="9"/>
      <c r="W10" s="9"/>
      <c r="X10" s="9"/>
      <c r="Y10" s="9"/>
      <c r="Z10" s="9"/>
    </row>
    <row r="11">
      <c r="A11" s="15">
        <f>LARGE('Full Data'!G:G,3)</f>
        <v>5262459</v>
      </c>
      <c r="B11" s="13">
        <f t="shared" si="1"/>
        <v>0.01098968887</v>
      </c>
      <c r="C11" s="16" t="str">
        <f t="array" ref="C11">INDEX('Full Data'!F:F,MATCH(LARGE('Full Data'!G:G,3),'Full Data'!G:G,0))</f>
        <v>BG GROUP ORD GBP0.10</v>
      </c>
      <c r="D11" s="9"/>
      <c r="E11" s="9"/>
      <c r="F11" s="9"/>
      <c r="G11" s="9"/>
      <c r="H11" s="9"/>
      <c r="I11" s="9"/>
      <c r="J11" s="9"/>
      <c r="K11" s="9"/>
      <c r="L11" s="9"/>
      <c r="M11" s="9"/>
      <c r="N11" s="9"/>
      <c r="O11" s="9"/>
      <c r="P11" s="9"/>
      <c r="Q11" s="9"/>
      <c r="R11" s="9"/>
      <c r="S11" s="9"/>
      <c r="T11" s="9"/>
      <c r="U11" s="9"/>
      <c r="V11" s="9"/>
      <c r="W11" s="9"/>
      <c r="X11" s="9"/>
      <c r="Y11" s="9"/>
      <c r="Z11" s="9"/>
    </row>
    <row r="12">
      <c r="A12" s="15">
        <f>LARGE('Full Data'!G:G,4)</f>
        <v>4655072</v>
      </c>
      <c r="B12" s="13">
        <f t="shared" si="1"/>
        <v>0.009721271544</v>
      </c>
      <c r="C12" s="16" t="str">
        <f t="array" ref="C12">INDEX('Full Data'!F:F,MATCH(LARGE('Full Data'!G:G,4),'Full Data'!G:G,0))</f>
        <v>RIO TINTO ORD GBP0.10</v>
      </c>
      <c r="D12" s="9"/>
      <c r="E12" s="9"/>
      <c r="F12" s="9"/>
      <c r="G12" s="9"/>
      <c r="H12" s="9"/>
      <c r="I12" s="9"/>
      <c r="J12" s="9"/>
      <c r="K12" s="9"/>
      <c r="L12" s="9"/>
      <c r="M12" s="9"/>
      <c r="N12" s="9"/>
      <c r="O12" s="9"/>
      <c r="P12" s="9"/>
      <c r="Q12" s="9"/>
      <c r="R12" s="9"/>
      <c r="S12" s="9"/>
      <c r="T12" s="9"/>
      <c r="U12" s="9"/>
      <c r="V12" s="9"/>
      <c r="W12" s="9"/>
      <c r="X12" s="9"/>
      <c r="Y12" s="9"/>
      <c r="Z12" s="9"/>
    </row>
    <row r="13">
      <c r="A13" s="15">
        <f>LARGE('Full Data'!G:G,5)</f>
        <v>4013100</v>
      </c>
      <c r="B13" s="13">
        <f t="shared" si="1"/>
        <v>0.008380629738</v>
      </c>
      <c r="C13" s="16" t="str">
        <f t="array" ref="C13">INDEX('Full Data'!F:F,MATCH(LARGE('Full Data'!G:G,5),'Full Data'!G:G,0))</f>
        <v>ROYAL DUTCH SHELL 'B'SHS EUR0.07 (UK LIST)</v>
      </c>
      <c r="D13" s="9"/>
      <c r="E13" s="9"/>
      <c r="F13" s="9"/>
      <c r="G13" s="9"/>
      <c r="H13" s="9"/>
      <c r="I13" s="9"/>
      <c r="J13" s="9"/>
      <c r="K13" s="9"/>
      <c r="L13" s="9"/>
      <c r="M13" s="9"/>
      <c r="N13" s="9"/>
      <c r="O13" s="9"/>
      <c r="P13" s="9"/>
      <c r="Q13" s="9"/>
      <c r="R13" s="9"/>
      <c r="S13" s="9"/>
      <c r="T13" s="9"/>
      <c r="U13" s="9"/>
      <c r="V13" s="9"/>
      <c r="W13" s="9"/>
      <c r="X13" s="9"/>
      <c r="Y13" s="9"/>
      <c r="Z13" s="9"/>
    </row>
    <row r="14">
      <c r="A14" s="15">
        <f>LARGE('Full Data'!G:G,6)</f>
        <v>3818868</v>
      </c>
      <c r="B14" s="13">
        <f t="shared" si="1"/>
        <v>0.007975011519</v>
      </c>
      <c r="C14" s="16" t="str">
        <f t="array" ref="C14">INDEX('Full Data'!F:F,MATCH(LARGE('Full Data'!G:G,6),'Full Data'!G:G,0))</f>
        <v>BHP BILLITON PLC ORD USD0.50</v>
      </c>
      <c r="D14" s="9"/>
      <c r="E14" s="9"/>
      <c r="F14" s="9"/>
      <c r="G14" s="9"/>
      <c r="H14" s="9"/>
      <c r="I14" s="9"/>
      <c r="J14" s="9"/>
      <c r="K14" s="9"/>
      <c r="L14" s="9"/>
      <c r="M14" s="9"/>
      <c r="N14" s="9"/>
      <c r="O14" s="9"/>
      <c r="P14" s="9"/>
      <c r="Q14" s="9"/>
      <c r="R14" s="9"/>
      <c r="S14" s="9"/>
      <c r="T14" s="9"/>
      <c r="U14" s="9"/>
      <c r="V14" s="9"/>
      <c r="W14" s="9"/>
      <c r="X14" s="9"/>
      <c r="Y14" s="9"/>
      <c r="Z14" s="9"/>
    </row>
    <row r="15">
      <c r="A15" s="15">
        <f>LARGE('Full Data'!G:G,7)</f>
        <v>3476056</v>
      </c>
      <c r="B15" s="13">
        <f t="shared" si="1"/>
        <v>0.007259110982</v>
      </c>
      <c r="C15" s="16" t="str">
        <f t="array" ref="C15">INDEX('Full Data'!F:F,MATCH(LARGE('Full Data'!G:G,7),'Full Data'!G:G,0))</f>
        <v>ROYAL DUTCH SHELL A SHS EURO 07</v>
      </c>
      <c r="D15" s="9"/>
      <c r="E15" s="9"/>
      <c r="F15" s="9"/>
      <c r="G15" s="9"/>
      <c r="H15" s="9"/>
      <c r="I15" s="9"/>
      <c r="J15" s="9"/>
      <c r="K15" s="9"/>
      <c r="L15" s="9"/>
      <c r="M15" s="9"/>
      <c r="N15" s="9"/>
      <c r="O15" s="9"/>
      <c r="P15" s="9"/>
      <c r="Q15" s="9"/>
      <c r="R15" s="9"/>
      <c r="S15" s="9"/>
      <c r="T15" s="9"/>
      <c r="U15" s="9"/>
      <c r="V15" s="9"/>
      <c r="W15" s="9"/>
      <c r="X15" s="9"/>
      <c r="Y15" s="9"/>
      <c r="Z15" s="9"/>
    </row>
    <row r="16">
      <c r="A16" s="15">
        <f>LARGE('Full Data'!G:G,8)</f>
        <v>2703960</v>
      </c>
      <c r="B16" s="13">
        <f t="shared" si="1"/>
        <v>0.005646728859</v>
      </c>
      <c r="C16" s="16" t="str">
        <f t="array" ref="C16">INDEX('Full Data'!F:F,MATCH(LARGE('Full Data'!G:G,8),'Full Data'!G:G,0))</f>
        <v>GLENCORE XSTRATA ORD USD0.01</v>
      </c>
      <c r="D16" s="9"/>
      <c r="E16" s="9"/>
      <c r="F16" s="9"/>
      <c r="G16" s="9"/>
      <c r="H16" s="9"/>
      <c r="I16" s="9"/>
      <c r="J16" s="9"/>
      <c r="K16" s="9"/>
      <c r="L16" s="9"/>
      <c r="M16" s="9"/>
      <c r="N16" s="9"/>
      <c r="O16" s="9"/>
      <c r="P16" s="9"/>
      <c r="Q16" s="9"/>
      <c r="R16" s="9"/>
      <c r="S16" s="9"/>
      <c r="T16" s="9"/>
      <c r="U16" s="9"/>
      <c r="V16" s="9"/>
      <c r="W16" s="9"/>
      <c r="X16" s="9"/>
      <c r="Y16" s="9"/>
      <c r="Z16" s="9"/>
    </row>
    <row r="17">
      <c r="A17" s="15">
        <f>LARGE('Full Data'!G:G,9)</f>
        <v>1019218</v>
      </c>
      <c r="B17" s="13">
        <f t="shared" si="1"/>
        <v>0.002128451491</v>
      </c>
      <c r="C17" s="16" t="str">
        <f t="array" ref="C17">INDEX('Full Data'!F:F,MATCH(LARGE('Full Data'!G:G,9),'Full Data'!G:G,0))</f>
        <v>ANGLO AMERICAN PLC USD0.54945</v>
      </c>
      <c r="D17" s="9"/>
      <c r="E17" s="9"/>
      <c r="F17" s="9"/>
      <c r="G17" s="9"/>
      <c r="H17" s="9"/>
      <c r="I17" s="9"/>
      <c r="J17" s="9"/>
      <c r="K17" s="9"/>
      <c r="L17" s="9"/>
      <c r="M17" s="9"/>
      <c r="N17" s="9"/>
      <c r="O17" s="9"/>
      <c r="P17" s="9"/>
      <c r="Q17" s="9"/>
      <c r="R17" s="9"/>
      <c r="S17" s="9"/>
      <c r="T17" s="9"/>
      <c r="U17" s="9"/>
      <c r="V17" s="9"/>
      <c r="W17" s="9"/>
      <c r="X17" s="9"/>
      <c r="Y17" s="9"/>
      <c r="Z17" s="9"/>
    </row>
    <row r="18">
      <c r="A18" s="15">
        <f>LARGE('Full Data'!G:G,10)</f>
        <v>431969</v>
      </c>
      <c r="B18" s="13">
        <f t="shared" si="1"/>
        <v>0.0009020887212</v>
      </c>
      <c r="C18" s="16" t="str">
        <f t="array" ref="C18">INDEX('Full Data'!F:F,MATCH(LARGE('Full Data'!G:G,10),'Full Data'!G:G,0))</f>
        <v>ENI EUR1</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0"/>
  </cols>
  <sheetData>
    <row r="1">
      <c r="A1" s="9" t="s">
        <v>44</v>
      </c>
      <c r="B1" s="14">
        <v>0.1</v>
      </c>
      <c r="C1" s="9"/>
      <c r="D1" s="9"/>
      <c r="E1" s="9"/>
      <c r="F1" s="9"/>
      <c r="G1" s="9"/>
      <c r="H1" s="9"/>
      <c r="I1" s="9"/>
      <c r="J1" s="9"/>
      <c r="K1" s="9"/>
      <c r="L1" s="9"/>
      <c r="M1" s="9"/>
      <c r="N1" s="9"/>
      <c r="O1" s="9"/>
      <c r="P1" s="9"/>
      <c r="Q1" s="9"/>
      <c r="R1" s="9"/>
      <c r="S1" s="9"/>
      <c r="T1" s="9"/>
      <c r="U1" s="9"/>
      <c r="V1" s="9"/>
      <c r="W1" s="9"/>
      <c r="X1" s="9"/>
    </row>
    <row r="2">
      <c r="A2" s="9"/>
      <c r="B2" s="9" t="s">
        <v>45</v>
      </c>
      <c r="C2" s="9" t="s">
        <v>46</v>
      </c>
      <c r="D2" s="9" t="s">
        <v>5</v>
      </c>
      <c r="E2" s="9" t="s">
        <v>47</v>
      </c>
      <c r="F2" s="9" t="s">
        <v>48</v>
      </c>
      <c r="G2" s="9" t="s">
        <v>49</v>
      </c>
      <c r="H2" s="9"/>
      <c r="I2" s="9"/>
      <c r="J2" s="9"/>
      <c r="K2" s="9"/>
      <c r="L2" s="9"/>
      <c r="M2" s="9"/>
      <c r="N2" s="9"/>
      <c r="O2" s="9"/>
      <c r="P2" s="9"/>
      <c r="Q2" s="9"/>
      <c r="R2" s="9"/>
      <c r="S2" s="9"/>
      <c r="T2" s="9"/>
      <c r="U2" s="9"/>
      <c r="V2" s="9"/>
      <c r="W2" s="9"/>
      <c r="X2" s="9"/>
    </row>
    <row r="3">
      <c r="A3" s="9"/>
      <c r="B3" s="9"/>
      <c r="C3" s="9"/>
      <c r="D3" s="9"/>
      <c r="E3" s="9"/>
      <c r="F3" s="9"/>
      <c r="G3" s="9"/>
      <c r="H3" s="9"/>
      <c r="I3" s="9"/>
      <c r="J3" s="9"/>
      <c r="K3" s="9"/>
      <c r="L3" s="9"/>
      <c r="M3" s="9"/>
      <c r="N3" s="9"/>
      <c r="O3" s="9"/>
      <c r="P3" s="9"/>
      <c r="Q3" s="9"/>
      <c r="R3" s="9"/>
      <c r="S3" s="9"/>
      <c r="T3" s="9"/>
      <c r="U3" s="9"/>
      <c r="V3" s="9"/>
      <c r="W3" s="9"/>
      <c r="X3" s="9"/>
    </row>
    <row r="4">
      <c r="A4" s="9" t="s">
        <v>50</v>
      </c>
      <c r="B4" s="15">
        <f>'Fossil Fuel direct investments'!B2</f>
        <v>478854230</v>
      </c>
      <c r="C4" s="9"/>
      <c r="D4" s="16"/>
      <c r="E4" s="9"/>
      <c r="F4" s="9"/>
      <c r="G4" s="9"/>
      <c r="H4" s="9"/>
      <c r="I4" s="9"/>
      <c r="J4" s="9"/>
      <c r="K4" s="9"/>
      <c r="L4" s="9"/>
      <c r="M4" s="9"/>
      <c r="N4" s="9"/>
      <c r="O4" s="9"/>
      <c r="P4" s="9"/>
      <c r="Q4" s="9"/>
      <c r="R4" s="9"/>
      <c r="S4" s="9"/>
      <c r="T4" s="9"/>
      <c r="U4" s="9"/>
      <c r="V4" s="9"/>
      <c r="W4" s="9"/>
      <c r="X4" s="9"/>
    </row>
    <row r="5">
      <c r="A5" s="17">
        <v>1.0</v>
      </c>
      <c r="B5" s="15">
        <f>LARGE('Full Data'!H:H,A5)</f>
        <v>54457301</v>
      </c>
      <c r="C5" s="13">
        <f t="shared" ref="C5:C19" si="1">B5/$B$4</f>
        <v>0.1137241724</v>
      </c>
      <c r="D5" s="16" t="str">
        <f t="array" ref="D5">INDEX('Full Data'!B:B,MATCH(LARGE('Full Data'!H:H,A5),'Full Data'!H:H,0))</f>
        <v>ABERDEEN GLOBAL II INDEX LINKED BD FD Z-2 GBP ACC</v>
      </c>
      <c r="E5" s="9"/>
      <c r="F5" s="15">
        <f t="shared" ref="F5:F19" si="2">IF(E5="yes",B5*$B$1,0)</f>
        <v>0</v>
      </c>
      <c r="G5" s="13">
        <f t="shared" ref="G5:G19" si="3">F5/$B$4</f>
        <v>0</v>
      </c>
      <c r="H5" s="9"/>
      <c r="I5" s="9"/>
      <c r="J5" s="9"/>
      <c r="K5" s="9"/>
      <c r="L5" s="9"/>
      <c r="M5" s="9"/>
      <c r="N5" s="9"/>
      <c r="O5" s="9"/>
      <c r="P5" s="9"/>
      <c r="Q5" s="9"/>
      <c r="R5" s="9"/>
      <c r="S5" s="9"/>
      <c r="T5" s="9"/>
      <c r="U5" s="9"/>
      <c r="V5" s="9"/>
      <c r="W5" s="9"/>
      <c r="X5" s="9"/>
    </row>
    <row r="6">
      <c r="A6" s="17">
        <v>2.0</v>
      </c>
      <c r="B6" s="15">
        <f>LARGE('Full Data'!H:H,A6)</f>
        <v>44029062</v>
      </c>
      <c r="C6" s="13">
        <f t="shared" si="1"/>
        <v>0.09194669117</v>
      </c>
      <c r="D6" s="16" t="str">
        <f t="array" ref="D6">INDEX('Full Data'!B:B,MATCH(LARGE('Full Data'!H:H,A6),'Full Data'!H:H,0))</f>
        <v>UBS LIFE NORTH AMERICA EQTY TKR A</v>
      </c>
      <c r="E6" s="10" t="s">
        <v>51</v>
      </c>
      <c r="F6" s="15">
        <f t="shared" si="2"/>
        <v>4402906.2</v>
      </c>
      <c r="G6" s="13">
        <f t="shared" si="3"/>
        <v>0.009194669117</v>
      </c>
      <c r="H6" s="9"/>
      <c r="I6" s="9"/>
      <c r="J6" s="9"/>
      <c r="K6" s="9"/>
      <c r="L6" s="9"/>
      <c r="M6" s="9"/>
      <c r="N6" s="9"/>
      <c r="O6" s="9"/>
      <c r="P6" s="9"/>
      <c r="Q6" s="9"/>
      <c r="R6" s="9"/>
      <c r="S6" s="9"/>
      <c r="T6" s="9"/>
      <c r="U6" s="9"/>
      <c r="V6" s="9"/>
      <c r="W6" s="9"/>
      <c r="X6" s="9"/>
    </row>
    <row r="7">
      <c r="A7" s="17">
        <v>3.0</v>
      </c>
      <c r="B7" s="15">
        <f>LARGE('Full Data'!H:H,A7)</f>
        <v>27038950</v>
      </c>
      <c r="C7" s="13">
        <f t="shared" si="1"/>
        <v>0.05646593119</v>
      </c>
      <c r="D7" s="16" t="str">
        <f t="array" ref="D7">INDEX('Full Data'!B:B,MATCH(LARGE('Full Data'!H:H,A7),'Full Data'!H:H,0))</f>
        <v>ABERDEEN GLOBAL II- GLOBAL AGGREGATE BD FD Z-2 USD</v>
      </c>
      <c r="E7" s="9"/>
      <c r="F7" s="15">
        <f t="shared" si="2"/>
        <v>0</v>
      </c>
      <c r="G7" s="13">
        <f t="shared" si="3"/>
        <v>0</v>
      </c>
      <c r="H7" s="9"/>
      <c r="I7" s="9"/>
      <c r="J7" s="9"/>
      <c r="K7" s="9"/>
      <c r="L7" s="9"/>
      <c r="M7" s="9"/>
      <c r="N7" s="9"/>
      <c r="O7" s="9"/>
      <c r="P7" s="9"/>
      <c r="Q7" s="9"/>
      <c r="R7" s="9"/>
      <c r="S7" s="9"/>
      <c r="T7" s="9"/>
      <c r="U7" s="9"/>
      <c r="V7" s="9"/>
      <c r="W7" s="9"/>
      <c r="X7" s="9"/>
    </row>
    <row r="8">
      <c r="A8" s="17">
        <v>4.0</v>
      </c>
      <c r="B8" s="15">
        <f>LARGE('Full Data'!H:H,A8)</f>
        <v>25866231</v>
      </c>
      <c r="C8" s="13">
        <f t="shared" si="1"/>
        <v>0.05401692077</v>
      </c>
      <c r="D8" s="16" t="str">
        <f t="array" ref="D8">INDEX('Full Data'!B:B,MATCH(LARGE('Full Data'!H:H,A8),'Full Data'!H:H,0))</f>
        <v>UBS LIFE UK EQUITY TRACKER A</v>
      </c>
      <c r="E8" s="10" t="s">
        <v>51</v>
      </c>
      <c r="F8" s="15">
        <f t="shared" si="2"/>
        <v>2586623.1</v>
      </c>
      <c r="G8" s="13">
        <f t="shared" si="3"/>
        <v>0.005401692077</v>
      </c>
      <c r="H8" s="9"/>
      <c r="I8" s="9"/>
      <c r="J8" s="9"/>
      <c r="K8" s="9"/>
      <c r="L8" s="9"/>
      <c r="M8" s="9"/>
      <c r="N8" s="9"/>
      <c r="O8" s="9"/>
      <c r="P8" s="9"/>
      <c r="Q8" s="9"/>
      <c r="R8" s="9"/>
      <c r="S8" s="9"/>
      <c r="T8" s="9"/>
      <c r="U8" s="9"/>
      <c r="V8" s="9"/>
      <c r="W8" s="9"/>
      <c r="X8" s="9"/>
    </row>
    <row r="9">
      <c r="A9" s="17">
        <v>5.0</v>
      </c>
      <c r="B9" s="15">
        <f>LARGE('Full Data'!H:H,A9)</f>
        <v>24271986</v>
      </c>
      <c r="C9" s="13">
        <f t="shared" si="1"/>
        <v>0.05068762993</v>
      </c>
      <c r="D9" s="16" t="str">
        <f t="array" ref="D9">INDEX('Full Data'!B:B,MATCH(LARGE('Full Data'!H:H,A9),'Full Data'!H:H,0))</f>
        <v>UBS LIFE EUROPE EX UK EQTY TRACKER A</v>
      </c>
      <c r="E9" s="10" t="s">
        <v>51</v>
      </c>
      <c r="F9" s="15">
        <f t="shared" si="2"/>
        <v>2427198.6</v>
      </c>
      <c r="G9" s="13">
        <f t="shared" si="3"/>
        <v>0.005068762993</v>
      </c>
      <c r="H9" s="9"/>
      <c r="I9" s="9"/>
      <c r="J9" s="9"/>
      <c r="K9" s="9"/>
      <c r="L9" s="9"/>
      <c r="M9" s="9"/>
      <c r="N9" s="9"/>
      <c r="O9" s="9"/>
      <c r="P9" s="9"/>
      <c r="Q9" s="9"/>
      <c r="R9" s="9"/>
      <c r="S9" s="9"/>
      <c r="T9" s="9"/>
      <c r="U9" s="9"/>
      <c r="V9" s="9"/>
      <c r="W9" s="9"/>
      <c r="X9" s="9"/>
    </row>
    <row r="10">
      <c r="A10" s="17">
        <v>6.0</v>
      </c>
      <c r="B10" s="15">
        <f>LARGE('Full Data'!H:H,A10)</f>
        <v>18649018</v>
      </c>
      <c r="C10" s="13">
        <f t="shared" si="1"/>
        <v>0.03894508356</v>
      </c>
      <c r="D10" s="16" t="str">
        <f t="array" ref="D10">INDEX('Full Data'!B:B,MATCH(LARGE('Full Data'!H:H,A10),'Full Data'!H:H,0))</f>
        <v>AG2-LONG DATED STERLING BOND FUND Z-2 GBP ACC</v>
      </c>
      <c r="E10" s="9"/>
      <c r="F10" s="15">
        <f t="shared" si="2"/>
        <v>0</v>
      </c>
      <c r="G10" s="13">
        <f t="shared" si="3"/>
        <v>0</v>
      </c>
      <c r="H10" s="9"/>
      <c r="I10" s="9"/>
      <c r="J10" s="9"/>
      <c r="K10" s="9"/>
      <c r="L10" s="9"/>
      <c r="M10" s="9"/>
      <c r="N10" s="9"/>
      <c r="O10" s="9"/>
      <c r="P10" s="9"/>
      <c r="Q10" s="9"/>
      <c r="R10" s="9"/>
      <c r="S10" s="9"/>
      <c r="T10" s="9"/>
      <c r="U10" s="9"/>
      <c r="V10" s="9"/>
      <c r="W10" s="9"/>
      <c r="X10" s="9"/>
    </row>
    <row r="11">
      <c r="A11" s="17">
        <v>7.0</v>
      </c>
      <c r="B11" s="15">
        <f>LARGE('Full Data'!H:H,A11)</f>
        <v>13129361</v>
      </c>
      <c r="C11" s="13">
        <f t="shared" si="1"/>
        <v>0.02741828343</v>
      </c>
      <c r="D11" s="16" t="str">
        <f t="array" ref="D11">INDEX('Full Data'!B:B,MATCH(LARGE('Full Data'!H:H,A11),'Full Data'!H:H,0))</f>
        <v>UBS LIFE JAPAN EQUITY TRACKER A</v>
      </c>
      <c r="E11" s="10" t="s">
        <v>51</v>
      </c>
      <c r="F11" s="15">
        <f t="shared" si="2"/>
        <v>1312936.1</v>
      </c>
      <c r="G11" s="13">
        <f t="shared" si="3"/>
        <v>0.002741828343</v>
      </c>
      <c r="H11" s="9"/>
      <c r="I11" s="9"/>
      <c r="J11" s="9"/>
      <c r="K11" s="9"/>
      <c r="L11" s="9"/>
      <c r="M11" s="9"/>
      <c r="N11" s="9"/>
      <c r="O11" s="9"/>
      <c r="P11" s="9"/>
      <c r="Q11" s="9"/>
      <c r="R11" s="9"/>
      <c r="S11" s="9"/>
      <c r="T11" s="9"/>
      <c r="U11" s="9"/>
      <c r="V11" s="9"/>
      <c r="W11" s="9"/>
      <c r="X11" s="9"/>
    </row>
    <row r="12">
      <c r="A12" s="17">
        <v>8.0</v>
      </c>
      <c r="B12" s="15">
        <f>LARGE('Full Data'!H:H,A12)</f>
        <v>11985968</v>
      </c>
      <c r="C12" s="13">
        <f t="shared" si="1"/>
        <v>0.02503051503</v>
      </c>
      <c r="D12" s="16" t="str">
        <f t="array" ref="D12">INDEX('Full Data'!B:B,MATCH(LARGE('Full Data'!H:H,A12),'Full Data'!H:H,0))</f>
        <v>UBS LIFE PAC/EX JAPAN EQTY TRACKER A</v>
      </c>
      <c r="E12" s="10" t="s">
        <v>51</v>
      </c>
      <c r="F12" s="15">
        <f t="shared" si="2"/>
        <v>1198596.8</v>
      </c>
      <c r="G12" s="13">
        <f t="shared" si="3"/>
        <v>0.002503051503</v>
      </c>
      <c r="H12" s="9"/>
      <c r="I12" s="9"/>
      <c r="J12" s="9"/>
      <c r="K12" s="9"/>
      <c r="L12" s="9"/>
      <c r="M12" s="9"/>
      <c r="N12" s="9"/>
      <c r="O12" s="9"/>
      <c r="P12" s="9"/>
      <c r="Q12" s="9"/>
      <c r="R12" s="9"/>
      <c r="S12" s="9"/>
      <c r="T12" s="9"/>
      <c r="U12" s="9"/>
      <c r="V12" s="9"/>
      <c r="W12" s="9"/>
      <c r="X12" s="9"/>
    </row>
    <row r="13">
      <c r="A13" s="17">
        <v>9.0</v>
      </c>
      <c r="B13" s="15">
        <f>LARGE('Full Data'!H:H,A13)</f>
        <v>10545754</v>
      </c>
      <c r="C13" s="13">
        <f t="shared" si="1"/>
        <v>0.02202288993</v>
      </c>
      <c r="D13" s="16" t="str">
        <f t="array" ref="D13">INDEX('Full Data'!B:B,MATCH(LARGE('Full Data'!H:H,A13),'Full Data'!H:H,0))</f>
        <v>ABERDEEN GLOBAL EMERGING MARKETS FUND STERLING CLA</v>
      </c>
      <c r="E13" s="10" t="s">
        <v>51</v>
      </c>
      <c r="F13" s="15">
        <f t="shared" si="2"/>
        <v>1054575.4</v>
      </c>
      <c r="G13" s="13">
        <f t="shared" si="3"/>
        <v>0.002202288993</v>
      </c>
      <c r="H13" s="9"/>
      <c r="I13" s="9"/>
      <c r="J13" s="9"/>
      <c r="K13" s="9"/>
      <c r="L13" s="9"/>
      <c r="M13" s="9"/>
      <c r="N13" s="9"/>
      <c r="O13" s="9"/>
      <c r="P13" s="9"/>
      <c r="Q13" s="9"/>
      <c r="R13" s="9"/>
      <c r="S13" s="9"/>
      <c r="T13" s="9"/>
      <c r="U13" s="9"/>
      <c r="V13" s="9"/>
      <c r="W13" s="9"/>
      <c r="X13" s="9"/>
    </row>
    <row r="14">
      <c r="A14" s="17">
        <v>10.0</v>
      </c>
      <c r="B14" s="15">
        <f>LARGE('Full Data'!H:H,A14)</f>
        <v>9959955</v>
      </c>
      <c r="C14" s="13">
        <f t="shared" si="1"/>
        <v>0.02079955522</v>
      </c>
      <c r="D14" s="16" t="str">
        <f t="array" ref="D14">INDEX('Full Data'!B:B,MATCH(LARGE('Full Data'!H:H,A14),'Full Data'!H:H,0))</f>
        <v>HSBC HLDGS ORD USD0.50(UK REG)</v>
      </c>
      <c r="E14" s="9"/>
      <c r="F14" s="15">
        <f t="shared" si="2"/>
        <v>0</v>
      </c>
      <c r="G14" s="13">
        <f t="shared" si="3"/>
        <v>0</v>
      </c>
      <c r="H14" s="9"/>
      <c r="I14" s="9"/>
      <c r="J14" s="9"/>
      <c r="K14" s="9"/>
      <c r="L14" s="9"/>
      <c r="M14" s="9"/>
      <c r="N14" s="9"/>
      <c r="O14" s="9"/>
      <c r="P14" s="9"/>
      <c r="Q14" s="9"/>
      <c r="R14" s="9"/>
      <c r="S14" s="9"/>
      <c r="T14" s="9"/>
      <c r="U14" s="9"/>
      <c r="V14" s="9"/>
      <c r="W14" s="9"/>
      <c r="X14" s="9"/>
    </row>
    <row r="15">
      <c r="A15" s="17">
        <v>11.0</v>
      </c>
      <c r="B15" s="15">
        <f>LARGE('Full Data'!H:H,A15)</f>
        <v>8894801</v>
      </c>
      <c r="C15" s="13">
        <f t="shared" si="1"/>
        <v>0.01857517475</v>
      </c>
      <c r="D15" s="16" t="str">
        <f t="array" ref="D15">INDEX('Full Data'!B:B,MATCH(LARGE('Full Data'!H:H,A15),'Full Data'!H:H,0))</f>
        <v>ABERDEEN GBL II STERLING LONG DATED CREDIT BOND FU</v>
      </c>
      <c r="E15" s="9"/>
      <c r="F15" s="15">
        <f t="shared" si="2"/>
        <v>0</v>
      </c>
      <c r="G15" s="13">
        <f t="shared" si="3"/>
        <v>0</v>
      </c>
      <c r="H15" s="9"/>
      <c r="I15" s="9"/>
      <c r="J15" s="9"/>
      <c r="K15" s="9"/>
      <c r="L15" s="9"/>
      <c r="M15" s="9"/>
      <c r="N15" s="9"/>
      <c r="O15" s="9"/>
      <c r="P15" s="9"/>
      <c r="Q15" s="9"/>
      <c r="R15" s="9"/>
      <c r="S15" s="9"/>
      <c r="T15" s="9"/>
      <c r="U15" s="9"/>
      <c r="V15" s="9"/>
      <c r="W15" s="9"/>
      <c r="X15" s="9"/>
    </row>
    <row r="16">
      <c r="A16" s="17">
        <v>12.0</v>
      </c>
      <c r="B16" s="15">
        <f>LARGE('Full Data'!H:H,A16)</f>
        <v>8373754</v>
      </c>
      <c r="C16" s="13">
        <f t="shared" si="1"/>
        <v>0.01748706282</v>
      </c>
      <c r="D16" s="16" t="str">
        <f t="array" ref="D16">INDEX('Full Data'!B:B,MATCH(LARGE('Full Data'!H:H,A16),'Full Data'!H:H,0))</f>
        <v>UBS TRITON PROPERTY UNIT TRUST</v>
      </c>
      <c r="E16" s="9"/>
      <c r="F16" s="15">
        <f t="shared" si="2"/>
        <v>0</v>
      </c>
      <c r="G16" s="13">
        <f t="shared" si="3"/>
        <v>0</v>
      </c>
      <c r="H16" s="9"/>
      <c r="I16" s="9"/>
      <c r="J16" s="9"/>
      <c r="K16" s="9"/>
      <c r="L16" s="9"/>
      <c r="M16" s="9"/>
      <c r="N16" s="9"/>
      <c r="O16" s="9"/>
      <c r="P16" s="9"/>
      <c r="Q16" s="9"/>
      <c r="R16" s="9"/>
      <c r="S16" s="9"/>
      <c r="T16" s="9"/>
      <c r="U16" s="9"/>
      <c r="V16" s="9"/>
      <c r="W16" s="9"/>
      <c r="X16" s="9"/>
    </row>
    <row r="17">
      <c r="A17" s="17">
        <v>13.0</v>
      </c>
      <c r="B17" s="15">
        <f>LARGE('Full Data'!H:H,A17)</f>
        <v>7324787</v>
      </c>
      <c r="C17" s="13">
        <f t="shared" si="1"/>
        <v>0.01529648595</v>
      </c>
      <c r="D17" s="16" t="str">
        <f t="array" ref="D17">INDEX('Full Data'!B:B,MATCH(LARGE('Full Data'!H:H,A17),'Full Data'!H:H,0))</f>
        <v>ABERDEEN GLOBAL JAPANESE EQUITY FD INST CL D-2</v>
      </c>
      <c r="E17" s="10" t="s">
        <v>51</v>
      </c>
      <c r="F17" s="15">
        <f t="shared" si="2"/>
        <v>732478.7</v>
      </c>
      <c r="G17" s="13">
        <f t="shared" si="3"/>
        <v>0.001529648595</v>
      </c>
      <c r="H17" s="9"/>
      <c r="I17" s="9"/>
      <c r="J17" s="9"/>
      <c r="K17" s="9"/>
      <c r="L17" s="9"/>
      <c r="M17" s="9"/>
      <c r="N17" s="9"/>
      <c r="O17" s="9"/>
      <c r="P17" s="9"/>
      <c r="Q17" s="9"/>
      <c r="R17" s="9"/>
      <c r="S17" s="9"/>
      <c r="T17" s="9"/>
      <c r="U17" s="9"/>
      <c r="V17" s="9"/>
      <c r="W17" s="9"/>
      <c r="X17" s="9"/>
    </row>
    <row r="18">
      <c r="A18" s="17">
        <v>14.0</v>
      </c>
      <c r="B18" s="15">
        <f>LARGE('Full Data'!H:H,A18)</f>
        <v>7070128</v>
      </c>
      <c r="C18" s="13">
        <f t="shared" si="1"/>
        <v>0.01476467692</v>
      </c>
      <c r="D18" s="16" t="str">
        <f t="array" ref="D18">INDEX('Full Data'!B:B,MATCH(LARGE('Full Data'!H:H,A18),'Full Data'!H:H,0))</f>
        <v>BP ORD USD0.25</v>
      </c>
      <c r="E18" s="9"/>
      <c r="F18" s="15">
        <f t="shared" si="2"/>
        <v>0</v>
      </c>
      <c r="G18" s="13">
        <f t="shared" si="3"/>
        <v>0</v>
      </c>
      <c r="H18" s="9"/>
      <c r="I18" s="9"/>
      <c r="J18" s="9"/>
      <c r="K18" s="9"/>
      <c r="L18" s="9"/>
      <c r="M18" s="9"/>
      <c r="N18" s="9"/>
      <c r="O18" s="9"/>
      <c r="P18" s="9"/>
      <c r="Q18" s="9"/>
      <c r="R18" s="9"/>
      <c r="S18" s="9"/>
      <c r="T18" s="9"/>
      <c r="U18" s="9"/>
      <c r="V18" s="9"/>
      <c r="W18" s="9"/>
      <c r="X18" s="9"/>
    </row>
    <row r="19">
      <c r="A19" s="17">
        <v>15.0</v>
      </c>
      <c r="B19" s="15">
        <f>LARGE('Full Data'!H:H,A19)</f>
        <v>6929479</v>
      </c>
      <c r="C19" s="13">
        <f t="shared" si="1"/>
        <v>0.01447095706</v>
      </c>
      <c r="D19" s="16" t="str">
        <f t="array" ref="D19">INDEX('Full Data'!B:B,MATCH(LARGE('Full Data'!H:H,A19),'Full Data'!H:H,0))</f>
        <v>ABERDEEN GLOBAL ASIA PACIFIC FUND STERLING CLASS D</v>
      </c>
      <c r="E19" s="10" t="s">
        <v>51</v>
      </c>
      <c r="F19" s="15">
        <f t="shared" si="2"/>
        <v>692947.9</v>
      </c>
      <c r="G19" s="13">
        <f t="shared" si="3"/>
        <v>0.001447095706</v>
      </c>
      <c r="H19" s="9"/>
      <c r="I19" s="9"/>
      <c r="J19" s="9"/>
      <c r="K19" s="9"/>
      <c r="L19" s="9"/>
      <c r="M19" s="9"/>
      <c r="N19" s="9"/>
      <c r="O19" s="9"/>
      <c r="P19" s="9"/>
      <c r="Q19" s="9"/>
      <c r="R19" s="9"/>
      <c r="S19" s="9"/>
      <c r="T19" s="9"/>
      <c r="U19" s="9"/>
      <c r="V19" s="9"/>
      <c r="W19" s="9"/>
      <c r="X19" s="9"/>
    </row>
    <row r="20">
      <c r="A20" s="9"/>
      <c r="B20" s="9"/>
      <c r="C20" s="9"/>
      <c r="D20" s="9"/>
      <c r="E20" s="9" t="s">
        <v>62</v>
      </c>
      <c r="F20" s="15">
        <f t="shared" ref="F20:G20" si="4">SUM(F5:F19)</f>
        <v>14408262.8</v>
      </c>
      <c r="G20" s="13">
        <f t="shared" si="4"/>
        <v>0.03008903733</v>
      </c>
      <c r="H20" s="9"/>
      <c r="I20" s="9"/>
      <c r="J20" s="9"/>
      <c r="K20" s="9"/>
      <c r="L20" s="9"/>
      <c r="M20" s="9"/>
      <c r="N20" s="9"/>
      <c r="O20" s="9"/>
      <c r="P20" s="9"/>
      <c r="Q20" s="9"/>
      <c r="R20" s="9"/>
      <c r="S20" s="9"/>
      <c r="T20" s="9"/>
      <c r="U20" s="9"/>
      <c r="V20" s="9"/>
      <c r="W20" s="9"/>
      <c r="X20" s="9"/>
    </row>
    <row r="21">
      <c r="A21" s="9"/>
      <c r="B21" s="9"/>
      <c r="C21" s="9"/>
      <c r="D21" s="9"/>
      <c r="E21" s="9" t="s">
        <v>63</v>
      </c>
      <c r="F21" s="15">
        <f>'Fossil Fuel direct investments'!B3</f>
        <v>38240372</v>
      </c>
      <c r="G21" s="13">
        <f>'Fossil Fuel direct investments'!B4</f>
        <v>0.07985806453</v>
      </c>
      <c r="H21" s="9"/>
      <c r="I21" s="9"/>
      <c r="J21" s="9"/>
      <c r="K21" s="9"/>
      <c r="L21" s="9"/>
      <c r="M21" s="9"/>
      <c r="N21" s="9"/>
      <c r="O21" s="9"/>
      <c r="P21" s="9"/>
      <c r="Q21" s="9"/>
      <c r="R21" s="9"/>
      <c r="S21" s="9"/>
      <c r="T21" s="9"/>
      <c r="U21" s="9"/>
      <c r="V21" s="9"/>
      <c r="W21" s="9"/>
      <c r="X21" s="9"/>
    </row>
    <row r="22">
      <c r="A22" s="9"/>
      <c r="B22" s="9"/>
      <c r="C22" s="9"/>
      <c r="D22" s="9"/>
      <c r="E22" s="9"/>
      <c r="F22" s="9"/>
      <c r="G22" s="9"/>
      <c r="H22" s="9"/>
      <c r="I22" s="9"/>
      <c r="J22" s="9"/>
      <c r="K22" s="9"/>
      <c r="L22" s="9"/>
      <c r="M22" s="9"/>
      <c r="N22" s="9"/>
      <c r="O22" s="9"/>
      <c r="P22" s="9"/>
      <c r="Q22" s="9"/>
      <c r="R22" s="9"/>
      <c r="S22" s="9"/>
      <c r="T22" s="9"/>
      <c r="U22" s="9"/>
      <c r="V22" s="9"/>
      <c r="W22" s="9"/>
      <c r="X22" s="9"/>
    </row>
    <row r="23">
      <c r="A23" s="9"/>
      <c r="B23" s="9"/>
      <c r="C23" s="9"/>
      <c r="D23" s="9"/>
      <c r="E23" s="9" t="s">
        <v>66</v>
      </c>
      <c r="F23" s="15">
        <f t="shared" ref="F23:G23" si="5">F20+F21</f>
        <v>52648634.8</v>
      </c>
      <c r="G23" s="13">
        <f t="shared" si="5"/>
        <v>0.1099471019</v>
      </c>
      <c r="H23" s="9"/>
      <c r="I23" s="9"/>
      <c r="J23" s="9"/>
      <c r="K23" s="9"/>
      <c r="L23" s="9"/>
      <c r="M23" s="9"/>
      <c r="N23" s="9"/>
      <c r="O23" s="9"/>
      <c r="P23" s="9"/>
      <c r="Q23" s="9"/>
      <c r="R23" s="9"/>
      <c r="S23" s="9"/>
      <c r="T23" s="9"/>
      <c r="U23" s="9"/>
      <c r="V23" s="9"/>
      <c r="W23" s="9"/>
      <c r="X23" s="9"/>
    </row>
    <row r="24">
      <c r="A24" s="9"/>
      <c r="B24" s="9"/>
      <c r="C24" s="9"/>
      <c r="D24" s="9"/>
      <c r="E24" s="9" t="s">
        <v>36</v>
      </c>
      <c r="F24" s="11">
        <f>'Fossil Fuel direct investments'!B2</f>
        <v>478854230</v>
      </c>
      <c r="G24" s="9"/>
      <c r="H24" s="9"/>
      <c r="I24" s="9"/>
      <c r="J24" s="9"/>
      <c r="K24" s="9"/>
      <c r="L24" s="9"/>
      <c r="M24" s="9"/>
      <c r="N24" s="9"/>
      <c r="O24" s="9"/>
      <c r="P24" s="9"/>
      <c r="Q24" s="9"/>
      <c r="R24" s="9"/>
      <c r="S24" s="9"/>
      <c r="T24" s="9"/>
      <c r="U24" s="9"/>
      <c r="V24" s="9"/>
      <c r="W24" s="9"/>
      <c r="X24" s="9"/>
    </row>
    <row r="25">
      <c r="A25" s="9"/>
      <c r="B25" s="9"/>
      <c r="C25" s="9"/>
      <c r="D25" s="9"/>
      <c r="E25" s="9"/>
      <c r="F25" s="9"/>
      <c r="G25" s="9"/>
      <c r="H25" s="9"/>
      <c r="I25" s="9"/>
      <c r="J25" s="9"/>
      <c r="K25" s="9"/>
      <c r="L25" s="9"/>
      <c r="M25" s="9"/>
      <c r="N25" s="9"/>
      <c r="O25" s="9"/>
      <c r="P25" s="9"/>
      <c r="Q25" s="9"/>
      <c r="R25" s="9"/>
      <c r="S25" s="9"/>
      <c r="T25" s="9"/>
      <c r="U25" s="9"/>
      <c r="V25" s="9"/>
      <c r="W25" s="9"/>
      <c r="X25" s="9"/>
    </row>
    <row r="26">
      <c r="A26" s="9"/>
      <c r="B26" s="9"/>
      <c r="C26" s="9"/>
      <c r="D26" s="9"/>
      <c r="E26" s="9"/>
      <c r="F26" s="9"/>
      <c r="G26" s="9"/>
      <c r="H26" s="9"/>
      <c r="I26" s="9"/>
      <c r="J26" s="9"/>
      <c r="K26" s="9"/>
      <c r="L26" s="9"/>
      <c r="M26" s="9"/>
      <c r="N26" s="9"/>
      <c r="O26" s="9"/>
      <c r="P26" s="9"/>
      <c r="Q26" s="9"/>
      <c r="R26" s="9"/>
      <c r="S26" s="9"/>
      <c r="T26" s="9"/>
      <c r="U26" s="9"/>
      <c r="V26" s="9"/>
      <c r="W26" s="9"/>
      <c r="X26" s="9"/>
    </row>
    <row r="27">
      <c r="A27" s="9"/>
      <c r="B27" s="9"/>
      <c r="C27" s="9"/>
      <c r="D27" s="9"/>
      <c r="E27" s="9"/>
      <c r="F27" s="9"/>
      <c r="G27" s="9"/>
      <c r="H27" s="9"/>
      <c r="I27" s="9"/>
      <c r="J27" s="9"/>
      <c r="K27" s="9"/>
      <c r="L27" s="9"/>
      <c r="M27" s="9"/>
      <c r="N27" s="9"/>
      <c r="O27" s="9"/>
      <c r="P27" s="9"/>
      <c r="Q27" s="9"/>
      <c r="R27" s="9"/>
      <c r="S27" s="9"/>
      <c r="T27" s="9"/>
      <c r="U27" s="9"/>
      <c r="V27" s="9"/>
      <c r="W27" s="9"/>
      <c r="X27" s="9"/>
    </row>
    <row r="28">
      <c r="A28" s="9"/>
      <c r="B28" s="9"/>
      <c r="C28" s="9"/>
      <c r="D28" s="9"/>
      <c r="E28" s="9"/>
      <c r="F28" s="9"/>
      <c r="G28" s="9"/>
      <c r="H28" s="9"/>
      <c r="I28" s="9"/>
      <c r="J28" s="9"/>
      <c r="K28" s="9"/>
      <c r="L28" s="9"/>
      <c r="M28" s="9"/>
      <c r="N28" s="9"/>
      <c r="O28" s="9"/>
      <c r="P28" s="9"/>
      <c r="Q28" s="9"/>
      <c r="R28" s="9"/>
      <c r="S28" s="9"/>
      <c r="T28" s="9"/>
      <c r="U28" s="9"/>
      <c r="V28" s="9"/>
      <c r="W28" s="9"/>
      <c r="X28" s="9"/>
    </row>
    <row r="29">
      <c r="A29" s="9"/>
      <c r="B29" s="9"/>
      <c r="C29" s="9"/>
      <c r="D29" s="9"/>
      <c r="E29" s="9"/>
      <c r="F29" s="9"/>
      <c r="G29" s="9"/>
      <c r="H29" s="9"/>
      <c r="I29" s="9"/>
      <c r="J29" s="9"/>
      <c r="K29" s="9"/>
      <c r="L29" s="9"/>
      <c r="M29" s="9"/>
      <c r="N29" s="9"/>
      <c r="O29" s="9"/>
      <c r="P29" s="9"/>
      <c r="Q29" s="9"/>
      <c r="R29" s="9"/>
      <c r="S29" s="9"/>
      <c r="T29" s="9"/>
      <c r="U29" s="9"/>
      <c r="V29" s="9"/>
      <c r="W29" s="9"/>
      <c r="X29" s="9"/>
    </row>
    <row r="30">
      <c r="A30" s="9"/>
      <c r="B30" s="9"/>
      <c r="C30" s="9"/>
      <c r="D30" s="9"/>
      <c r="E30" s="9"/>
      <c r="F30" s="9"/>
      <c r="G30" s="9"/>
      <c r="H30" s="9"/>
      <c r="I30" s="9"/>
      <c r="J30" s="9"/>
      <c r="K30" s="9"/>
      <c r="L30" s="9"/>
      <c r="M30" s="9"/>
      <c r="N30" s="9"/>
      <c r="O30" s="9"/>
      <c r="P30" s="9"/>
      <c r="Q30" s="9"/>
      <c r="R30" s="9"/>
      <c r="S30" s="9"/>
      <c r="T30" s="9"/>
      <c r="U30" s="9"/>
      <c r="V30" s="9"/>
      <c r="W30" s="9"/>
      <c r="X30" s="9"/>
    </row>
    <row r="31">
      <c r="A31" s="9"/>
      <c r="B31" s="9"/>
      <c r="C31" s="9"/>
      <c r="D31" s="9"/>
      <c r="E31" s="9"/>
      <c r="F31" s="9"/>
      <c r="G31" s="9"/>
      <c r="H31" s="9"/>
      <c r="I31" s="9"/>
      <c r="J31" s="9"/>
      <c r="K31" s="9"/>
      <c r="L31" s="9"/>
      <c r="M31" s="9"/>
      <c r="N31" s="9"/>
      <c r="O31" s="9"/>
      <c r="P31" s="9"/>
      <c r="Q31" s="9"/>
      <c r="R31" s="9"/>
      <c r="S31" s="9"/>
      <c r="T31" s="9"/>
      <c r="U31" s="9"/>
      <c r="V31" s="9"/>
      <c r="W31" s="9"/>
      <c r="X31" s="9"/>
    </row>
    <row r="32">
      <c r="A32" s="9"/>
      <c r="B32" s="9"/>
      <c r="C32" s="9"/>
      <c r="D32" s="9"/>
      <c r="E32" s="9"/>
      <c r="F32" s="9"/>
      <c r="G32" s="9"/>
      <c r="H32" s="9"/>
      <c r="I32" s="9"/>
      <c r="J32" s="9"/>
      <c r="K32" s="9"/>
      <c r="L32" s="9"/>
      <c r="M32" s="9"/>
      <c r="N32" s="9"/>
      <c r="O32" s="9"/>
      <c r="P32" s="9"/>
      <c r="Q32" s="9"/>
      <c r="R32" s="9"/>
      <c r="S32" s="9"/>
      <c r="T32" s="9"/>
      <c r="U32" s="9"/>
      <c r="V32" s="9"/>
      <c r="W32" s="9"/>
      <c r="X32" s="9"/>
    </row>
    <row r="33">
      <c r="A33" s="9"/>
      <c r="B33" s="9"/>
      <c r="C33" s="9"/>
      <c r="D33" s="9"/>
      <c r="E33" s="9"/>
      <c r="F33" s="9"/>
      <c r="G33" s="9"/>
      <c r="H33" s="9"/>
      <c r="I33" s="9"/>
      <c r="J33" s="9"/>
      <c r="K33" s="9"/>
      <c r="L33" s="9"/>
      <c r="M33" s="9"/>
      <c r="N33" s="9"/>
      <c r="O33" s="9"/>
      <c r="P33" s="9"/>
      <c r="Q33" s="9"/>
      <c r="R33" s="9"/>
      <c r="S33" s="9"/>
      <c r="T33" s="9"/>
      <c r="U33" s="9"/>
      <c r="V33" s="9"/>
      <c r="W33" s="9"/>
      <c r="X33" s="9"/>
    </row>
    <row r="34">
      <c r="A34" s="9"/>
      <c r="B34" s="9"/>
      <c r="C34" s="9"/>
      <c r="D34" s="9"/>
      <c r="E34" s="9"/>
      <c r="F34" s="9"/>
      <c r="G34" s="9"/>
      <c r="H34" s="9"/>
      <c r="I34" s="9"/>
      <c r="J34" s="9"/>
      <c r="K34" s="9"/>
      <c r="L34" s="9"/>
      <c r="M34" s="9"/>
      <c r="N34" s="9"/>
      <c r="O34" s="9"/>
      <c r="P34" s="9"/>
      <c r="Q34" s="9"/>
      <c r="R34" s="9"/>
      <c r="S34" s="9"/>
      <c r="T34" s="9"/>
      <c r="U34" s="9"/>
      <c r="V34" s="9"/>
      <c r="W34" s="9"/>
      <c r="X34" s="9"/>
    </row>
    <row r="35">
      <c r="A35" s="9"/>
      <c r="B35" s="9"/>
      <c r="C35" s="9"/>
      <c r="D35" s="9"/>
      <c r="E35" s="9"/>
      <c r="F35" s="9"/>
      <c r="G35" s="9"/>
      <c r="H35" s="9"/>
      <c r="I35" s="9"/>
      <c r="J35" s="9"/>
      <c r="K35" s="9"/>
      <c r="L35" s="9"/>
      <c r="M35" s="9"/>
      <c r="N35" s="9"/>
      <c r="O35" s="9"/>
      <c r="P35" s="9"/>
      <c r="Q35" s="9"/>
      <c r="R35" s="9"/>
      <c r="S35" s="9"/>
      <c r="T35" s="9"/>
      <c r="U35" s="9"/>
      <c r="V35" s="9"/>
      <c r="W35" s="9"/>
      <c r="X35" s="9"/>
    </row>
    <row r="36">
      <c r="A36" s="9"/>
      <c r="B36" s="9"/>
      <c r="C36" s="9"/>
      <c r="D36" s="9"/>
      <c r="E36" s="9"/>
      <c r="F36" s="9"/>
      <c r="G36" s="9"/>
      <c r="H36" s="9"/>
      <c r="I36" s="9"/>
      <c r="J36" s="9"/>
      <c r="K36" s="9"/>
      <c r="L36" s="9"/>
      <c r="M36" s="9"/>
      <c r="N36" s="9"/>
      <c r="O36" s="9"/>
      <c r="P36" s="9"/>
      <c r="Q36" s="9"/>
      <c r="R36" s="9"/>
      <c r="S36" s="9"/>
      <c r="T36" s="9"/>
      <c r="U36" s="9"/>
      <c r="V36" s="9"/>
      <c r="W36" s="9"/>
      <c r="X36" s="9"/>
    </row>
    <row r="37">
      <c r="A37" s="9"/>
      <c r="B37" s="9"/>
      <c r="C37" s="9"/>
      <c r="D37" s="9"/>
      <c r="E37" s="9"/>
      <c r="F37" s="9"/>
      <c r="G37" s="9"/>
      <c r="H37" s="9"/>
      <c r="I37" s="9"/>
      <c r="J37" s="9"/>
      <c r="K37" s="9"/>
      <c r="L37" s="9"/>
      <c r="M37" s="9"/>
      <c r="N37" s="9"/>
      <c r="O37" s="9"/>
      <c r="P37" s="9"/>
      <c r="Q37" s="9"/>
      <c r="R37" s="9"/>
      <c r="S37" s="9"/>
      <c r="T37" s="9"/>
      <c r="U37" s="9"/>
      <c r="V37" s="9"/>
      <c r="W37" s="9"/>
      <c r="X37" s="9"/>
    </row>
    <row r="38">
      <c r="A38" s="9"/>
      <c r="B38" s="9"/>
      <c r="C38" s="9"/>
      <c r="D38" s="9"/>
      <c r="E38" s="9"/>
      <c r="F38" s="9"/>
      <c r="G38" s="9"/>
      <c r="H38" s="9"/>
      <c r="I38" s="9"/>
      <c r="J38" s="9"/>
      <c r="K38" s="9"/>
      <c r="L38" s="9"/>
      <c r="M38" s="9"/>
      <c r="N38" s="9"/>
      <c r="O38" s="9"/>
      <c r="P38" s="9"/>
      <c r="Q38" s="9"/>
      <c r="R38" s="9"/>
      <c r="S38" s="9"/>
      <c r="T38" s="9"/>
      <c r="U38" s="9"/>
      <c r="V38" s="9"/>
      <c r="W38" s="9"/>
      <c r="X38" s="9"/>
    </row>
    <row r="39">
      <c r="A39" s="9"/>
      <c r="B39" s="9"/>
      <c r="C39" s="9"/>
      <c r="D39" s="9"/>
      <c r="E39" s="9"/>
      <c r="F39" s="9"/>
      <c r="G39" s="9"/>
      <c r="H39" s="9"/>
      <c r="I39" s="9"/>
      <c r="J39" s="9"/>
      <c r="K39" s="9"/>
      <c r="L39" s="9"/>
      <c r="M39" s="9"/>
      <c r="N39" s="9"/>
      <c r="O39" s="9"/>
      <c r="P39" s="9"/>
      <c r="Q39" s="9"/>
      <c r="R39" s="9"/>
      <c r="S39" s="9"/>
      <c r="T39" s="9"/>
      <c r="U39" s="9"/>
      <c r="V39" s="9"/>
      <c r="W39" s="9"/>
      <c r="X39" s="9"/>
    </row>
    <row r="40">
      <c r="A40" s="9"/>
      <c r="B40" s="9"/>
      <c r="C40" s="9"/>
      <c r="D40" s="9"/>
      <c r="E40" s="9"/>
      <c r="F40" s="9"/>
      <c r="G40" s="9"/>
      <c r="H40" s="9"/>
      <c r="I40" s="9"/>
      <c r="J40" s="9"/>
      <c r="K40" s="9"/>
      <c r="L40" s="9"/>
      <c r="M40" s="9"/>
      <c r="N40" s="9"/>
      <c r="O40" s="9"/>
      <c r="P40" s="9"/>
      <c r="Q40" s="9"/>
      <c r="R40" s="9"/>
      <c r="S40" s="9"/>
      <c r="T40" s="9"/>
      <c r="U40" s="9"/>
      <c r="V40" s="9"/>
      <c r="W40" s="9"/>
      <c r="X40" s="9"/>
    </row>
    <row r="41">
      <c r="A41" s="9"/>
      <c r="B41" s="9"/>
      <c r="C41" s="9"/>
      <c r="D41" s="9"/>
      <c r="E41" s="9"/>
      <c r="F41" s="9"/>
      <c r="G41" s="9"/>
      <c r="H41" s="9"/>
      <c r="I41" s="9"/>
      <c r="J41" s="9"/>
      <c r="K41" s="9"/>
      <c r="L41" s="9"/>
      <c r="M41" s="9"/>
      <c r="N41" s="9"/>
      <c r="O41" s="9"/>
      <c r="P41" s="9"/>
      <c r="Q41" s="9"/>
      <c r="R41" s="9"/>
      <c r="S41" s="9"/>
      <c r="T41" s="9"/>
      <c r="U41" s="9"/>
      <c r="V41" s="9"/>
      <c r="W41" s="9"/>
      <c r="X41" s="9"/>
    </row>
    <row r="42">
      <c r="A42" s="9"/>
      <c r="B42" s="9"/>
      <c r="C42" s="9"/>
      <c r="D42" s="9"/>
      <c r="E42" s="9"/>
      <c r="F42" s="9"/>
      <c r="G42" s="9"/>
      <c r="H42" s="9"/>
      <c r="I42" s="9"/>
      <c r="J42" s="9"/>
      <c r="K42" s="9"/>
      <c r="L42" s="9"/>
      <c r="M42" s="9"/>
      <c r="N42" s="9"/>
      <c r="O42" s="9"/>
      <c r="P42" s="9"/>
      <c r="Q42" s="9"/>
      <c r="R42" s="9"/>
      <c r="S42" s="9"/>
      <c r="T42" s="9"/>
      <c r="U42" s="9"/>
      <c r="V42" s="9"/>
      <c r="W42" s="9"/>
      <c r="X42" s="9"/>
    </row>
    <row r="43">
      <c r="A43" s="9"/>
      <c r="B43" s="9"/>
      <c r="C43" s="9"/>
      <c r="D43" s="9"/>
      <c r="E43" s="9"/>
      <c r="F43" s="9"/>
      <c r="G43" s="9"/>
      <c r="H43" s="9"/>
      <c r="I43" s="9"/>
      <c r="J43" s="9"/>
      <c r="K43" s="9"/>
      <c r="L43" s="9"/>
      <c r="M43" s="9"/>
      <c r="N43" s="9"/>
      <c r="O43" s="9"/>
      <c r="P43" s="9"/>
      <c r="Q43" s="9"/>
      <c r="R43" s="9"/>
      <c r="S43" s="9"/>
      <c r="T43" s="9"/>
      <c r="U43" s="9"/>
      <c r="V43" s="9"/>
      <c r="W43" s="9"/>
      <c r="X43" s="9"/>
    </row>
    <row r="44">
      <c r="A44" s="9"/>
      <c r="B44" s="9"/>
      <c r="C44" s="9"/>
      <c r="D44" s="9"/>
      <c r="E44" s="9"/>
      <c r="F44" s="9"/>
      <c r="G44" s="9"/>
      <c r="H44" s="9"/>
      <c r="I44" s="9"/>
      <c r="J44" s="9"/>
      <c r="K44" s="9"/>
      <c r="L44" s="9"/>
      <c r="M44" s="9"/>
      <c r="N44" s="9"/>
      <c r="O44" s="9"/>
      <c r="P44" s="9"/>
      <c r="Q44" s="9"/>
      <c r="R44" s="9"/>
      <c r="S44" s="9"/>
      <c r="T44" s="9"/>
      <c r="U44" s="9"/>
      <c r="V44" s="9"/>
      <c r="W44" s="9"/>
      <c r="X44" s="9"/>
    </row>
    <row r="45">
      <c r="A45" s="9"/>
      <c r="B45" s="9"/>
      <c r="C45" s="9"/>
      <c r="D45" s="9"/>
      <c r="E45" s="9"/>
      <c r="F45" s="9"/>
      <c r="G45" s="9"/>
      <c r="H45" s="9"/>
      <c r="I45" s="9"/>
      <c r="J45" s="9"/>
      <c r="K45" s="9"/>
      <c r="L45" s="9"/>
      <c r="M45" s="9"/>
      <c r="N45" s="9"/>
      <c r="O45" s="9"/>
      <c r="P45" s="9"/>
      <c r="Q45" s="9"/>
      <c r="R45" s="9"/>
      <c r="S45" s="9"/>
      <c r="T45" s="9"/>
      <c r="U45" s="9"/>
      <c r="V45" s="9"/>
      <c r="W45" s="9"/>
      <c r="X45" s="9"/>
    </row>
    <row r="46">
      <c r="A46" s="9"/>
      <c r="B46" s="9"/>
      <c r="C46" s="9"/>
      <c r="D46" s="9"/>
      <c r="E46" s="9"/>
      <c r="F46" s="9"/>
      <c r="G46" s="9"/>
      <c r="H46" s="9"/>
      <c r="I46" s="9"/>
      <c r="J46" s="9"/>
      <c r="K46" s="9"/>
      <c r="L46" s="9"/>
      <c r="M46" s="9"/>
      <c r="N46" s="9"/>
      <c r="O46" s="9"/>
      <c r="P46" s="9"/>
      <c r="Q46" s="9"/>
      <c r="R46" s="9"/>
      <c r="S46" s="9"/>
      <c r="T46" s="9"/>
      <c r="U46" s="9"/>
      <c r="V46" s="9"/>
      <c r="W46" s="9"/>
      <c r="X46" s="9"/>
    </row>
    <row r="47">
      <c r="A47" s="9"/>
      <c r="B47" s="9"/>
      <c r="C47" s="9"/>
      <c r="D47" s="9"/>
      <c r="E47" s="9"/>
      <c r="F47" s="9"/>
      <c r="G47" s="9"/>
      <c r="H47" s="9"/>
      <c r="I47" s="9"/>
      <c r="J47" s="9"/>
      <c r="K47" s="9"/>
      <c r="L47" s="9"/>
      <c r="M47" s="9"/>
      <c r="N47" s="9"/>
      <c r="O47" s="9"/>
      <c r="P47" s="9"/>
      <c r="Q47" s="9"/>
      <c r="R47" s="9"/>
      <c r="S47" s="9"/>
      <c r="T47" s="9"/>
      <c r="U47" s="9"/>
      <c r="V47" s="9"/>
      <c r="W47" s="9"/>
      <c r="X47" s="9"/>
    </row>
    <row r="48">
      <c r="A48" s="9"/>
      <c r="B48" s="9"/>
      <c r="C48" s="9"/>
      <c r="D48" s="9"/>
      <c r="E48" s="9"/>
      <c r="F48" s="9"/>
      <c r="G48" s="9"/>
      <c r="H48" s="9"/>
      <c r="I48" s="9"/>
      <c r="J48" s="9"/>
      <c r="K48" s="9"/>
      <c r="L48" s="9"/>
      <c r="M48" s="9"/>
      <c r="N48" s="9"/>
      <c r="O48" s="9"/>
      <c r="P48" s="9"/>
      <c r="Q48" s="9"/>
      <c r="R48" s="9"/>
      <c r="S48" s="9"/>
      <c r="T48" s="9"/>
      <c r="U48" s="9"/>
      <c r="V48" s="9"/>
      <c r="W48" s="9"/>
      <c r="X48" s="9"/>
    </row>
    <row r="49">
      <c r="A49" s="9"/>
      <c r="B49" s="9"/>
      <c r="C49" s="9"/>
      <c r="D49" s="9"/>
      <c r="E49" s="9"/>
      <c r="F49" s="9"/>
      <c r="G49" s="9"/>
      <c r="H49" s="9"/>
      <c r="I49" s="9"/>
      <c r="J49" s="9"/>
      <c r="K49" s="9"/>
      <c r="L49" s="9"/>
      <c r="M49" s="9"/>
      <c r="N49" s="9"/>
      <c r="O49" s="9"/>
      <c r="P49" s="9"/>
      <c r="Q49" s="9"/>
      <c r="R49" s="9"/>
      <c r="S49" s="9"/>
      <c r="T49" s="9"/>
      <c r="U49" s="9"/>
      <c r="V49" s="9"/>
      <c r="W49" s="9"/>
      <c r="X49" s="9"/>
    </row>
    <row r="50">
      <c r="A50" s="9"/>
      <c r="B50" s="9"/>
      <c r="C50" s="9"/>
      <c r="D50" s="9"/>
      <c r="E50" s="9"/>
      <c r="F50" s="9"/>
      <c r="G50" s="9"/>
      <c r="H50" s="9"/>
      <c r="I50" s="9"/>
      <c r="J50" s="9"/>
      <c r="K50" s="9"/>
      <c r="L50" s="9"/>
      <c r="M50" s="9"/>
      <c r="N50" s="9"/>
      <c r="O50" s="9"/>
      <c r="P50" s="9"/>
      <c r="Q50" s="9"/>
      <c r="R50" s="9"/>
      <c r="S50" s="9"/>
      <c r="T50" s="9"/>
      <c r="U50" s="9"/>
      <c r="V50" s="9"/>
      <c r="W50" s="9"/>
      <c r="X50" s="9"/>
    </row>
    <row r="51">
      <c r="A51" s="9"/>
      <c r="B51" s="9"/>
      <c r="C51" s="9"/>
      <c r="D51" s="9"/>
      <c r="E51" s="9"/>
      <c r="F51" s="9"/>
      <c r="G51" s="9"/>
      <c r="H51" s="9"/>
      <c r="I51" s="9"/>
      <c r="J51" s="9"/>
      <c r="K51" s="9"/>
      <c r="L51" s="9"/>
      <c r="M51" s="9"/>
      <c r="N51" s="9"/>
      <c r="O51" s="9"/>
      <c r="P51" s="9"/>
      <c r="Q51" s="9"/>
      <c r="R51" s="9"/>
      <c r="S51" s="9"/>
      <c r="T51" s="9"/>
      <c r="U51" s="9"/>
      <c r="V51" s="9"/>
      <c r="W51" s="9"/>
      <c r="X51" s="9"/>
    </row>
    <row r="52">
      <c r="A52" s="9"/>
      <c r="B52" s="9"/>
      <c r="C52" s="9"/>
      <c r="D52" s="9"/>
      <c r="E52" s="9"/>
      <c r="F52" s="9"/>
      <c r="G52" s="9"/>
      <c r="H52" s="9"/>
      <c r="I52" s="9"/>
      <c r="J52" s="9"/>
      <c r="K52" s="9"/>
      <c r="L52" s="9"/>
      <c r="M52" s="9"/>
      <c r="N52" s="9"/>
      <c r="O52" s="9"/>
      <c r="P52" s="9"/>
      <c r="Q52" s="9"/>
      <c r="R52" s="9"/>
      <c r="S52" s="9"/>
      <c r="T52" s="9"/>
      <c r="U52" s="9"/>
      <c r="V52" s="9"/>
      <c r="W52" s="9"/>
      <c r="X52" s="9"/>
    </row>
    <row r="53">
      <c r="A53" s="9"/>
      <c r="B53" s="9"/>
      <c r="C53" s="9"/>
      <c r="D53" s="9"/>
      <c r="E53" s="9"/>
      <c r="F53" s="9"/>
      <c r="G53" s="9"/>
      <c r="H53" s="9"/>
      <c r="I53" s="9"/>
      <c r="J53" s="9"/>
      <c r="K53" s="9"/>
      <c r="L53" s="9"/>
      <c r="M53" s="9"/>
      <c r="N53" s="9"/>
      <c r="O53" s="9"/>
      <c r="P53" s="9"/>
      <c r="Q53" s="9"/>
      <c r="R53" s="9"/>
      <c r="S53" s="9"/>
      <c r="T53" s="9"/>
      <c r="U53" s="9"/>
      <c r="V53" s="9"/>
      <c r="W53" s="9"/>
      <c r="X53" s="9"/>
    </row>
    <row r="54">
      <c r="A54" s="9"/>
      <c r="B54" s="9"/>
      <c r="C54" s="9"/>
      <c r="D54" s="9"/>
      <c r="E54" s="9"/>
      <c r="F54" s="9"/>
      <c r="G54" s="9"/>
      <c r="H54" s="9"/>
      <c r="I54" s="9"/>
      <c r="J54" s="9"/>
      <c r="K54" s="9"/>
      <c r="L54" s="9"/>
      <c r="M54" s="9"/>
      <c r="N54" s="9"/>
      <c r="O54" s="9"/>
      <c r="P54" s="9"/>
      <c r="Q54" s="9"/>
      <c r="R54" s="9"/>
      <c r="S54" s="9"/>
      <c r="T54" s="9"/>
      <c r="U54" s="9"/>
      <c r="V54" s="9"/>
      <c r="W54" s="9"/>
      <c r="X54" s="9"/>
    </row>
    <row r="55">
      <c r="A55" s="9"/>
      <c r="B55" s="9"/>
      <c r="C55" s="9"/>
      <c r="D55" s="9"/>
      <c r="E55" s="9"/>
      <c r="F55" s="9"/>
      <c r="G55" s="9"/>
      <c r="H55" s="9"/>
      <c r="I55" s="9"/>
      <c r="J55" s="9"/>
      <c r="K55" s="9"/>
      <c r="L55" s="9"/>
      <c r="M55" s="9"/>
      <c r="N55" s="9"/>
      <c r="O55" s="9"/>
      <c r="P55" s="9"/>
      <c r="Q55" s="9"/>
      <c r="R55" s="9"/>
      <c r="S55" s="9"/>
      <c r="T55" s="9"/>
      <c r="U55" s="9"/>
      <c r="V55" s="9"/>
      <c r="W55" s="9"/>
      <c r="X55" s="9"/>
    </row>
    <row r="56">
      <c r="A56" s="9"/>
      <c r="B56" s="9"/>
      <c r="C56" s="9"/>
      <c r="D56" s="9"/>
      <c r="E56" s="9"/>
      <c r="F56" s="9"/>
      <c r="G56" s="9"/>
      <c r="H56" s="9"/>
      <c r="I56" s="9"/>
      <c r="J56" s="9"/>
      <c r="K56" s="9"/>
      <c r="L56" s="9"/>
      <c r="M56" s="9"/>
      <c r="N56" s="9"/>
      <c r="O56" s="9"/>
      <c r="P56" s="9"/>
      <c r="Q56" s="9"/>
      <c r="R56" s="9"/>
      <c r="S56" s="9"/>
      <c r="T56" s="9"/>
      <c r="U56" s="9"/>
      <c r="V56" s="9"/>
      <c r="W56" s="9"/>
      <c r="X56" s="9"/>
    </row>
    <row r="57">
      <c r="A57" s="9"/>
      <c r="B57" s="9"/>
      <c r="C57" s="9"/>
      <c r="D57" s="9"/>
      <c r="E57" s="9"/>
      <c r="F57" s="9"/>
      <c r="G57" s="9"/>
      <c r="H57" s="9"/>
      <c r="I57" s="9"/>
      <c r="J57" s="9"/>
      <c r="K57" s="9"/>
      <c r="L57" s="9"/>
      <c r="M57" s="9"/>
      <c r="N57" s="9"/>
      <c r="O57" s="9"/>
      <c r="P57" s="9"/>
      <c r="Q57" s="9"/>
      <c r="R57" s="9"/>
      <c r="S57" s="9"/>
      <c r="T57" s="9"/>
      <c r="U57" s="9"/>
      <c r="V57" s="9"/>
      <c r="W57" s="9"/>
      <c r="X57" s="9"/>
    </row>
    <row r="58">
      <c r="A58" s="9"/>
      <c r="B58" s="9"/>
      <c r="C58" s="9"/>
      <c r="D58" s="9"/>
      <c r="E58" s="9"/>
      <c r="F58" s="9"/>
      <c r="G58" s="9"/>
      <c r="H58" s="9"/>
      <c r="I58" s="9"/>
      <c r="J58" s="9"/>
      <c r="K58" s="9"/>
      <c r="L58" s="9"/>
      <c r="M58" s="9"/>
      <c r="N58" s="9"/>
      <c r="O58" s="9"/>
      <c r="P58" s="9"/>
      <c r="Q58" s="9"/>
      <c r="R58" s="9"/>
      <c r="S58" s="9"/>
      <c r="T58" s="9"/>
      <c r="U58" s="9"/>
      <c r="V58" s="9"/>
      <c r="W58" s="9"/>
      <c r="X58" s="9"/>
    </row>
    <row r="59">
      <c r="A59" s="9"/>
      <c r="B59" s="9"/>
      <c r="C59" s="9"/>
      <c r="D59" s="9"/>
      <c r="E59" s="9"/>
      <c r="F59" s="9"/>
      <c r="G59" s="9"/>
      <c r="H59" s="9"/>
      <c r="I59" s="9"/>
      <c r="J59" s="9"/>
      <c r="K59" s="9"/>
      <c r="L59" s="9"/>
      <c r="M59" s="9"/>
      <c r="N59" s="9"/>
      <c r="O59" s="9"/>
      <c r="P59" s="9"/>
      <c r="Q59" s="9"/>
      <c r="R59" s="9"/>
      <c r="S59" s="9"/>
      <c r="T59" s="9"/>
      <c r="U59" s="9"/>
      <c r="V59" s="9"/>
      <c r="W59" s="9"/>
      <c r="X59" s="9"/>
    </row>
    <row r="60">
      <c r="A60" s="9"/>
      <c r="B60" s="9"/>
      <c r="C60" s="9"/>
      <c r="D60" s="9"/>
      <c r="E60" s="9"/>
      <c r="F60" s="9"/>
      <c r="G60" s="9"/>
      <c r="H60" s="9"/>
      <c r="I60" s="9"/>
      <c r="J60" s="9"/>
      <c r="K60" s="9"/>
      <c r="L60" s="9"/>
      <c r="M60" s="9"/>
      <c r="N60" s="9"/>
      <c r="O60" s="9"/>
      <c r="P60" s="9"/>
      <c r="Q60" s="9"/>
      <c r="R60" s="9"/>
      <c r="S60" s="9"/>
      <c r="T60" s="9"/>
      <c r="U60" s="9"/>
      <c r="V60" s="9"/>
      <c r="W60" s="9"/>
      <c r="X60" s="9"/>
    </row>
    <row r="61">
      <c r="A61" s="9"/>
      <c r="B61" s="9"/>
      <c r="C61" s="9"/>
      <c r="D61" s="9"/>
      <c r="E61" s="9"/>
      <c r="F61" s="9"/>
      <c r="G61" s="9"/>
      <c r="H61" s="9"/>
      <c r="I61" s="9"/>
      <c r="J61" s="9"/>
      <c r="K61" s="9"/>
      <c r="L61" s="9"/>
      <c r="M61" s="9"/>
      <c r="N61" s="9"/>
      <c r="O61" s="9"/>
      <c r="P61" s="9"/>
      <c r="Q61" s="9"/>
      <c r="R61" s="9"/>
      <c r="S61" s="9"/>
      <c r="T61" s="9"/>
      <c r="U61" s="9"/>
      <c r="V61" s="9"/>
      <c r="W61" s="9"/>
      <c r="X61" s="9"/>
    </row>
    <row r="62">
      <c r="A62" s="9"/>
      <c r="B62" s="9"/>
      <c r="C62" s="9"/>
      <c r="D62" s="9"/>
      <c r="E62" s="9"/>
      <c r="F62" s="9"/>
      <c r="G62" s="9"/>
      <c r="H62" s="9"/>
      <c r="I62" s="9"/>
      <c r="J62" s="9"/>
      <c r="K62" s="9"/>
      <c r="L62" s="9"/>
      <c r="M62" s="9"/>
      <c r="N62" s="9"/>
      <c r="O62" s="9"/>
      <c r="P62" s="9"/>
      <c r="Q62" s="9"/>
      <c r="R62" s="9"/>
      <c r="S62" s="9"/>
      <c r="T62" s="9"/>
      <c r="U62" s="9"/>
      <c r="V62" s="9"/>
      <c r="W62" s="9"/>
      <c r="X62" s="9"/>
    </row>
    <row r="63">
      <c r="A63" s="9"/>
      <c r="B63" s="9"/>
      <c r="C63" s="9"/>
      <c r="D63" s="9"/>
      <c r="E63" s="9"/>
      <c r="F63" s="9"/>
      <c r="G63" s="9"/>
      <c r="H63" s="9"/>
      <c r="I63" s="9"/>
      <c r="J63" s="9"/>
      <c r="K63" s="9"/>
      <c r="L63" s="9"/>
      <c r="M63" s="9"/>
      <c r="N63" s="9"/>
      <c r="O63" s="9"/>
      <c r="P63" s="9"/>
      <c r="Q63" s="9"/>
      <c r="R63" s="9"/>
      <c r="S63" s="9"/>
      <c r="T63" s="9"/>
      <c r="U63" s="9"/>
      <c r="V63" s="9"/>
      <c r="W63" s="9"/>
      <c r="X63" s="9"/>
    </row>
    <row r="64">
      <c r="A64" s="9"/>
      <c r="B64" s="9"/>
      <c r="C64" s="9"/>
      <c r="D64" s="9"/>
      <c r="E64" s="9"/>
      <c r="F64" s="9"/>
      <c r="G64" s="9"/>
      <c r="H64" s="9"/>
      <c r="I64" s="9"/>
      <c r="J64" s="9"/>
      <c r="K64" s="9"/>
      <c r="L64" s="9"/>
      <c r="M64" s="9"/>
      <c r="N64" s="9"/>
      <c r="O64" s="9"/>
      <c r="P64" s="9"/>
      <c r="Q64" s="9"/>
      <c r="R64" s="9"/>
      <c r="S64" s="9"/>
      <c r="T64" s="9"/>
      <c r="U64" s="9"/>
      <c r="V64" s="9"/>
      <c r="W64" s="9"/>
      <c r="X64" s="9"/>
    </row>
    <row r="65">
      <c r="A65" s="9"/>
      <c r="B65" s="9"/>
      <c r="C65" s="9"/>
      <c r="D65" s="9"/>
      <c r="E65" s="9"/>
      <c r="F65" s="9"/>
      <c r="G65" s="9"/>
      <c r="H65" s="9"/>
      <c r="I65" s="9"/>
      <c r="J65" s="9"/>
      <c r="K65" s="9"/>
      <c r="L65" s="9"/>
      <c r="M65" s="9"/>
      <c r="N65" s="9"/>
      <c r="O65" s="9"/>
      <c r="P65" s="9"/>
      <c r="Q65" s="9"/>
      <c r="R65" s="9"/>
      <c r="S65" s="9"/>
      <c r="T65" s="9"/>
      <c r="U65" s="9"/>
      <c r="V65" s="9"/>
      <c r="W65" s="9"/>
      <c r="X65" s="9"/>
    </row>
    <row r="66">
      <c r="A66" s="9"/>
      <c r="B66" s="9"/>
      <c r="C66" s="9"/>
      <c r="D66" s="9"/>
      <c r="E66" s="9"/>
      <c r="F66" s="9"/>
      <c r="G66" s="9"/>
      <c r="H66" s="9"/>
      <c r="I66" s="9"/>
      <c r="J66" s="9"/>
      <c r="K66" s="9"/>
      <c r="L66" s="9"/>
      <c r="M66" s="9"/>
      <c r="N66" s="9"/>
      <c r="O66" s="9"/>
      <c r="P66" s="9"/>
      <c r="Q66" s="9"/>
      <c r="R66" s="9"/>
      <c r="S66" s="9"/>
      <c r="T66" s="9"/>
      <c r="U66" s="9"/>
      <c r="V66" s="9"/>
      <c r="W66" s="9"/>
      <c r="X66" s="9"/>
    </row>
    <row r="67">
      <c r="A67" s="9"/>
      <c r="B67" s="9"/>
      <c r="C67" s="9"/>
      <c r="D67" s="9"/>
      <c r="E67" s="9"/>
      <c r="F67" s="9"/>
      <c r="G67" s="9"/>
      <c r="H67" s="9"/>
      <c r="I67" s="9"/>
      <c r="J67" s="9"/>
      <c r="K67" s="9"/>
      <c r="L67" s="9"/>
      <c r="M67" s="9"/>
      <c r="N67" s="9"/>
      <c r="O67" s="9"/>
      <c r="P67" s="9"/>
      <c r="Q67" s="9"/>
      <c r="R67" s="9"/>
      <c r="S67" s="9"/>
      <c r="T67" s="9"/>
      <c r="U67" s="9"/>
      <c r="V67" s="9"/>
      <c r="W67" s="9"/>
      <c r="X67" s="9"/>
    </row>
    <row r="68">
      <c r="A68" s="9"/>
      <c r="B68" s="9"/>
      <c r="C68" s="9"/>
      <c r="D68" s="9"/>
      <c r="E68" s="9"/>
      <c r="F68" s="9"/>
      <c r="G68" s="9"/>
      <c r="H68" s="9"/>
      <c r="I68" s="9"/>
      <c r="J68" s="9"/>
      <c r="K68" s="9"/>
      <c r="L68" s="9"/>
      <c r="M68" s="9"/>
      <c r="N68" s="9"/>
      <c r="O68" s="9"/>
      <c r="P68" s="9"/>
      <c r="Q68" s="9"/>
      <c r="R68" s="9"/>
      <c r="S68" s="9"/>
      <c r="T68" s="9"/>
      <c r="U68" s="9"/>
      <c r="V68" s="9"/>
      <c r="W68" s="9"/>
      <c r="X68" s="9"/>
    </row>
    <row r="69">
      <c r="A69" s="9"/>
      <c r="B69" s="9"/>
      <c r="C69" s="9"/>
      <c r="D69" s="9"/>
      <c r="E69" s="9"/>
      <c r="F69" s="9"/>
      <c r="G69" s="9"/>
      <c r="H69" s="9"/>
      <c r="I69" s="9"/>
      <c r="J69" s="9"/>
      <c r="K69" s="9"/>
      <c r="L69" s="9"/>
      <c r="M69" s="9"/>
      <c r="N69" s="9"/>
      <c r="O69" s="9"/>
      <c r="P69" s="9"/>
      <c r="Q69" s="9"/>
      <c r="R69" s="9"/>
      <c r="S69" s="9"/>
      <c r="T69" s="9"/>
      <c r="U69" s="9"/>
      <c r="V69" s="9"/>
      <c r="W69" s="9"/>
      <c r="X69" s="9"/>
    </row>
    <row r="70">
      <c r="A70" s="9"/>
      <c r="B70" s="9"/>
      <c r="C70" s="9"/>
      <c r="D70" s="9"/>
      <c r="E70" s="9"/>
      <c r="F70" s="9"/>
      <c r="G70" s="9"/>
      <c r="H70" s="9"/>
      <c r="I70" s="9"/>
      <c r="J70" s="9"/>
      <c r="K70" s="9"/>
      <c r="L70" s="9"/>
      <c r="M70" s="9"/>
      <c r="N70" s="9"/>
      <c r="O70" s="9"/>
      <c r="P70" s="9"/>
      <c r="Q70" s="9"/>
      <c r="R70" s="9"/>
      <c r="S70" s="9"/>
      <c r="T70" s="9"/>
      <c r="U70" s="9"/>
      <c r="V70" s="9"/>
      <c r="W70" s="9"/>
      <c r="X70" s="9"/>
    </row>
    <row r="71">
      <c r="A71" s="9"/>
      <c r="B71" s="9"/>
      <c r="C71" s="9"/>
      <c r="D71" s="9"/>
      <c r="E71" s="9"/>
      <c r="F71" s="9"/>
      <c r="G71" s="9"/>
      <c r="H71" s="9"/>
      <c r="I71" s="9"/>
      <c r="J71" s="9"/>
      <c r="K71" s="9"/>
      <c r="L71" s="9"/>
      <c r="M71" s="9"/>
      <c r="N71" s="9"/>
      <c r="O71" s="9"/>
      <c r="P71" s="9"/>
      <c r="Q71" s="9"/>
      <c r="R71" s="9"/>
      <c r="S71" s="9"/>
      <c r="T71" s="9"/>
      <c r="U71" s="9"/>
      <c r="V71" s="9"/>
      <c r="W71" s="9"/>
      <c r="X71" s="9"/>
    </row>
    <row r="72">
      <c r="A72" s="9"/>
      <c r="B72" s="9"/>
      <c r="C72" s="9"/>
      <c r="D72" s="9"/>
      <c r="E72" s="9"/>
      <c r="F72" s="9"/>
      <c r="G72" s="9"/>
      <c r="H72" s="9"/>
      <c r="I72" s="9"/>
      <c r="J72" s="9"/>
      <c r="K72" s="9"/>
      <c r="L72" s="9"/>
      <c r="M72" s="9"/>
      <c r="N72" s="9"/>
      <c r="O72" s="9"/>
      <c r="P72" s="9"/>
      <c r="Q72" s="9"/>
      <c r="R72" s="9"/>
      <c r="S72" s="9"/>
      <c r="T72" s="9"/>
      <c r="U72" s="9"/>
      <c r="V72" s="9"/>
      <c r="W72" s="9"/>
      <c r="X72" s="9"/>
    </row>
    <row r="73">
      <c r="A73" s="9"/>
      <c r="B73" s="9"/>
      <c r="C73" s="9"/>
      <c r="D73" s="9"/>
      <c r="E73" s="9"/>
      <c r="F73" s="9"/>
      <c r="G73" s="9"/>
      <c r="H73" s="9"/>
      <c r="I73" s="9"/>
      <c r="J73" s="9"/>
      <c r="K73" s="9"/>
      <c r="L73" s="9"/>
      <c r="M73" s="9"/>
      <c r="N73" s="9"/>
      <c r="O73" s="9"/>
      <c r="P73" s="9"/>
      <c r="Q73" s="9"/>
      <c r="R73" s="9"/>
      <c r="S73" s="9"/>
      <c r="T73" s="9"/>
      <c r="U73" s="9"/>
      <c r="V73" s="9"/>
      <c r="W73" s="9"/>
      <c r="X73" s="9"/>
    </row>
    <row r="74">
      <c r="A74" s="9"/>
      <c r="B74" s="9"/>
      <c r="C74" s="9"/>
      <c r="D74" s="9"/>
      <c r="E74" s="9"/>
      <c r="F74" s="9"/>
      <c r="G74" s="9"/>
      <c r="H74" s="9"/>
      <c r="I74" s="9"/>
      <c r="J74" s="9"/>
      <c r="K74" s="9"/>
      <c r="L74" s="9"/>
      <c r="M74" s="9"/>
      <c r="N74" s="9"/>
      <c r="O74" s="9"/>
      <c r="P74" s="9"/>
      <c r="Q74" s="9"/>
      <c r="R74" s="9"/>
      <c r="S74" s="9"/>
      <c r="T74" s="9"/>
      <c r="U74" s="9"/>
      <c r="V74" s="9"/>
      <c r="W74" s="9"/>
      <c r="X74" s="9"/>
    </row>
    <row r="75">
      <c r="A75" s="9"/>
      <c r="B75" s="9"/>
      <c r="C75" s="9"/>
      <c r="D75" s="9"/>
      <c r="E75" s="9"/>
      <c r="F75" s="9"/>
      <c r="G75" s="9"/>
      <c r="H75" s="9"/>
      <c r="I75" s="9"/>
      <c r="J75" s="9"/>
      <c r="K75" s="9"/>
      <c r="L75" s="9"/>
      <c r="M75" s="9"/>
      <c r="N75" s="9"/>
      <c r="O75" s="9"/>
      <c r="P75" s="9"/>
      <c r="Q75" s="9"/>
      <c r="R75" s="9"/>
      <c r="S75" s="9"/>
      <c r="T75" s="9"/>
      <c r="U75" s="9"/>
      <c r="V75" s="9"/>
      <c r="W75" s="9"/>
      <c r="X75" s="9"/>
    </row>
    <row r="76">
      <c r="A76" s="9"/>
      <c r="B76" s="9"/>
      <c r="C76" s="9"/>
      <c r="D76" s="9"/>
      <c r="E76" s="9"/>
      <c r="F76" s="9"/>
      <c r="G76" s="9"/>
      <c r="H76" s="9"/>
      <c r="I76" s="9"/>
      <c r="J76" s="9"/>
      <c r="K76" s="9"/>
      <c r="L76" s="9"/>
      <c r="M76" s="9"/>
      <c r="N76" s="9"/>
      <c r="O76" s="9"/>
      <c r="P76" s="9"/>
      <c r="Q76" s="9"/>
      <c r="R76" s="9"/>
      <c r="S76" s="9"/>
      <c r="T76" s="9"/>
      <c r="U76" s="9"/>
      <c r="V76" s="9"/>
      <c r="W76" s="9"/>
      <c r="X76" s="9"/>
    </row>
    <row r="77">
      <c r="A77" s="9"/>
      <c r="B77" s="9"/>
      <c r="C77" s="9"/>
      <c r="D77" s="9"/>
      <c r="E77" s="9"/>
      <c r="F77" s="9"/>
      <c r="G77" s="9"/>
      <c r="H77" s="9"/>
      <c r="I77" s="9"/>
      <c r="J77" s="9"/>
      <c r="K77" s="9"/>
      <c r="L77" s="9"/>
      <c r="M77" s="9"/>
      <c r="N77" s="9"/>
      <c r="O77" s="9"/>
      <c r="P77" s="9"/>
      <c r="Q77" s="9"/>
      <c r="R77" s="9"/>
      <c r="S77" s="9"/>
      <c r="T77" s="9"/>
      <c r="U77" s="9"/>
      <c r="V77" s="9"/>
      <c r="W77" s="9"/>
      <c r="X77" s="9"/>
    </row>
    <row r="78">
      <c r="A78" s="9"/>
      <c r="B78" s="9"/>
      <c r="C78" s="9"/>
      <c r="D78" s="9"/>
      <c r="E78" s="9"/>
      <c r="F78" s="9"/>
      <c r="G78" s="9"/>
      <c r="H78" s="9"/>
      <c r="I78" s="9"/>
      <c r="J78" s="9"/>
      <c r="K78" s="9"/>
      <c r="L78" s="9"/>
      <c r="M78" s="9"/>
      <c r="N78" s="9"/>
      <c r="O78" s="9"/>
      <c r="P78" s="9"/>
      <c r="Q78" s="9"/>
      <c r="R78" s="9"/>
      <c r="S78" s="9"/>
      <c r="T78" s="9"/>
      <c r="U78" s="9"/>
      <c r="V78" s="9"/>
      <c r="W78" s="9"/>
      <c r="X78" s="9"/>
    </row>
    <row r="79">
      <c r="A79" s="9"/>
      <c r="B79" s="9"/>
      <c r="C79" s="9"/>
      <c r="D79" s="9"/>
      <c r="E79" s="9"/>
      <c r="F79" s="9"/>
      <c r="G79" s="9"/>
      <c r="H79" s="9"/>
      <c r="I79" s="9"/>
      <c r="J79" s="9"/>
      <c r="K79" s="9"/>
      <c r="L79" s="9"/>
      <c r="M79" s="9"/>
      <c r="N79" s="9"/>
      <c r="O79" s="9"/>
      <c r="P79" s="9"/>
      <c r="Q79" s="9"/>
      <c r="R79" s="9"/>
      <c r="S79" s="9"/>
      <c r="T79" s="9"/>
      <c r="U79" s="9"/>
      <c r="V79" s="9"/>
      <c r="W79" s="9"/>
      <c r="X79" s="9"/>
    </row>
    <row r="80">
      <c r="A80" s="9"/>
      <c r="B80" s="9"/>
      <c r="C80" s="9"/>
      <c r="D80" s="9"/>
      <c r="E80" s="9"/>
      <c r="F80" s="9"/>
      <c r="G80" s="9"/>
      <c r="H80" s="9"/>
      <c r="I80" s="9"/>
      <c r="J80" s="9"/>
      <c r="K80" s="9"/>
      <c r="L80" s="9"/>
      <c r="M80" s="9"/>
      <c r="N80" s="9"/>
      <c r="O80" s="9"/>
      <c r="P80" s="9"/>
      <c r="Q80" s="9"/>
      <c r="R80" s="9"/>
      <c r="S80" s="9"/>
      <c r="T80" s="9"/>
      <c r="U80" s="9"/>
      <c r="V80" s="9"/>
      <c r="W80" s="9"/>
      <c r="X80" s="9"/>
    </row>
    <row r="81">
      <c r="A81" s="9"/>
      <c r="B81" s="9"/>
      <c r="C81" s="9"/>
      <c r="D81" s="9"/>
      <c r="E81" s="9"/>
      <c r="F81" s="9"/>
      <c r="G81" s="9"/>
      <c r="H81" s="9"/>
      <c r="I81" s="9"/>
      <c r="J81" s="9"/>
      <c r="K81" s="9"/>
      <c r="L81" s="9"/>
      <c r="M81" s="9"/>
      <c r="N81" s="9"/>
      <c r="O81" s="9"/>
      <c r="P81" s="9"/>
      <c r="Q81" s="9"/>
      <c r="R81" s="9"/>
      <c r="S81" s="9"/>
      <c r="T81" s="9"/>
      <c r="U81" s="9"/>
      <c r="V81" s="9"/>
      <c r="W81" s="9"/>
      <c r="X81" s="9"/>
    </row>
    <row r="82">
      <c r="A82" s="9"/>
      <c r="B82" s="9"/>
      <c r="C82" s="9"/>
      <c r="D82" s="9"/>
      <c r="E82" s="9"/>
      <c r="F82" s="9"/>
      <c r="G82" s="9"/>
      <c r="H82" s="9"/>
      <c r="I82" s="9"/>
      <c r="J82" s="9"/>
      <c r="K82" s="9"/>
      <c r="L82" s="9"/>
      <c r="M82" s="9"/>
      <c r="N82" s="9"/>
      <c r="O82" s="9"/>
      <c r="P82" s="9"/>
      <c r="Q82" s="9"/>
      <c r="R82" s="9"/>
      <c r="S82" s="9"/>
      <c r="T82" s="9"/>
      <c r="U82" s="9"/>
      <c r="V82" s="9"/>
      <c r="W82" s="9"/>
      <c r="X82" s="9"/>
    </row>
    <row r="83">
      <c r="A83" s="9"/>
      <c r="B83" s="9"/>
      <c r="C83" s="9"/>
      <c r="D83" s="9"/>
      <c r="E83" s="9"/>
      <c r="F83" s="9"/>
      <c r="G83" s="9"/>
      <c r="H83" s="9"/>
      <c r="I83" s="9"/>
      <c r="J83" s="9"/>
      <c r="K83" s="9"/>
      <c r="L83" s="9"/>
      <c r="M83" s="9"/>
      <c r="N83" s="9"/>
      <c r="O83" s="9"/>
      <c r="P83" s="9"/>
      <c r="Q83" s="9"/>
      <c r="R83" s="9"/>
      <c r="S83" s="9"/>
      <c r="T83" s="9"/>
      <c r="U83" s="9"/>
      <c r="V83" s="9"/>
      <c r="W83" s="9"/>
      <c r="X83" s="9"/>
    </row>
    <row r="84">
      <c r="A84" s="9"/>
      <c r="B84" s="9"/>
      <c r="C84" s="9"/>
      <c r="D84" s="9"/>
      <c r="E84" s="9"/>
      <c r="F84" s="9"/>
      <c r="G84" s="9"/>
      <c r="H84" s="9"/>
      <c r="I84" s="9"/>
      <c r="J84" s="9"/>
      <c r="K84" s="9"/>
      <c r="L84" s="9"/>
      <c r="M84" s="9"/>
      <c r="N84" s="9"/>
      <c r="O84" s="9"/>
      <c r="P84" s="9"/>
      <c r="Q84" s="9"/>
      <c r="R84" s="9"/>
      <c r="S84" s="9"/>
      <c r="T84" s="9"/>
      <c r="U84" s="9"/>
      <c r="V84" s="9"/>
      <c r="W84" s="9"/>
      <c r="X84" s="9"/>
    </row>
    <row r="85">
      <c r="A85" s="9"/>
      <c r="B85" s="9"/>
      <c r="C85" s="9"/>
      <c r="D85" s="9"/>
      <c r="E85" s="9"/>
      <c r="F85" s="9"/>
      <c r="G85" s="9"/>
      <c r="H85" s="9"/>
      <c r="I85" s="9"/>
      <c r="J85" s="9"/>
      <c r="K85" s="9"/>
      <c r="L85" s="9"/>
      <c r="M85" s="9"/>
      <c r="N85" s="9"/>
      <c r="O85" s="9"/>
      <c r="P85" s="9"/>
      <c r="Q85" s="9"/>
      <c r="R85" s="9"/>
      <c r="S85" s="9"/>
      <c r="T85" s="9"/>
      <c r="U85" s="9"/>
      <c r="V85" s="9"/>
      <c r="W85" s="9"/>
      <c r="X85" s="9"/>
    </row>
    <row r="86">
      <c r="A86" s="9"/>
      <c r="B86" s="9"/>
      <c r="C86" s="9"/>
      <c r="D86" s="9"/>
      <c r="E86" s="9"/>
      <c r="F86" s="9"/>
      <c r="G86" s="9"/>
      <c r="H86" s="9"/>
      <c r="I86" s="9"/>
      <c r="J86" s="9"/>
      <c r="K86" s="9"/>
      <c r="L86" s="9"/>
      <c r="M86" s="9"/>
      <c r="N86" s="9"/>
      <c r="O86" s="9"/>
      <c r="P86" s="9"/>
      <c r="Q86" s="9"/>
      <c r="R86" s="9"/>
      <c r="S86" s="9"/>
      <c r="T86" s="9"/>
      <c r="U86" s="9"/>
      <c r="V86" s="9"/>
      <c r="W86" s="9"/>
      <c r="X86" s="9"/>
    </row>
    <row r="87">
      <c r="A87" s="9"/>
      <c r="B87" s="9"/>
      <c r="C87" s="9"/>
      <c r="D87" s="9"/>
      <c r="E87" s="9"/>
      <c r="F87" s="9"/>
      <c r="G87" s="9"/>
      <c r="H87" s="9"/>
      <c r="I87" s="9"/>
      <c r="J87" s="9"/>
      <c r="K87" s="9"/>
      <c r="L87" s="9"/>
      <c r="M87" s="9"/>
      <c r="N87" s="9"/>
      <c r="O87" s="9"/>
      <c r="P87" s="9"/>
      <c r="Q87" s="9"/>
      <c r="R87" s="9"/>
      <c r="S87" s="9"/>
      <c r="T87" s="9"/>
      <c r="U87" s="9"/>
      <c r="V87" s="9"/>
      <c r="W87" s="9"/>
      <c r="X87" s="9"/>
    </row>
    <row r="88">
      <c r="A88" s="9"/>
      <c r="B88" s="9"/>
      <c r="C88" s="9"/>
      <c r="D88" s="9"/>
      <c r="E88" s="9"/>
      <c r="F88" s="9"/>
      <c r="G88" s="9"/>
      <c r="H88" s="9"/>
      <c r="I88" s="9"/>
      <c r="J88" s="9"/>
      <c r="K88" s="9"/>
      <c r="L88" s="9"/>
      <c r="M88" s="9"/>
      <c r="N88" s="9"/>
      <c r="O88" s="9"/>
      <c r="P88" s="9"/>
      <c r="Q88" s="9"/>
      <c r="R88" s="9"/>
      <c r="S88" s="9"/>
      <c r="T88" s="9"/>
      <c r="U88" s="9"/>
      <c r="V88" s="9"/>
      <c r="W88" s="9"/>
      <c r="X88" s="9"/>
    </row>
    <row r="89">
      <c r="A89" s="9"/>
      <c r="B89" s="9"/>
      <c r="C89" s="9"/>
      <c r="D89" s="9"/>
      <c r="E89" s="9"/>
      <c r="F89" s="9"/>
      <c r="G89" s="9"/>
      <c r="H89" s="9"/>
      <c r="I89" s="9"/>
      <c r="J89" s="9"/>
      <c r="K89" s="9"/>
      <c r="L89" s="9"/>
      <c r="M89" s="9"/>
      <c r="N89" s="9"/>
      <c r="O89" s="9"/>
      <c r="P89" s="9"/>
      <c r="Q89" s="9"/>
      <c r="R89" s="9"/>
      <c r="S89" s="9"/>
      <c r="T89" s="9"/>
      <c r="U89" s="9"/>
      <c r="V89" s="9"/>
      <c r="W89" s="9"/>
      <c r="X89" s="9"/>
    </row>
    <row r="90">
      <c r="A90" s="9"/>
      <c r="B90" s="9"/>
      <c r="C90" s="9"/>
      <c r="D90" s="9"/>
      <c r="E90" s="9"/>
      <c r="F90" s="9"/>
      <c r="G90" s="9"/>
      <c r="H90" s="9"/>
      <c r="I90" s="9"/>
      <c r="J90" s="9"/>
      <c r="K90" s="9"/>
      <c r="L90" s="9"/>
      <c r="M90" s="9"/>
      <c r="N90" s="9"/>
      <c r="O90" s="9"/>
      <c r="P90" s="9"/>
      <c r="Q90" s="9"/>
      <c r="R90" s="9"/>
      <c r="S90" s="9"/>
      <c r="T90" s="9"/>
      <c r="U90" s="9"/>
      <c r="V90" s="9"/>
      <c r="W90" s="9"/>
      <c r="X90" s="9"/>
    </row>
    <row r="91">
      <c r="A91" s="9"/>
      <c r="B91" s="9"/>
      <c r="C91" s="9"/>
      <c r="D91" s="9"/>
      <c r="E91" s="9"/>
      <c r="F91" s="9"/>
      <c r="G91" s="9"/>
      <c r="H91" s="9"/>
      <c r="I91" s="9"/>
      <c r="J91" s="9"/>
      <c r="K91" s="9"/>
      <c r="L91" s="9"/>
      <c r="M91" s="9"/>
      <c r="N91" s="9"/>
      <c r="O91" s="9"/>
      <c r="P91" s="9"/>
      <c r="Q91" s="9"/>
      <c r="R91" s="9"/>
      <c r="S91" s="9"/>
      <c r="T91" s="9"/>
      <c r="U91" s="9"/>
      <c r="V91" s="9"/>
      <c r="W91" s="9"/>
      <c r="X91" s="9"/>
    </row>
    <row r="92">
      <c r="A92" s="9"/>
      <c r="B92" s="9"/>
      <c r="C92" s="9"/>
      <c r="D92" s="9"/>
      <c r="E92" s="9"/>
      <c r="F92" s="9"/>
      <c r="G92" s="9"/>
      <c r="H92" s="9"/>
      <c r="I92" s="9"/>
      <c r="J92" s="9"/>
      <c r="K92" s="9"/>
      <c r="L92" s="9"/>
      <c r="M92" s="9"/>
      <c r="N92" s="9"/>
      <c r="O92" s="9"/>
      <c r="P92" s="9"/>
      <c r="Q92" s="9"/>
      <c r="R92" s="9"/>
      <c r="S92" s="9"/>
      <c r="T92" s="9"/>
      <c r="U92" s="9"/>
      <c r="V92" s="9"/>
      <c r="W92" s="9"/>
      <c r="X92" s="9"/>
    </row>
    <row r="93">
      <c r="A93" s="9"/>
      <c r="B93" s="9"/>
      <c r="C93" s="9"/>
      <c r="D93" s="9"/>
      <c r="E93" s="9"/>
      <c r="F93" s="9"/>
      <c r="G93" s="9"/>
      <c r="H93" s="9"/>
      <c r="I93" s="9"/>
      <c r="J93" s="9"/>
      <c r="K93" s="9"/>
      <c r="L93" s="9"/>
      <c r="M93" s="9"/>
      <c r="N93" s="9"/>
      <c r="O93" s="9"/>
      <c r="P93" s="9"/>
      <c r="Q93" s="9"/>
      <c r="R93" s="9"/>
      <c r="S93" s="9"/>
      <c r="T93" s="9"/>
      <c r="U93" s="9"/>
      <c r="V93" s="9"/>
      <c r="W93" s="9"/>
      <c r="X93" s="9"/>
    </row>
    <row r="94">
      <c r="A94" s="9"/>
      <c r="B94" s="9"/>
      <c r="C94" s="9"/>
      <c r="D94" s="9"/>
      <c r="E94" s="9"/>
      <c r="F94" s="9"/>
      <c r="G94" s="9"/>
      <c r="H94" s="9"/>
      <c r="I94" s="9"/>
      <c r="J94" s="9"/>
      <c r="K94" s="9"/>
      <c r="L94" s="9"/>
      <c r="M94" s="9"/>
      <c r="N94" s="9"/>
      <c r="O94" s="9"/>
      <c r="P94" s="9"/>
      <c r="Q94" s="9"/>
      <c r="R94" s="9"/>
      <c r="S94" s="9"/>
      <c r="T94" s="9"/>
      <c r="U94" s="9"/>
      <c r="V94" s="9"/>
      <c r="W94" s="9"/>
      <c r="X94" s="9"/>
    </row>
    <row r="95">
      <c r="A95" s="9"/>
      <c r="B95" s="9"/>
      <c r="C95" s="9"/>
      <c r="D95" s="9"/>
      <c r="E95" s="9"/>
      <c r="F95" s="9"/>
      <c r="G95" s="9"/>
      <c r="H95" s="9"/>
      <c r="I95" s="9"/>
      <c r="J95" s="9"/>
      <c r="K95" s="9"/>
      <c r="L95" s="9"/>
      <c r="M95" s="9"/>
      <c r="N95" s="9"/>
      <c r="O95" s="9"/>
      <c r="P95" s="9"/>
      <c r="Q95" s="9"/>
      <c r="R95" s="9"/>
      <c r="S95" s="9"/>
      <c r="T95" s="9"/>
      <c r="U95" s="9"/>
      <c r="V95" s="9"/>
      <c r="W95" s="9"/>
      <c r="X95" s="9"/>
    </row>
    <row r="96">
      <c r="A96" s="9"/>
      <c r="B96" s="9"/>
      <c r="C96" s="9"/>
      <c r="D96" s="9"/>
      <c r="E96" s="9"/>
      <c r="F96" s="9"/>
      <c r="G96" s="9"/>
      <c r="H96" s="9"/>
      <c r="I96" s="9"/>
      <c r="J96" s="9"/>
      <c r="K96" s="9"/>
      <c r="L96" s="9"/>
      <c r="M96" s="9"/>
      <c r="N96" s="9"/>
      <c r="O96" s="9"/>
      <c r="P96" s="9"/>
      <c r="Q96" s="9"/>
      <c r="R96" s="9"/>
      <c r="S96" s="9"/>
      <c r="T96" s="9"/>
      <c r="U96" s="9"/>
      <c r="V96" s="9"/>
      <c r="W96" s="9"/>
      <c r="X96" s="9"/>
    </row>
    <row r="97">
      <c r="A97" s="9"/>
      <c r="B97" s="9"/>
      <c r="C97" s="9"/>
      <c r="D97" s="9"/>
      <c r="E97" s="9"/>
      <c r="F97" s="9"/>
      <c r="G97" s="9"/>
      <c r="H97" s="9"/>
      <c r="I97" s="9"/>
      <c r="J97" s="9"/>
      <c r="K97" s="9"/>
      <c r="L97" s="9"/>
      <c r="M97" s="9"/>
      <c r="N97" s="9"/>
      <c r="O97" s="9"/>
      <c r="P97" s="9"/>
      <c r="Q97" s="9"/>
      <c r="R97" s="9"/>
      <c r="S97" s="9"/>
      <c r="T97" s="9"/>
      <c r="U97" s="9"/>
      <c r="V97" s="9"/>
      <c r="W97" s="9"/>
      <c r="X97" s="9"/>
    </row>
    <row r="98">
      <c r="A98" s="9"/>
      <c r="B98" s="9"/>
      <c r="C98" s="9"/>
      <c r="D98" s="9"/>
      <c r="E98" s="9"/>
      <c r="F98" s="9"/>
      <c r="G98" s="9"/>
      <c r="H98" s="9"/>
      <c r="I98" s="9"/>
      <c r="J98" s="9"/>
      <c r="K98" s="9"/>
      <c r="L98" s="9"/>
      <c r="M98" s="9"/>
      <c r="N98" s="9"/>
      <c r="O98" s="9"/>
      <c r="P98" s="9"/>
      <c r="Q98" s="9"/>
      <c r="R98" s="9"/>
      <c r="S98" s="9"/>
      <c r="T98" s="9"/>
      <c r="U98" s="9"/>
      <c r="V98" s="9"/>
      <c r="W98" s="9"/>
      <c r="X98" s="9"/>
    </row>
    <row r="99">
      <c r="A99" s="9"/>
      <c r="B99" s="9"/>
      <c r="C99" s="9"/>
      <c r="D99" s="9"/>
      <c r="E99" s="9"/>
      <c r="F99" s="9"/>
      <c r="G99" s="9"/>
      <c r="H99" s="9"/>
      <c r="I99" s="9"/>
      <c r="J99" s="9"/>
      <c r="K99" s="9"/>
      <c r="L99" s="9"/>
      <c r="M99" s="9"/>
      <c r="N99" s="9"/>
      <c r="O99" s="9"/>
      <c r="P99" s="9"/>
      <c r="Q99" s="9"/>
      <c r="R99" s="9"/>
      <c r="S99" s="9"/>
      <c r="T99" s="9"/>
      <c r="U99" s="9"/>
      <c r="V99" s="9"/>
      <c r="W99" s="9"/>
      <c r="X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rawing r:id="rId1"/>
</worksheet>
</file>