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<sst xmlns="http://schemas.openxmlformats.org/spreadsheetml/2006/main" count="1922" uniqueCount="520">
  <si>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</si>
  <si>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</si>
  <si>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</si>
  <si>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</si>
  <si>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</si>
  <si>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</si>
  <si>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</si>
  <si>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</si>
  <si>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</si>
  <si>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</si>
  <si>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</si>
  <si>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</si>
  <si>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</si>
  <si>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</si>
  <si>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</si>
  <si>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</si>
  <si>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</si>
  <si>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</si>
  <si>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</si>
  <si>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</si>
  <si>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</si>
  <si>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</si>
  <si>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</si>
  <si>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Name of Local Authority Pension Fund</t>
  </si>
  <si>
    <t>Description of Holding</t>
  </si>
  <si>
    <t>Sub-category / classification</t>
  </si>
  <si>
    <t>Oil/gas companies</t>
  </si>
  <si>
    <t>Coal companies</t>
  </si>
  <si>
    <t>Verification</t>
  </si>
  <si>
    <t>Fossil Fuel Amounts</t>
  </si>
  <si>
    <t>All Amounts</t>
  </si>
  <si>
    <t>London Borough of Wandsworth Pension Fund</t>
  </si>
  <si>
    <t>Cash</t>
  </si>
  <si>
    <t>Canadian dollar</t>
  </si>
  <si>
    <t>Name</t>
  </si>
  <si>
    <t>Total Holdings march 2014</t>
  </si>
  <si>
    <t>http://www.wandsworth.gov.uk/download/downloads/id/8873/annual_report_2013-2014.</t>
  </si>
  <si>
    <t>Total holdings</t>
  </si>
  <si>
    <t>Pooled fund estimate</t>
  </si>
  <si>
    <t>Amount</t>
  </si>
  <si>
    <t>Percentage</t>
  </si>
  <si>
    <t>Pooled fund</t>
  </si>
  <si>
    <t>Estimated fossil fuel holdings:</t>
  </si>
  <si>
    <t>in % of total holdings</t>
  </si>
  <si>
    <t>Total</t>
  </si>
  <si>
    <t>Annual Report 2014</t>
  </si>
  <si>
    <t>£1.057bn</t>
  </si>
  <si>
    <t>Total fossil fuel holdings</t>
  </si>
  <si>
    <t>Percentage in fossil fuels</t>
  </si>
  <si>
    <t>Top 10 Fossil Fuel Holdings</t>
  </si>
  <si>
    <t>This excludes holdings through pooled funds - see next sheet</t>
  </si>
  <si>
    <t>yes</t>
  </si>
  <si>
    <t>Total estimated fossil fuels in largest pooled funds</t>
  </si>
  <si>
    <t>Total direct fossil fuels</t>
  </si>
  <si>
    <t>Total fossil fuels</t>
  </si>
  <si>
    <t>RREEF PROPERTY NO 2</t>
  </si>
  <si>
    <t>British pound sterling</t>
  </si>
  <si>
    <t>RREEF UK PROP FUND NO 3</t>
  </si>
  <si>
    <t>UNCERTIFICATED HOLDINGS</t>
  </si>
  <si>
    <t>Swiss franc</t>
  </si>
  <si>
    <t>Euro</t>
  </si>
  <si>
    <t>United States dollar</t>
  </si>
  <si>
    <t>FUT JUN 14 SFE 10Y T-BOND</t>
  </si>
  <si>
    <t>FUTURES DEPOT</t>
  </si>
  <si>
    <t>FUT JUN 14 ME 10Y CDN BND</t>
  </si>
  <si>
    <t>INTESA SANPAOLO SPA 4.375% 15/10/2019</t>
  </si>
  <si>
    <t>EUROCLEAR - 229</t>
  </si>
  <si>
    <t>BANCO BILBAO VIZCAYA ARG 7.0% 29/12/2049</t>
  </si>
  <si>
    <t>REPSOL INTL FINANCE 3.625% 07/10/2021</t>
  </si>
  <si>
    <t>FUT JUN 14 EURX EUR-BUND</t>
  </si>
  <si>
    <t>HEIDELBERGCEMENT F 7.5% MTN 03/04/2020 EUR1000</t>
  </si>
  <si>
    <t>ALLIANZ FINANCE II 5.75%-FRN GTD 08/07/41 EUR</t>
  </si>
  <si>
    <t>UBS AG 4.75%-VAR SUB 12/02/26 EUR</t>
  </si>
  <si>
    <t>SOCIETE GENERALE 4% SUB 07/06/2023 EUR100000</t>
  </si>
  <si>
    <t>FUT JUN 14 EURX E-SCHATZ</t>
  </si>
  <si>
    <t>ASSIC GENERALI SPA 10.125% EMTN 10/07/42EUR</t>
  </si>
  <si>
    <t>ROYAL BANK OF SCOT 6.934% SUB MTN 09/04/18 EUR</t>
  </si>
  <si>
    <t>FUT JUN 14 EURX EUR-BOBL</t>
  </si>
  <si>
    <t>ABN AMRO BANK NV 4.31%-PERP EUR1000</t>
  </si>
  <si>
    <t>KBC GROEP NV 5.625% 31/12/2049</t>
  </si>
  <si>
    <t>BNP PARIBAS FORTIS SA/NV 4.625% SUB PERP 31/12/2049</t>
  </si>
  <si>
    <t>NATL WESTMINSTER 6.5% SB BDS 7/9/21 GBP(VAR)</t>
  </si>
  <si>
    <t>STHN ELEC PWR DIST 4.625% BDS 20/02/2037GBP</t>
  </si>
  <si>
    <t>DIRECTV HOLDINGS/FING 4.375 DUE 09-14-2029</t>
  </si>
  <si>
    <t>JOHN LEWIS PLC 6.125% BDS 21/01/2025 GBP</t>
  </si>
  <si>
    <t>UK(GOVT OF) 1.125% I/L STK 22/11/37 GBP</t>
  </si>
  <si>
    <t>CREST DEPOT</t>
  </si>
  <si>
    <t>DANSKE BANK A/S 5.6838%-FRN PERP GBP'217'</t>
  </si>
  <si>
    <t>JP MORGAN CHASE &amp; 6.125%-FR 30/5/17 GBP</t>
  </si>
  <si>
    <t>NATL CAPITAL TRUST 5.62%-FRN SUB PERP GBP1000</t>
  </si>
  <si>
    <t>DELAMARE FINANCE 5.5457% BDS 19/02/29 GBP</t>
  </si>
  <si>
    <t>ENEL FIN INT NV 5.75% MTN 14/09/2040 GBP</t>
  </si>
  <si>
    <t>NATL AUSTRALIA BK 7.125%-FRN MTN 06/23 GBP</t>
  </si>
  <si>
    <t>WAL-MART STORES IN 5.75% BDS 19/12/30 GBP(VAR)</t>
  </si>
  <si>
    <t>METLIFE INC 5.375% BDS 9/12/24 GBP50000</t>
  </si>
  <si>
    <t>STANDARD CHARTERED BANK 8.103% 29-05-2049 BDS GBP(VAR)</t>
  </si>
  <si>
    <t>DANSKE BANK A/S 5.375%-FRN SUB 9/21 GBP(VAR) 'REGS'</t>
  </si>
  <si>
    <t>ELECTRICITE DE FRANCE 5.5% 17/10/2041</t>
  </si>
  <si>
    <t>LLOYDS BANK PLC 6.5% SNR EMTN 17/09/40 GBP</t>
  </si>
  <si>
    <t>TIME WARNER CABLE 5.25% 15/07/2042</t>
  </si>
  <si>
    <t>ODEON &amp; UCI FINCO 9% NTS 01/08/18 GBP'REGS'</t>
  </si>
  <si>
    <t>COVENTRY BS 5.875% EMTN 28/09/2022 GBP</t>
  </si>
  <si>
    <t>VIRGIN MEDIA SEC F 5.5% BDS 15/1/21</t>
  </si>
  <si>
    <t>ELEC DE FRANCE 6.0% 23/01/2114</t>
  </si>
  <si>
    <t>HSBC HOLDINGS PLC 5.75% EMTN SUB 20/12/27 GBP</t>
  </si>
  <si>
    <t>UK(GOVT OF) 0.125% I/L GILT 22/3/68 GBP</t>
  </si>
  <si>
    <t>UK(GOVT OF) 1.25% IDX-LKD 22/11/27 GBP</t>
  </si>
  <si>
    <t>BRITISH TELECOM 5.75% BDS 7/12/2028 GBP(VAR</t>
  </si>
  <si>
    <t>HSBC BK FD(ST2) 5.862%-FRN 31/12/2049 GBP</t>
  </si>
  <si>
    <t>GOLDMAN SACHS GRP 6.875% SUB 18/01/38 GBP1000</t>
  </si>
  <si>
    <t>JP MORGAN CHASE BK NA BNDS 3.5% 18/12/2026</t>
  </si>
  <si>
    <t>FCE BK PLC 3.25% 19/11/2020</t>
  </si>
  <si>
    <t>CITIGROUP INC 5.125% SUB EMTN 12/12/18GBP (VAR)'7'</t>
  </si>
  <si>
    <t>BHP BILLITON FINANCE LTD 4.3% 25/09/2042</t>
  </si>
  <si>
    <t>GE CAPITAL UK FUND 6.25% GTD MTN 05/05/38 GBP</t>
  </si>
  <si>
    <t>AVIVA 6.875%-FR EMTN 20/05/58 GBP</t>
  </si>
  <si>
    <t>YORKSHIRE WATER SV 3.625% NTS 01/08/29 GBP1000</t>
  </si>
  <si>
    <t>HEALTH CARE REIT INC 4.8 DUE 11-20-2028 BEO</t>
  </si>
  <si>
    <t>BNP PARIBAS 5.75% EMTN 24/1/22 GBP1000</t>
  </si>
  <si>
    <t>BK OF AMERICA CORP 7% SNR EMTN 31/07/2028 GBP</t>
  </si>
  <si>
    <t>IMPERIAL TOB FIN 5.5% 28/09/2026</t>
  </si>
  <si>
    <t>NATL GRID ELEC TRA 6.5% BDS 27/07/28 GBP(VAR)</t>
  </si>
  <si>
    <t>UK(GOVT OF) 1.25% IDX-LKD GILT 2055 GBP</t>
  </si>
  <si>
    <t>EDU UK BONDCO 8.875% SNR SEC 15/09/18 GBP</t>
  </si>
  <si>
    <t>STANDARD LIFE PLC MTN FLTG RT DUE 04/12/2042</t>
  </si>
  <si>
    <t>SOUTHERN GAS NETWO 4.875% MTN 21/03/29 GBP'A7</t>
  </si>
  <si>
    <t>TESCO 6% NTS 14/12/2029 GBP(VAR)</t>
  </si>
  <si>
    <t>NATIONWIDE B/S 5.625% MTN 09/09/19 GBP'398</t>
  </si>
  <si>
    <t>EDF 5.5% MTN 27/03/37 GBP100000</t>
  </si>
  <si>
    <t>BG ENERGY CAPITAL PLC 5.125% 01/12/2025</t>
  </si>
  <si>
    <t>DIGITAL STOUT HOLD 4.25% SNR 17/01/2025 GBP</t>
  </si>
  <si>
    <t>DANSKE BANK A/S 4% EMTN 09/12/2015 GBP1000</t>
  </si>
  <si>
    <t>BUPA FINANCE 5% DUE 25/04/2023</t>
  </si>
  <si>
    <t>VODAFONE GROUP 5.9% EMTN 26/11/2032 GBP</t>
  </si>
  <si>
    <t>CREDIT AGRICOLE SA 7.375% BDS 18/12/23 GBP5000</t>
  </si>
  <si>
    <t>NORTHUMBRIAN WATER FIN 5.125% 23 JAN 2042</t>
  </si>
  <si>
    <t>NOTTING HILL HOUS TRST 4.375% 20/02/2054</t>
  </si>
  <si>
    <t>BARCLAYS BANK PLC 5.75% SNR MTN 17/08/21GBP</t>
  </si>
  <si>
    <t>GLENCORE FINANCE EUROPE STEP CPN 3/4/2022</t>
  </si>
  <si>
    <t>SEVERN TRENT WATER UTIL BNDS 4.875% 24/01/2042</t>
  </si>
  <si>
    <t>BAA (SH) PLC 7.125% A/BKD 14/02/2024 GBP</t>
  </si>
  <si>
    <t>UK(GOVT OF) 0.625% IDX/LKD 22/03/40 GBP</t>
  </si>
  <si>
    <t>NGG FINANCE 5.625%-VAR 18/06/73 GBP</t>
  </si>
  <si>
    <t>UK(GOVT OF) 1.875% I/L STK 22/11/22 GBP</t>
  </si>
  <si>
    <t>GE CAPITAL UK FUND 4.125% GTD SNR 13/09/23 GBP</t>
  </si>
  <si>
    <t>AA BOND CO LTD MTN 4.2487% 31/07/2020</t>
  </si>
  <si>
    <t>GDF SUEZ 5% MTN 01/10/2060 GBP50000</t>
  </si>
  <si>
    <t>DALI CAPITAL 4.79924% EMTN 21/12/37 GBP</t>
  </si>
  <si>
    <t>WESTPAC BKG CORP 5% SNR MTN 21/10/2019 GBP</t>
  </si>
  <si>
    <t>UK(GOVT OF) 4.125% I/L STK 22/07/30 GBP</t>
  </si>
  <si>
    <t>EDF 5.875% MTN 18/7/31 GBP(VAR)</t>
  </si>
  <si>
    <t>SEVERN TRENT FIN 3.625% GTD SNR 16/01/26GBP</t>
  </si>
  <si>
    <t>GEN ELEC CAP CORP 6.5%-FR SUB NTS 15/9/67 GBP</t>
  </si>
  <si>
    <t>WESSEX WTR SERVS 4.0% 24/09/2021</t>
  </si>
  <si>
    <t>NORDEA BANK AB 3.875% NTS 15/12/15 GBP</t>
  </si>
  <si>
    <t>BAE SYSTEMS 4.125% NTS 08/06/22 GBP1000</t>
  </si>
  <si>
    <t>FUT JUN 14 LIF LONG GILT</t>
  </si>
  <si>
    <t>AXA 6.772%-FRN EMTN 31/12/2049 GBP'27</t>
  </si>
  <si>
    <t>VOLKSWAGEN FINANCIAL SERVICES AG 2% SNR MTN 23/10/15 GBP1000'F10/12-829'</t>
  </si>
  <si>
    <t>ALLIANZ FINANCE II 4.5% GTD SNR 13/03/2043 GBP</t>
  </si>
  <si>
    <t>UK(GOVT OF) 0.625% IDX/LKD 22/11/42 GBP</t>
  </si>
  <si>
    <t>GATWICK 6.5% 02/03/2041</t>
  </si>
  <si>
    <t>BARCLAYS BANK PLC 6.75% 01/23 GBP</t>
  </si>
  <si>
    <t>BAT INTL FINANCE 6% GTD EMTN 24/11/34 GBP</t>
  </si>
  <si>
    <t>UK(GOVT OF) 0.125% IDX LKD GIL 3/44 GBP</t>
  </si>
  <si>
    <t>HSBC HOLDINGS PLC 6.5% SNR MTN 20/05/24 GBP</t>
  </si>
  <si>
    <t>RABOBANK NEDERLAND 5.25% SUB MTN 14/09/27 GBP</t>
  </si>
  <si>
    <t>BANK OF AMERICA CORPORATION BNDS 4.25% 10/12/2026</t>
  </si>
  <si>
    <t>UK(GOVT OF) 0.375% IDX-LKD GILT 22/3/62</t>
  </si>
  <si>
    <t>DEUTSCHE TELEKOM I 6.5% SNR GTD MTN 8/4/22 GBP</t>
  </si>
  <si>
    <t>UK(GOVT OF)1.25% I/L STK 22/11/2032</t>
  </si>
  <si>
    <t>METRO LIFE GBL FD1 3.5% MTN 30/09/2026 GBP1000</t>
  </si>
  <si>
    <t>UK(GOVT OF) 0.5% IDX/LKD 22/3/50 GBP</t>
  </si>
  <si>
    <t>GLENCORE FIN MTN 27/02/2019</t>
  </si>
  <si>
    <t>TELEFONICA EMISION 5.289% GTD MTN 09/12/22 GBP</t>
  </si>
  <si>
    <t>NORTHERN GAS NET F 4.875% BDS 15/11/35 GBP'B'</t>
  </si>
  <si>
    <t>GDF SUEZ 7% SNR EMTN 30/10/2028 GBP</t>
  </si>
  <si>
    <t>LLOYDS BANK PLC 7.625% MTN 22/04/2025 GBP</t>
  </si>
  <si>
    <t>JAGUAR LAND ROVER PLC 8.25% 15/03/2020</t>
  </si>
  <si>
    <t>ROGGE FUNDS PLC GBL SEL HGH YLD BD ZERO MGT</t>
  </si>
  <si>
    <t>ZURICH FINANCE(UK) 6.625%-VAR GTD MTN PERP GBP</t>
  </si>
  <si>
    <t>AXA SA 5.625% 16/01/2054</t>
  </si>
  <si>
    <t>AA BOND CO LTD 6.269% BDS 02/07/2043 GBP100000</t>
  </si>
  <si>
    <t>HBOS CAPITAL FDG 6.461%-FRN PERP BDS GBP'A'</t>
  </si>
  <si>
    <t>GEN ELEC CAP CORP 4.875% SUB 18/09/37 GBP1000</t>
  </si>
  <si>
    <t>PHONES4U FINANCE 9.5% BDS 01/04/18 GBP'REGS'</t>
  </si>
  <si>
    <t>CENTRICA PLC 4.375% EMTN 13/03/29 GBP1000</t>
  </si>
  <si>
    <t>NETWORK RAIL INFRA 1.75%-IDX/LKD 22/11/27 GBP</t>
  </si>
  <si>
    <t>NETWORK RAIL INFRA 1.375% IDX/LKD 22/11/37 GBP</t>
  </si>
  <si>
    <t>GOLDMAN SACHS GRP 7.25% NTS 10/04/28 GBP1000</t>
  </si>
  <si>
    <t>LLOYDS TSB BANK PLC 6.5% 17/09/2040</t>
  </si>
  <si>
    <t>DONG ENERGY A/S 4.875% MTN 12/01/2032 GBP</t>
  </si>
  <si>
    <t>PRUDENTIAL 5.7%-FRN MTN 19/12/2063 GBP</t>
  </si>
  <si>
    <t>UK(GOVT OF) 2% I/L STK 26/01/35 GBP0.01</t>
  </si>
  <si>
    <t>UK(GOVT OF) 0.125% IDX LKD 22/03/24 GBP</t>
  </si>
  <si>
    <t>AMERICA MOVIL SAB DE CV 4.375% DUE 07/08/2041</t>
  </si>
  <si>
    <t>NATIONWIDE BUILDING SOCIETY 6.875% PERP GBP100000</t>
  </si>
  <si>
    <t>B.A.T.INTERNATIONAL FINANCE 4.0% 04/09/2026 GBP100000</t>
  </si>
  <si>
    <t>BAT INTL FINANCE 7.25% MTN 12/03/24 GBP</t>
  </si>
  <si>
    <t>AT&amp;T INC 4.25 BDS DUE 06-01-2043 BEO GBP100000</t>
  </si>
  <si>
    <t>ELECTRICITE DE FRANCE MTN 5.875% DUE 31/12/2049</t>
  </si>
  <si>
    <t>VERIZON COMMUNICATIONS BNDS 4.75 DUE 02-17-2034 BEO</t>
  </si>
  <si>
    <t>LLOYDS BANK PLC 4.875% MTG 30/03/2027 GBP</t>
  </si>
  <si>
    <t>LEGAL &amp; GENERAL GP 5.875%-FR SUB EMTN 31/12/2049 GBP</t>
  </si>
  <si>
    <t>CREDIT AGRICOLE SA 5.136%-FRN PERP GBP50000</t>
  </si>
  <si>
    <t>CPUK FIN LTD 7.239% 28/02/2024</t>
  </si>
  <si>
    <t>AMER INTL GRP 5% EMTN BDS 04/23 GBP50000</t>
  </si>
  <si>
    <t>BMW FINANCE NV 1.75% GTD 20/11/17 GBP1000</t>
  </si>
  <si>
    <t>WESTERN POWER WEST 5.75% SNR EMTN 16/04/32 GBP</t>
  </si>
  <si>
    <t>HSBC HOLDINGS PLC 6% MTN 29/03/40 GBP50000</t>
  </si>
  <si>
    <t>BARCLAYS BANK PLC 14%-VAR T1 PERP GBP1000</t>
  </si>
  <si>
    <t>MAN AIR GRP FND P BNDS 4.75% 31/03/2034</t>
  </si>
  <si>
    <t>WELLS FARGO BK NA 5.25% SUB EMTN 08/23 GBP</t>
  </si>
  <si>
    <t>WELLS FARGO &amp; COMPANY 3.5% 12/09/2029</t>
  </si>
  <si>
    <t>ING BANK NV 6.875%-FR SUB 29/05/23 GBP</t>
  </si>
  <si>
    <t>FUT JUN 14 TSE 10Y JGB</t>
  </si>
  <si>
    <t>FUT JUN 14 US 2YR T-NOTE</t>
  </si>
  <si>
    <t>PVTPL CREDIT SUISSE GROUP AG 6.5 DUE 08-08-2023 BEO</t>
  </si>
  <si>
    <t>LUKOIL INTERNATION 3.416% GTD 24/4/18 USD'REG</t>
  </si>
  <si>
    <t>SOCIETE GENERALE 5.922% 05/04/2017</t>
  </si>
  <si>
    <t>RUSSIAN FEDERATION 5% BDS 29/04/2020 USDREGS</t>
  </si>
  <si>
    <t>UBS AG STAMFORD 7.625% DUE 08-17-2022</t>
  </si>
  <si>
    <t>LONDON STANDARD (CSDA) - VEHICLE 754</t>
  </si>
  <si>
    <t>INTESA SANPAOLO S 3.875% DUE 01-16-2018</t>
  </si>
  <si>
    <t>ROYAL CARIBBEAN 5.25% DUE 11-15-2022</t>
  </si>
  <si>
    <t>FUT JUN 14 10 YR T-NOTES</t>
  </si>
  <si>
    <t>PVTPL BBVA BANCOMER S A TEXAS 6.75 9-30-2022</t>
  </si>
  <si>
    <t>TRINSEO MATLS OPER S C A / TRINSEO 8.75 02-01-2019</t>
  </si>
  <si>
    <t>PVTPL PAC DRILLING S A SR SECD NT 144A 5.375 DUE 06-01-2020</t>
  </si>
  <si>
    <t>SESI L L C 7.125 DUE 12-15-2021</t>
  </si>
  <si>
    <t>PVTPL SANTANDER UK PLC SUB NT 5 DUE 11-07-2023 BEO</t>
  </si>
  <si>
    <t>CHRYSLER GROUP LLC 8% DUE 06-15-2019</t>
  </si>
  <si>
    <t>FUT JUN 14 U.S. T-BONDS</t>
  </si>
  <si>
    <t>PUGET ENERGY INC NEW SR SECD NT 6 9-1-2021</t>
  </si>
  <si>
    <t>RABOBANK CAP FDG 3 5.254%- GTD PERP USD</t>
  </si>
  <si>
    <t>REGENCY ENERGY 5.5% DUE 04-15-2023</t>
  </si>
  <si>
    <t>AMERN CAMPUS 3.75 DUE 04-15-2023</t>
  </si>
  <si>
    <t>DEUTSCHE BK A G FLTG RT 4.296% DUE 05-24-2028</t>
  </si>
  <si>
    <t>CREDIT AGRICOLE SA 8.125% 19/09/33</t>
  </si>
  <si>
    <t>HECLA MNG CO 6.875% DUE 05-01-2021</t>
  </si>
  <si>
    <t>BPCE 12.5%-FRN SUB PERP USD1000</t>
  </si>
  <si>
    <t>URUGUAY (GOVT OF) 7.625% DUE 03-21-2036 REG</t>
  </si>
  <si>
    <t>RUSSIAN FEDERATION 5.625% NTS 04/4/42 USD'REGS</t>
  </si>
  <si>
    <t>ABN AMRO BANK N V 6.25% DUE 04-27-2022</t>
  </si>
  <si>
    <t>DOMINICAN REPUBLIC 5.875% BDS 18/04/24 TBOND</t>
  </si>
  <si>
    <t>SOCIETE GENERALE SUB NT 144A DUE 12-18-2023/12-18-2023 BEO</t>
  </si>
  <si>
    <t>CORPBANCA 3.125 DUE 01-15-2018</t>
  </si>
  <si>
    <t>PVTPL FIRST DATA CORP SR SECD NT 7.375 DUE 06-15-2019</t>
  </si>
  <si>
    <t>PVTPL LIBERTY MUT GROUP INC SR NT 144A 4.95% DUE 05-01-2022 BEO</t>
  </si>
  <si>
    <t>DELPHI CORP 6.125 DUE 05-15-2021</t>
  </si>
  <si>
    <t>SBERBANK (SB CAP 6.125% 07/02/2022</t>
  </si>
  <si>
    <t>BPCE 5.7% SUB 22/10/23 USD'REGS'</t>
  </si>
  <si>
    <t>QTEL INTERNATIONAL FIN BNDS 3.25% 21/02/2023</t>
  </si>
  <si>
    <t>FUT JUN 14 5 YR T NOTE</t>
  </si>
  <si>
    <t>LENDER PROCESSING 5.75 DUE 04-15-2023</t>
  </si>
  <si>
    <t>PERTAMINA PT 5.25% NTS 23/05/21 USD1000</t>
  </si>
  <si>
    <t>Australian dollar</t>
  </si>
  <si>
    <t>Japanese yen</t>
  </si>
  <si>
    <t>Mexican peso</t>
  </si>
  <si>
    <t>Czech koruna</t>
  </si>
  <si>
    <t>New Taiwan dollar</t>
  </si>
  <si>
    <t>Malaysian ringgit</t>
  </si>
  <si>
    <t>Russian ruble (new)</t>
  </si>
  <si>
    <t>Brazilian real</t>
  </si>
  <si>
    <t>Peruvian nuevo sol</t>
  </si>
  <si>
    <t>Chilean peso</t>
  </si>
  <si>
    <t>Norwegian krone</t>
  </si>
  <si>
    <t>Danish krone</t>
  </si>
  <si>
    <t>New Zealand dollar</t>
  </si>
  <si>
    <t>ISS A/S DKK1</t>
  </si>
  <si>
    <t>NORDEA BK DENMARK A/S</t>
  </si>
  <si>
    <t>SANOFI EUR2</t>
  </si>
  <si>
    <t>BNP PARIBAS SEC SVCS SA PARIS</t>
  </si>
  <si>
    <t>SAP SE</t>
  </si>
  <si>
    <t>DEUTSCHE BK AG</t>
  </si>
  <si>
    <t>CONTINENTAL AG ORD NPV</t>
  </si>
  <si>
    <t>PEARSON ORD GBP0.25</t>
  </si>
  <si>
    <t>IMPERIAL TOBACCO GBP0.10</t>
  </si>
  <si>
    <t>LLOYDS BANKING GP ORD GBP0.1</t>
  </si>
  <si>
    <t>COMPASS GROUP ORD GBP0.10</t>
  </si>
  <si>
    <t>WPP PLC ORD GBP0.10</t>
  </si>
  <si>
    <t>L-3 COMMUNICATIONS HLDG CORP COM</t>
  </si>
  <si>
    <t>FIDELITY NATL INFORMATION SVCS INC COM STK</t>
  </si>
  <si>
    <t>ACCENTURE PLC SHS CL A NEW</t>
  </si>
  <si>
    <t>HCA HLDGS INC COM</t>
  </si>
  <si>
    <t>WELLS FARGO &amp; CO NEW COM STK</t>
  </si>
  <si>
    <t>TE CONNECTIVITY LTD</t>
  </si>
  <si>
    <t>UNITEDHEALTH GROUP INC COM</t>
  </si>
  <si>
    <t>OMNICOM GROUP INC COM</t>
  </si>
  <si>
    <t>FISERV INC COM</t>
  </si>
  <si>
    <t>ORACLE CORP COM</t>
  </si>
  <si>
    <t>BANK NEW YORK MELLON CORP COM STK</t>
  </si>
  <si>
    <t>AMGEN INC COM</t>
  </si>
  <si>
    <t>VIACOM INC NEW CL B</t>
  </si>
  <si>
    <t>TIME WARNER INC USD0.01</t>
  </si>
  <si>
    <t>AON PLC COM</t>
  </si>
  <si>
    <t>BB&amp;T CORP COM</t>
  </si>
  <si>
    <t>ARROW ELECTR INC COM</t>
  </si>
  <si>
    <t>AVNET INC COM</t>
  </si>
  <si>
    <t>COVIDIEN PLC USD0.20(POST CONSLDTN)</t>
  </si>
  <si>
    <t>PFIZER INC COM</t>
  </si>
  <si>
    <t>DELPHI AUTOMOTIVE PLC</t>
  </si>
  <si>
    <t>YUM BRANDS INC COM</t>
  </si>
  <si>
    <t>CENTRICA ORD GBP0.061728395</t>
  </si>
  <si>
    <t>SHANKS GROUP GBP0.10</t>
  </si>
  <si>
    <t>BRITISH SKY BROADCASTING GROUP ORD GBP0.50</t>
  </si>
  <si>
    <t>QINETIQ GROUP ORD GBP0.01</t>
  </si>
  <si>
    <t>RIO TINTO ORD GBP0.10</t>
  </si>
  <si>
    <t>BEAZLEY PLC ORD GBP0.05</t>
  </si>
  <si>
    <t>PHOENIX GROUP HOLD EUR0.0001 (DI)</t>
  </si>
  <si>
    <t>SENIOR GBP0.10</t>
  </si>
  <si>
    <t>GLENCORE PLC ORD USD0.01</t>
  </si>
  <si>
    <t>PLAYTECH PLC ORD NPV</t>
  </si>
  <si>
    <t>SMITH(DS) ORD GBP0.10</t>
  </si>
  <si>
    <t>AVIVA ORD GBP0.25</t>
  </si>
  <si>
    <t>AMLIN ORD GBP0.28125</t>
  </si>
  <si>
    <t>QUINDELL PLC</t>
  </si>
  <si>
    <t>VODAFONE GROUP ORD USD0.2095238</t>
  </si>
  <si>
    <t>UTILITYWISE PLC ORD GBP0.001</t>
  </si>
  <si>
    <t>REED ELSEVIER GBP0.1444</t>
  </si>
  <si>
    <t>IG GROUP HLDGS ORD GBP0.00005</t>
  </si>
  <si>
    <t>HSBC HLDGS ORD USD0.50(UK REG)</t>
  </si>
  <si>
    <t>ATKINS WS GBP0.005</t>
  </si>
  <si>
    <t>ENTERTAINMENT ONE LTD</t>
  </si>
  <si>
    <t>HELLERMANNTYTON GR ORD EUR0.01</t>
  </si>
  <si>
    <t>DCC ORD EUR0.25</t>
  </si>
  <si>
    <t>AMERISUR RESOURCES ORD GBP0.001</t>
  </si>
  <si>
    <t>ANGLO AMERICAN USD0.54945</t>
  </si>
  <si>
    <t>DIAGEO ORD PLC</t>
  </si>
  <si>
    <t>BAE SYSTEMS ORD GBP0.025</t>
  </si>
  <si>
    <t>HANSTEEN HLDGS ORD GBP0.10</t>
  </si>
  <si>
    <t>SAGE GROUP GBP0.01051948</t>
  </si>
  <si>
    <t>JARDINE LLOYD THOMPSON GROUP ORD GBP0.05</t>
  </si>
  <si>
    <t>HUNTING ORD GBP0.25</t>
  </si>
  <si>
    <t>DAIRY CREST GROUP ORD GBP0.25</t>
  </si>
  <si>
    <t>PENNON GROUP ORD GBP0.407</t>
  </si>
  <si>
    <t>GLAXOSMITHKLINE ORD GBP0.25</t>
  </si>
  <si>
    <t>GENEL ENERGY PLC ORD GBP0.10</t>
  </si>
  <si>
    <t>HOME RETAIL GROUP ORD GBP0.10</t>
  </si>
  <si>
    <t>AFRICAN BARRICK GO ORD GBP0.10</t>
  </si>
  <si>
    <t>MELROSE INDUST PLC ORD GBP0.0011818181</t>
  </si>
  <si>
    <t>UNILEVER PLC ORD GBP0.031111</t>
  </si>
  <si>
    <t>BHP BILLITON PLC USD0.50</t>
  </si>
  <si>
    <t>INTERMED CAP GRP ORD GBP0.20</t>
  </si>
  <si>
    <t>PLUS500 LTD ORD ILS0.01 (DI)</t>
  </si>
  <si>
    <t>RECKITT BENCK GRP ORD GBP0.10</t>
  </si>
  <si>
    <t>SAINSBURY(J) ORD GBP0.28571428</t>
  </si>
  <si>
    <t>HAYS PLC ORD GBP0.01</t>
  </si>
  <si>
    <t>RENTOKIL INITIAL ORD GBP0.01</t>
  </si>
  <si>
    <t>ASTRAZENECA ORD USD0.25</t>
  </si>
  <si>
    <t>BG GROUP ORD GBP0.10</t>
  </si>
  <si>
    <t>MAN GROUP PLC ORD USD0.03428571428</t>
  </si>
  <si>
    <t>INMARSAT ORD EUR0.0005</t>
  </si>
  <si>
    <t>DIRECT LINE INSURANCE GROUP PLC ORD GBP0.10</t>
  </si>
  <si>
    <t>CABLE &amp; WIRELESS COMMUNICATIONS ORD USD0.05</t>
  </si>
  <si>
    <t>BK OF GEORGIA HLDG ORD GBP0.01</t>
  </si>
  <si>
    <t>BP ORD USD0.25</t>
  </si>
  <si>
    <t>BWIN.PARTY DIGITAL ORD GBP0.00015</t>
  </si>
  <si>
    <t>SHIRE PLC ORD GBP0.05</t>
  </si>
  <si>
    <t>ULTRA ELECTRONIC HOLDINGS ORD GBP0.05</t>
  </si>
  <si>
    <t>MENZIES(JOHN) ORD GBP0.25</t>
  </si>
  <si>
    <t>KENTZ CORPORATION ORD GBP0.01</t>
  </si>
  <si>
    <t>BARCLAYS ORD GBP0.25</t>
  </si>
  <si>
    <t>BELLWAY GBP0.125</t>
  </si>
  <si>
    <t>ROYAL DUTCH SHELL 'B'ORD EUR0.07</t>
  </si>
  <si>
    <t>TESCO ORD GBP0.05</t>
  </si>
  <si>
    <t>BT GROUP ORD GBP0.05</t>
  </si>
  <si>
    <t>BRITISH AMERICAN TOBACCO ORD GBP0.25</t>
  </si>
  <si>
    <t>NATIONAL GRID ORD GBP0.113953</t>
  </si>
  <si>
    <t>PAYPOINT ORD GBP0.0033</t>
  </si>
  <si>
    <t>AUST &amp; NZ BANK GRP NPV</t>
  </si>
  <si>
    <t>HSBC BK AUSTRALIA LTD</t>
  </si>
  <si>
    <t>UBS AG CHF0.10</t>
  </si>
  <si>
    <t>CREDIT SUISSE AG</t>
  </si>
  <si>
    <t>ROCHE HLDGS AG GENUSSCHEINE NPV</t>
  </si>
  <si>
    <t>NESTLE SA CHF0.10(REGD)</t>
  </si>
  <si>
    <t>RICHEMONT(CIE FIN) CHF1 (REGD)</t>
  </si>
  <si>
    <t>ADIDAS AG</t>
  </si>
  <si>
    <t>FRESENIUS SE&amp;KGAA NPV</t>
  </si>
  <si>
    <t>AMADEUS IT HLDGS EUR0.01</t>
  </si>
  <si>
    <t>BNP PARIBAS SEC SVCS SA MADRID</t>
  </si>
  <si>
    <t>SCHNEIDER ELECTRIC EUR4.00</t>
  </si>
  <si>
    <t>TECHNIP NPV</t>
  </si>
  <si>
    <t>BASF - ORD SHS COMSTK</t>
  </si>
  <si>
    <t>UCB NPV</t>
  </si>
  <si>
    <t>DEUTSCHE BANK AG (BELGIUM)</t>
  </si>
  <si>
    <t>ALLIANZ SE (SE SOCIETAS EUROPEAE)</t>
  </si>
  <si>
    <t>MUENCHENER RUECKVE NPV(REGD)</t>
  </si>
  <si>
    <t>BOC HONG KONG HLDG NPV</t>
  </si>
  <si>
    <t>HSBC HONGKONG</t>
  </si>
  <si>
    <t>AIA GROUP LTD NPV</t>
  </si>
  <si>
    <t>CNOOC LTD HKD0.02</t>
  </si>
  <si>
    <t>SMC CORP NPV</t>
  </si>
  <si>
    <t>HSBC JAPAN</t>
  </si>
  <si>
    <t>ITOCHU CORP NPV</t>
  </si>
  <si>
    <t>ASTELLAS PHARMA NPV</t>
  </si>
  <si>
    <t>VISA INC COM CL A STK</t>
  </si>
  <si>
    <t>ANADARKO PETRO CORP COM</t>
  </si>
  <si>
    <t>FLOWSERVE CORP COM</t>
  </si>
  <si>
    <t>APPLE INC COM STK</t>
  </si>
  <si>
    <t>WALGREEN CO COM</t>
  </si>
  <si>
    <t>AMERICAN EXPRESS CO</t>
  </si>
  <si>
    <t>AMERIPRISE FINL INC COM</t>
  </si>
  <si>
    <t>ESTEE LAUDER COMPANIES INC CL A USD0.01</t>
  </si>
  <si>
    <t>EOG RESOURCES INC COM</t>
  </si>
  <si>
    <t>CITIGROUP INC COM NEW COM NEW</t>
  </si>
  <si>
    <t>UNION PAC CORP COM</t>
  </si>
  <si>
    <t>MICROSOFT CORP COM</t>
  </si>
  <si>
    <t>UNITED TECHNOLOGIES CORP COM</t>
  </si>
  <si>
    <t>MICROCHIP TECHNOLOGY INC COM</t>
  </si>
  <si>
    <t>AMETEK INC NEW COM</t>
  </si>
  <si>
    <t>THE PRICELINE GROUP INC</t>
  </si>
  <si>
    <t>GOOGLE INC CL A CL A</t>
  </si>
  <si>
    <t>CBS CORP NEW CL B</t>
  </si>
  <si>
    <t>AGILENT TECHNOLOGIES INC COM</t>
  </si>
  <si>
    <t>ALLERGAN INC COM</t>
  </si>
  <si>
    <t>CELGENE CORP COM</t>
  </si>
  <si>
    <t>ABBVIE INC COM USD0.01</t>
  </si>
  <si>
    <t>NATIONAL OILWELL VARCO COM STK</t>
  </si>
  <si>
    <t>MONSANTO CO NEW COM</t>
  </si>
  <si>
    <t>UBS GLOBAL AM LIFE OVER 5 YR IDX LKD GILT TR A</t>
  </si>
  <si>
    <t>UBS GLOBAL AM LIFE UK EQUITY TRACKER A NAV</t>
  </si>
  <si>
    <t>BRAMBLES LTD NPV</t>
  </si>
  <si>
    <t>RECALL HOLDINGS LTD NPV</t>
  </si>
  <si>
    <t>BM&amp;FBOVESPA SA COM NPV</t>
  </si>
  <si>
    <t>CITIBANK BRAZIL N.A - EQUITIES</t>
  </si>
  <si>
    <t>SCHINDLER-HLDG AG CHF0.10 (PTG CERT)</t>
  </si>
  <si>
    <t>CARLSBERG SER'B'DKK20</t>
  </si>
  <si>
    <t>JYSKE BANK A/S DKK10</t>
  </si>
  <si>
    <t>DEUTSCHE BOERSE AG NPV(REGD)</t>
  </si>
  <si>
    <t>RYANAIR LTD ORD EUR0.00635</t>
  </si>
  <si>
    <t>DISTRIBUIDORA INTL DE ALIMENTACION EUR0.01</t>
  </si>
  <si>
    <t>BANK OF IRELAND ORD STK EUR0.1</t>
  </si>
  <si>
    <t>CRH PLC EQUITY</t>
  </si>
  <si>
    <t>WOLSELEY ORD GBP0.108030303</t>
  </si>
  <si>
    <t>BUNZL PLC ORD GBP0.32142857</t>
  </si>
  <si>
    <t>DRAGON OIL ORD EUR0.10</t>
  </si>
  <si>
    <t>COCA-COLA HBC AG ORD (CDI)</t>
  </si>
  <si>
    <t>AGGREKO ORD GBP0.13708387</t>
  </si>
  <si>
    <t>TULLOW OIL ORD GBP0.10</t>
  </si>
  <si>
    <t>ROLLS ROYCE HLDGS ORD GBP0.20</t>
  </si>
  <si>
    <t>PRUDENTIAL GBP0.05</t>
  </si>
  <si>
    <t>SHANDONG WEIGAO GP 'H'CNY0.1</t>
  </si>
  <si>
    <t>CHINA RESOURCE ENTERPRISE HKD1</t>
  </si>
  <si>
    <t>TSINGTAO BREWERY 'H'CNY1</t>
  </si>
  <si>
    <t>CHINA MOBILE LTD HKD0.10</t>
  </si>
  <si>
    <t>PT BANK NEGARA IND LKD SHS(IDR7500 &amp; IDR375)</t>
  </si>
  <si>
    <t>STANDARD CHARTERED BK JAKARTA</t>
  </si>
  <si>
    <t>OLYMPUS CORP NPV</t>
  </si>
  <si>
    <t>THK CO LTD NPV</t>
  </si>
  <si>
    <t>TOKYO ELECTRON NPV</t>
  </si>
  <si>
    <t>JAPAN EXCHANGE GROUP INC NPV</t>
  </si>
  <si>
    <t>INPEX CORPORATION NPV</t>
  </si>
  <si>
    <t>ROHM CO LTD NPV</t>
  </si>
  <si>
    <t>BANDAI NAMCO HOLDINGS INC</t>
  </si>
  <si>
    <t>SCHIBSTED ASA NOK1</t>
  </si>
  <si>
    <t>NORDEA BANK NORGE ASA</t>
  </si>
  <si>
    <t>NORSK HYDRO ASA NOK1.098</t>
  </si>
  <si>
    <t>SVENSKA HANDELSBKN SER'A'SEK4.30</t>
  </si>
  <si>
    <t>SVENSKA HANDELSBANKEN</t>
  </si>
  <si>
    <t>INVESTOR AB SER'B'NPV</t>
  </si>
  <si>
    <t>ATLAS COPCO AB SER'B'NPV</t>
  </si>
  <si>
    <t>VOLVO AB SER'B'NPV</t>
  </si>
  <si>
    <t>ALTERA CORP COM</t>
  </si>
  <si>
    <t>CARMAX INC COM</t>
  </si>
  <si>
    <t>WALT DISNEY CO</t>
  </si>
  <si>
    <t>QIAGEN N V COM</t>
  </si>
  <si>
    <t>RITCHIE BROS AUCTIONEERS INC COM</t>
  </si>
  <si>
    <t>LINCOLN ELEC HLDGS INC COM</t>
  </si>
  <si>
    <t>TRIPADVISOR INC COM COM STK</t>
  </si>
  <si>
    <t>PRAXAIR INC COM</t>
  </si>
  <si>
    <t>TAIWAN SEMICONDUCTOR MFG CO LTD SPONSORED ADR</t>
  </si>
  <si>
    <t>MARTIN MARIETTA MATLS INC COM</t>
  </si>
  <si>
    <t>TERADYNE INC COM</t>
  </si>
  <si>
    <t>FACEBOOK INC CL A CL A</t>
  </si>
  <si>
    <t>NEW YORK CMNTY BANCORP INC COM</t>
  </si>
  <si>
    <t>COLGATE-PALMOLIVE CO COM</t>
  </si>
  <si>
    <t>DEERE &amp; CO COM</t>
  </si>
  <si>
    <t>ULTRA PETE CORP COM NPV</t>
  </si>
  <si>
    <t>ARCOS DORADOS HOLDINGS INC COM NPV CL 'A'</t>
  </si>
  <si>
    <t>DOLBY LABORATORIES INC CL A COM STK</t>
  </si>
  <si>
    <t>HOWARD HUGHES CORP COM STOCK</t>
  </si>
  <si>
    <t>JARDINE MATHESON HLDGS USD0.25(SING QUOTE)</t>
  </si>
  <si>
    <t>DBS BK LTD SINGAPORE</t>
  </si>
  <si>
    <t>TESLA MTRS INC COM</t>
  </si>
  <si>
    <t>MARKEL CORP HOLDING CO COM</t>
  </si>
  <si>
    <t>HARLEY DAVIDSON COM USD0.01</t>
  </si>
  <si>
    <t>INTUITIVE SURGICAL INC COM NEW STK</t>
  </si>
  <si>
    <t>XILINX INC COM</t>
  </si>
  <si>
    <t>ADR ICICI BK LTD</t>
  </si>
  <si>
    <t>FIRST REP BK SAN FRANCISCO CALIF NEW COM</t>
  </si>
  <si>
    <t>WATERS CORP COM</t>
  </si>
  <si>
    <t>FLIR SYS INC COM</t>
  </si>
  <si>
    <t>AMAZON COM INC COM</t>
  </si>
  <si>
    <t>BERKSHIRE HATHAWAY INC-CL B</t>
  </si>
  <si>
    <t>TD AMERITRADE HLDG CORP COM STK</t>
  </si>
  <si>
    <t>MYRIAD GENETICS INC COM</t>
  </si>
  <si>
    <t>TWITTER INC COM</t>
  </si>
  <si>
    <t>M &amp; T BK CORP COM</t>
  </si>
  <si>
    <t>ROYAL CARIBBEAN CRUISES COM STK</t>
  </si>
  <si>
    <t>SAMSUNG ELECTRONIC GDR</t>
  </si>
  <si>
    <t>EBAY INC COM USD0.001</t>
  </si>
  <si>
    <t>ADR BAIDU INC SPONSORED ADR</t>
  </si>
  <si>
    <t>SEATTLE GENETICS INC COM</t>
  </si>
  <si>
    <t>MASTERCARD INC CL A</t>
  </si>
  <si>
    <t>ILLUMINA INC COM</t>
  </si>
  <si>
    <t>SBERBANK OF RUSSIA SPON ADR EA REPR 4 ORD SHS</t>
  </si>
  <si>
    <t>ADR MINDRAY MED INTL LTD SPONSORED ADR REPSTG CL A</t>
  </si>
  <si>
    <t>MOODYS CORP COM</t>
  </si>
  <si>
    <t>PROGRESSIVE CORP OH COM</t>
  </si>
  <si>
    <t>QUALCOMM INC COM</t>
  </si>
  <si>
    <t>TERADATA CORP DEL COM STK</t>
  </si>
  <si>
    <t>PEPSICO INC COM</t>
  </si>
  <si>
    <t>WELLPOINT INC COM</t>
  </si>
  <si>
    <t>NASPERS 'N' ZAR0.02</t>
  </si>
  <si>
    <t>STANDARD BK OF SOUTH AFRICA</t>
  </si>
  <si>
    <t>Hong Kong dollar</t>
  </si>
  <si>
    <t>Swedish krona</t>
  </si>
  <si>
    <t>OTC DERIVATIVE CASH COLL PAY TO CITIBANK</t>
  </si>
  <si>
    <t>FUTURES SWAPS RESETS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</si>
</sst>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b/>
      <sz val="9.0"/>
    </font>
    <font>
      <b/>
    </font>
    <font>
      <sz val="11.0"/>
    </font>
    <font>
      <sz val="10.0"/>
    </font>
    <font>
      <b/>
      <sz val="11.0"/>
    </font>
  </fonts>
  <fills count="4">
    <fill>
      <patternFill patternType="none"/>
    </fill>
    <fill>
      <patternFill patternType="lightGray"/>
    </fill>
    <fill>
      <patternFill patternType="solid">
        <fgColor rgb="FFFFFFFF"/>
        <bgColor rgb="FFFFFFFF"/>
      </patternFill>
    </fill>
    <fill>
      <patternFill patternType="solid">
        <fgColor rgb="FFDDDDDD"/>
        <bgColor rgb="FFDDDDDD"/>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2" fontId="3" numFmtId="0" xfId="0" applyAlignment="1" applyFill="1" applyFont="1">
      <alignment vertical="bottom"/>
    </xf>
    <xf borderId="0" fillId="0" fontId="4" numFmtId="0" xfId="0" applyAlignment="1" applyFont="1">
      <alignment/>
    </xf>
    <xf borderId="0" fillId="0" fontId="5" numFmtId="0" xfId="0" applyAlignment="1" applyFont="1">
      <alignment vertical="bottom"/>
    </xf>
    <xf borderId="0" fillId="0" fontId="6" numFmtId="4" xfId="0" applyAlignment="1" applyFont="1" applyNumberFormat="1">
      <alignment vertical="bottom"/>
    </xf>
    <xf borderId="0" fillId="0" fontId="6" numFmtId="0" xfId="0" applyAlignment="1" applyFont="1">
      <alignment vertical="bottom"/>
    </xf>
    <xf borderId="0" fillId="0" fontId="6" numFmtId="0" xfId="0" applyAlignment="1" applyFont="1">
      <alignment vertical="bottom"/>
    </xf>
    <xf borderId="0" fillId="3" fontId="6" numFmtId="0" xfId="0" applyAlignment="1" applyFill="1" applyFont="1">
      <alignment horizontal="left" wrapText="1"/>
    </xf>
    <xf borderId="0" fillId="0" fontId="6" numFmtId="9" xfId="0" applyAlignment="1" applyFont="1" applyNumberFormat="1">
      <alignment horizontal="right" vertical="bottom"/>
    </xf>
    <xf borderId="0" fillId="0" fontId="6" numFmtId="3" xfId="0" applyAlignment="1" applyFont="1" applyNumberFormat="1">
      <alignment horizontal="right" vertical="bottom"/>
    </xf>
    <xf borderId="0" fillId="0" fontId="6" numFmtId="4" xfId="0" applyAlignment="1" applyFont="1" applyNumberFormat="1">
      <alignment horizontal="right" vertical="bottom"/>
    </xf>
    <xf borderId="0" fillId="0" fontId="6" numFmtId="49" xfId="0" applyAlignment="1" applyFont="1" applyNumberFormat="1">
      <alignment vertical="bottom"/>
    </xf>
    <xf borderId="0" fillId="0" fontId="6" numFmtId="0" xfId="0" applyAlignment="1" applyFont="1">
      <alignment horizontal="right" vertical="bottom"/>
    </xf>
    <xf borderId="0" fillId="0" fontId="6" numFmtId="10" xfId="0" applyAlignment="1" applyFont="1" applyNumberFormat="1">
      <alignment horizontal="right" vertical="bottom"/>
    </xf>
    <xf borderId="0" fillId="0" fontId="6" numFmtId="0" xfId="0" applyAlignment="1" applyFont="1">
      <alignment vertical="bottom" wrapText="1"/>
    </xf>
    <xf borderId="0" fillId="2" fontId="5" numFmtId="0" xfId="0" applyAlignment="1" applyFont="1">
      <alignment vertical="bottom"/>
    </xf>
    <xf borderId="0" fillId="2" fontId="5" numFmtId="4" xfId="0" applyAlignment="1" applyFont="1" applyNumberFormat="1">
      <alignment vertical="bottom"/>
    </xf>
    <xf borderId="0" fillId="0" fontId="5" numFmtId="0" xfId="0" applyAlignment="1" applyFont="1">
      <alignment horizontal="center" vertical="bottom"/>
    </xf>
    <xf borderId="0" fillId="0" fontId="7" numFmtId="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68.71"/>
    <col customWidth="1" min="3" max="3" width="31.14"/>
    <col customWidth="1" min="4" max="8" width="23.0"/>
    <col customWidth="1" min="9" max="9" width="20.86"/>
  </cols>
  <sheetData>
    <row r="1">
      <c r="A1" s="3" t="s">
        <v>23</v>
      </c>
      <c r="B1" s="4" t="s">
        <v>24</v>
      </c>
      <c r="C1" s="4" t="s">
        <v>25</v>
      </c>
      <c r="D1" s="4" t="s">
        <v>26</v>
      </c>
      <c r="E1" s="4" t="s">
        <v>27</v>
      </c>
      <c r="F1" s="4" t="s">
        <v>28</v>
      </c>
      <c r="G1" s="4" t="s">
        <v>29</v>
      </c>
      <c r="H1" s="4" t="s">
        <v>30</v>
      </c>
    </row>
    <row r="2">
      <c r="A2" s="1" t="s">
        <v>31</v>
      </c>
      <c r="B2" s="5" t="s">
        <v>32</v>
      </c>
      <c r="C2" s="5" t="s">
        <v>33</v>
      </c>
      <c r="D2" s="17" t="str">
        <f t="shared" ref="D2:D62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62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7" t="str">
        <f t="shared" ref="F2:F623" si="3">IF(OR(NOT(D2="0"),NOT(E2="0")),B2,D2)</f>
        <v>0</v>
      </c>
      <c r="G2" s="18" t="str">
        <f t="shared" ref="G2:G623" si="4">IF(F2="0",F2,H2)</f>
        <v>0</v>
      </c>
      <c r="H2" s="19">
        <v>0.0</v>
      </c>
    </row>
    <row r="3">
      <c r="A3" s="1" t="s">
        <v>31</v>
      </c>
      <c r="B3" s="5" t="s">
        <v>55</v>
      </c>
      <c r="C3" s="5" t="s">
        <v>56</v>
      </c>
      <c r="D3" s="17" t="str">
        <f t="shared" si="1"/>
        <v>0</v>
      </c>
      <c r="E3" s="17" t="str">
        <f t="shared" si="2"/>
        <v>0</v>
      </c>
      <c r="F3" s="17" t="str">
        <f t="shared" si="3"/>
        <v>0</v>
      </c>
      <c r="G3" s="18" t="str">
        <f t="shared" si="4"/>
        <v>0</v>
      </c>
      <c r="H3" s="19">
        <v>0.0</v>
      </c>
    </row>
    <row r="4">
      <c r="A4" s="1" t="s">
        <v>31</v>
      </c>
      <c r="B4" s="5" t="s">
        <v>57</v>
      </c>
      <c r="C4" s="5" t="s">
        <v>58</v>
      </c>
      <c r="D4" s="17" t="str">
        <f t="shared" si="1"/>
        <v>0</v>
      </c>
      <c r="E4" s="17" t="str">
        <f t="shared" si="2"/>
        <v>0</v>
      </c>
      <c r="F4" s="17" t="str">
        <f t="shared" si="3"/>
        <v>0</v>
      </c>
      <c r="G4" s="18" t="str">
        <f t="shared" si="4"/>
        <v>0</v>
      </c>
      <c r="H4" s="19">
        <v>1023493.03</v>
      </c>
    </row>
    <row r="5">
      <c r="A5" s="1" t="s">
        <v>31</v>
      </c>
      <c r="B5" s="5" t="s">
        <v>32</v>
      </c>
      <c r="C5" s="5" t="s">
        <v>56</v>
      </c>
      <c r="D5" s="17" t="str">
        <f t="shared" si="1"/>
        <v>0</v>
      </c>
      <c r="E5" s="17" t="str">
        <f t="shared" si="2"/>
        <v>0</v>
      </c>
      <c r="F5" s="17" t="str">
        <f t="shared" si="3"/>
        <v>0</v>
      </c>
      <c r="G5" s="18" t="str">
        <f t="shared" si="4"/>
        <v>0</v>
      </c>
      <c r="H5" s="19">
        <v>0.0</v>
      </c>
    </row>
    <row r="6">
      <c r="A6" s="1" t="s">
        <v>31</v>
      </c>
      <c r="B6" s="5" t="s">
        <v>32</v>
      </c>
      <c r="C6" s="5" t="s">
        <v>56</v>
      </c>
      <c r="D6" s="17" t="str">
        <f t="shared" si="1"/>
        <v>0</v>
      </c>
      <c r="E6" s="17" t="str">
        <f t="shared" si="2"/>
        <v>0</v>
      </c>
      <c r="F6" s="17" t="str">
        <f t="shared" si="3"/>
        <v>0</v>
      </c>
      <c r="G6" s="18" t="str">
        <f t="shared" si="4"/>
        <v>0</v>
      </c>
      <c r="H6" s="19">
        <v>0.0</v>
      </c>
    </row>
    <row r="7">
      <c r="A7" s="1" t="s">
        <v>31</v>
      </c>
      <c r="B7" s="5" t="s">
        <v>32</v>
      </c>
      <c r="C7" s="5" t="s">
        <v>33</v>
      </c>
      <c r="D7" s="17" t="str">
        <f t="shared" si="1"/>
        <v>0</v>
      </c>
      <c r="E7" s="17" t="str">
        <f t="shared" si="2"/>
        <v>0</v>
      </c>
      <c r="F7" s="17" t="str">
        <f t="shared" si="3"/>
        <v>0</v>
      </c>
      <c r="G7" s="18" t="str">
        <f t="shared" si="4"/>
        <v>0</v>
      </c>
      <c r="H7" s="19">
        <v>871.25</v>
      </c>
    </row>
    <row r="8">
      <c r="A8" s="1" t="s">
        <v>31</v>
      </c>
      <c r="B8" s="5" t="s">
        <v>32</v>
      </c>
      <c r="C8" s="5" t="s">
        <v>59</v>
      </c>
      <c r="D8" s="17" t="str">
        <f t="shared" si="1"/>
        <v>0</v>
      </c>
      <c r="E8" s="17" t="str">
        <f t="shared" si="2"/>
        <v>0</v>
      </c>
      <c r="F8" s="17" t="str">
        <f t="shared" si="3"/>
        <v>0</v>
      </c>
      <c r="G8" s="18" t="str">
        <f t="shared" si="4"/>
        <v>0</v>
      </c>
      <c r="H8" s="19">
        <v>12524.56</v>
      </c>
    </row>
    <row r="9">
      <c r="A9" s="1" t="s">
        <v>31</v>
      </c>
      <c r="B9" s="5" t="s">
        <v>32</v>
      </c>
      <c r="C9" s="5" t="s">
        <v>60</v>
      </c>
      <c r="D9" s="17" t="str">
        <f t="shared" si="1"/>
        <v>0</v>
      </c>
      <c r="E9" s="17" t="str">
        <f t="shared" si="2"/>
        <v>0</v>
      </c>
      <c r="F9" s="17" t="str">
        <f t="shared" si="3"/>
        <v>0</v>
      </c>
      <c r="G9" s="18" t="str">
        <f t="shared" si="4"/>
        <v>0</v>
      </c>
      <c r="H9" s="19">
        <v>267.55</v>
      </c>
    </row>
    <row r="10">
      <c r="A10" s="1" t="s">
        <v>31</v>
      </c>
      <c r="B10" s="5" t="s">
        <v>32</v>
      </c>
      <c r="C10" s="5" t="s">
        <v>60</v>
      </c>
      <c r="D10" s="17" t="str">
        <f t="shared" si="1"/>
        <v>0</v>
      </c>
      <c r="E10" s="17" t="str">
        <f t="shared" si="2"/>
        <v>0</v>
      </c>
      <c r="F10" s="17" t="str">
        <f t="shared" si="3"/>
        <v>0</v>
      </c>
      <c r="G10" s="18" t="str">
        <f t="shared" si="4"/>
        <v>0</v>
      </c>
      <c r="H10" s="19">
        <v>6613.68</v>
      </c>
    </row>
    <row r="11">
      <c r="A11" s="1" t="s">
        <v>31</v>
      </c>
      <c r="B11" s="5" t="s">
        <v>32</v>
      </c>
      <c r="C11" s="5" t="s">
        <v>56</v>
      </c>
      <c r="D11" s="17" t="str">
        <f t="shared" si="1"/>
        <v>0</v>
      </c>
      <c r="E11" s="17" t="str">
        <f t="shared" si="2"/>
        <v>0</v>
      </c>
      <c r="F11" s="17" t="str">
        <f t="shared" si="3"/>
        <v>0</v>
      </c>
      <c r="G11" s="18" t="str">
        <f t="shared" si="4"/>
        <v>0</v>
      </c>
      <c r="H11" s="19">
        <v>181.12</v>
      </c>
    </row>
    <row r="12">
      <c r="A12" s="1" t="s">
        <v>31</v>
      </c>
      <c r="B12" s="5" t="s">
        <v>32</v>
      </c>
      <c r="C12" s="5" t="s">
        <v>56</v>
      </c>
      <c r="D12" s="17" t="str">
        <f t="shared" si="1"/>
        <v>0</v>
      </c>
      <c r="E12" s="17" t="str">
        <f t="shared" si="2"/>
        <v>0</v>
      </c>
      <c r="F12" s="17" t="str">
        <f t="shared" si="3"/>
        <v>0</v>
      </c>
      <c r="G12" s="18" t="str">
        <f t="shared" si="4"/>
        <v>0</v>
      </c>
      <c r="H12" s="19">
        <v>1021000.0</v>
      </c>
    </row>
    <row r="13">
      <c r="A13" s="1" t="s">
        <v>31</v>
      </c>
      <c r="B13" s="5" t="s">
        <v>32</v>
      </c>
      <c r="C13" s="5" t="s">
        <v>61</v>
      </c>
      <c r="D13" s="17" t="str">
        <f t="shared" si="1"/>
        <v>0</v>
      </c>
      <c r="E13" s="17" t="str">
        <f t="shared" si="2"/>
        <v>0</v>
      </c>
      <c r="F13" s="17" t="str">
        <f t="shared" si="3"/>
        <v>0</v>
      </c>
      <c r="G13" s="18" t="str">
        <f t="shared" si="4"/>
        <v>0</v>
      </c>
      <c r="H13" s="19">
        <v>480.85</v>
      </c>
    </row>
    <row r="14">
      <c r="A14" s="1" t="s">
        <v>31</v>
      </c>
      <c r="B14" s="5" t="s">
        <v>32</v>
      </c>
      <c r="C14" s="5" t="s">
        <v>61</v>
      </c>
      <c r="D14" s="17" t="str">
        <f t="shared" si="1"/>
        <v>0</v>
      </c>
      <c r="E14" s="17" t="str">
        <f t="shared" si="2"/>
        <v>0</v>
      </c>
      <c r="F14" s="17" t="str">
        <f t="shared" si="3"/>
        <v>0</v>
      </c>
      <c r="G14" s="18" t="str">
        <f t="shared" si="4"/>
        <v>0</v>
      </c>
      <c r="H14" s="19">
        <v>16795.13</v>
      </c>
    </row>
    <row r="15">
      <c r="A15" s="1" t="s">
        <v>31</v>
      </c>
      <c r="B15" s="5" t="s">
        <v>62</v>
      </c>
      <c r="C15" s="5" t="s">
        <v>63</v>
      </c>
      <c r="D15" s="17" t="str">
        <f t="shared" si="1"/>
        <v>0</v>
      </c>
      <c r="E15" s="17" t="str">
        <f t="shared" si="2"/>
        <v>0</v>
      </c>
      <c r="F15" s="17" t="str">
        <f t="shared" si="3"/>
        <v>0</v>
      </c>
      <c r="G15" s="18" t="str">
        <f t="shared" si="4"/>
        <v>0</v>
      </c>
      <c r="H15" s="19">
        <v>-491.88</v>
      </c>
    </row>
    <row r="16">
      <c r="A16" s="1" t="s">
        <v>31</v>
      </c>
      <c r="B16" s="5" t="s">
        <v>64</v>
      </c>
      <c r="C16" s="5" t="s">
        <v>63</v>
      </c>
      <c r="D16" s="17" t="str">
        <f t="shared" si="1"/>
        <v>0</v>
      </c>
      <c r="E16" s="17" t="str">
        <f t="shared" si="2"/>
        <v>0</v>
      </c>
      <c r="F16" s="17" t="str">
        <f t="shared" si="3"/>
        <v>0</v>
      </c>
      <c r="G16" s="18" t="str">
        <f t="shared" si="4"/>
        <v>0</v>
      </c>
      <c r="H16" s="19">
        <v>-445.62</v>
      </c>
    </row>
    <row r="17">
      <c r="A17" s="1" t="s">
        <v>31</v>
      </c>
      <c r="B17" s="5" t="s">
        <v>65</v>
      </c>
      <c r="C17" s="5" t="s">
        <v>66</v>
      </c>
      <c r="D17" s="17" t="str">
        <f t="shared" si="1"/>
        <v>0</v>
      </c>
      <c r="E17" s="17" t="str">
        <f t="shared" si="2"/>
        <v>0</v>
      </c>
      <c r="F17" s="17" t="str">
        <f t="shared" si="3"/>
        <v>0</v>
      </c>
      <c r="G17" s="18" t="str">
        <f t="shared" si="4"/>
        <v>0</v>
      </c>
      <c r="H17" s="19">
        <v>461851.75</v>
      </c>
    </row>
    <row r="18">
      <c r="A18" s="1" t="s">
        <v>31</v>
      </c>
      <c r="B18" s="5" t="s">
        <v>67</v>
      </c>
      <c r="C18" s="5" t="s">
        <v>66</v>
      </c>
      <c r="D18" s="17" t="str">
        <f t="shared" si="1"/>
        <v>0</v>
      </c>
      <c r="E18" s="17" t="str">
        <f t="shared" si="2"/>
        <v>0</v>
      </c>
      <c r="F18" s="17" t="str">
        <f t="shared" si="3"/>
        <v>0</v>
      </c>
      <c r="G18" s="18" t="str">
        <f t="shared" si="4"/>
        <v>0</v>
      </c>
      <c r="H18" s="19">
        <v>501564.22</v>
      </c>
    </row>
    <row r="19">
      <c r="A19" s="1" t="s">
        <v>31</v>
      </c>
      <c r="B19" s="5" t="s">
        <v>68</v>
      </c>
      <c r="C19" s="5" t="s">
        <v>66</v>
      </c>
      <c r="D19" s="17" t="str">
        <f t="shared" si="1"/>
        <v>Repsol</v>
      </c>
      <c r="E19" s="17" t="str">
        <f t="shared" si="2"/>
        <v>0</v>
      </c>
      <c r="F19" s="17" t="str">
        <f t="shared" si="3"/>
        <v>REPSOL INTL FINANCE 3.625% 07/10/2021</v>
      </c>
      <c r="G19" s="18">
        <f t="shared" si="4"/>
        <v>711195.92</v>
      </c>
      <c r="H19" s="19">
        <v>711195.92</v>
      </c>
    </row>
    <row r="20">
      <c r="A20" s="1" t="s">
        <v>31</v>
      </c>
      <c r="B20" s="5" t="s">
        <v>69</v>
      </c>
      <c r="C20" s="5" t="s">
        <v>63</v>
      </c>
      <c r="D20" s="17" t="str">
        <f t="shared" si="1"/>
        <v>0</v>
      </c>
      <c r="E20" s="17" t="str">
        <f t="shared" si="2"/>
        <v>0</v>
      </c>
      <c r="F20" s="17" t="str">
        <f t="shared" si="3"/>
        <v>0</v>
      </c>
      <c r="G20" s="18" t="str">
        <f t="shared" si="4"/>
        <v>0</v>
      </c>
      <c r="H20" s="19">
        <v>-1711.29</v>
      </c>
    </row>
    <row r="21">
      <c r="A21" s="1" t="s">
        <v>31</v>
      </c>
      <c r="B21" s="5" t="s">
        <v>70</v>
      </c>
      <c r="C21" s="5" t="s">
        <v>66</v>
      </c>
      <c r="D21" s="17" t="str">
        <f t="shared" si="1"/>
        <v>0</v>
      </c>
      <c r="E21" s="17" t="str">
        <f t="shared" si="2"/>
        <v>0</v>
      </c>
      <c r="F21" s="17" t="str">
        <f t="shared" si="3"/>
        <v>0</v>
      </c>
      <c r="G21" s="18" t="str">
        <f t="shared" si="4"/>
        <v>0</v>
      </c>
      <c r="H21" s="19">
        <v>1026029.96</v>
      </c>
    </row>
    <row r="22">
      <c r="A22" s="1" t="s">
        <v>31</v>
      </c>
      <c r="B22" s="5" t="s">
        <v>71</v>
      </c>
      <c r="C22" s="5" t="s">
        <v>66</v>
      </c>
      <c r="D22" s="17" t="str">
        <f t="shared" si="1"/>
        <v>0</v>
      </c>
      <c r="E22" s="17" t="str">
        <f t="shared" si="2"/>
        <v>0</v>
      </c>
      <c r="F22" s="17" t="str">
        <f t="shared" si="3"/>
        <v>0</v>
      </c>
      <c r="G22" s="18" t="str">
        <f t="shared" si="4"/>
        <v>0</v>
      </c>
      <c r="H22" s="19">
        <v>575892.24</v>
      </c>
    </row>
    <row r="23">
      <c r="A23" s="1" t="s">
        <v>31</v>
      </c>
      <c r="B23" s="5" t="s">
        <v>72</v>
      </c>
      <c r="C23" s="5" t="s">
        <v>66</v>
      </c>
      <c r="D23" s="17" t="str">
        <f t="shared" si="1"/>
        <v>0</v>
      </c>
      <c r="E23" s="17" t="str">
        <f t="shared" si="2"/>
        <v>0</v>
      </c>
      <c r="F23" s="17" t="str">
        <f t="shared" si="3"/>
        <v>0</v>
      </c>
      <c r="G23" s="18" t="str">
        <f t="shared" si="4"/>
        <v>0</v>
      </c>
      <c r="H23" s="19">
        <v>764436.96</v>
      </c>
    </row>
    <row r="24">
      <c r="A24" s="1" t="s">
        <v>31</v>
      </c>
      <c r="B24" s="5" t="s">
        <v>73</v>
      </c>
      <c r="C24" s="5" t="s">
        <v>66</v>
      </c>
      <c r="D24" s="17" t="str">
        <f t="shared" si="1"/>
        <v>0</v>
      </c>
      <c r="E24" s="17" t="str">
        <f t="shared" si="2"/>
        <v>0</v>
      </c>
      <c r="F24" s="17" t="str">
        <f t="shared" si="3"/>
        <v>0</v>
      </c>
      <c r="G24" s="18" t="str">
        <f t="shared" si="4"/>
        <v>0</v>
      </c>
      <c r="H24" s="19">
        <v>86185.86</v>
      </c>
    </row>
    <row r="25">
      <c r="A25" s="1" t="s">
        <v>31</v>
      </c>
      <c r="B25" s="5" t="s">
        <v>74</v>
      </c>
      <c r="C25" s="5" t="s">
        <v>63</v>
      </c>
      <c r="D25" s="17" t="str">
        <f t="shared" si="1"/>
        <v>0</v>
      </c>
      <c r="E25" s="17" t="str">
        <f t="shared" si="2"/>
        <v>0</v>
      </c>
      <c r="F25" s="17" t="str">
        <f t="shared" si="3"/>
        <v>0</v>
      </c>
      <c r="G25" s="18" t="str">
        <f t="shared" si="4"/>
        <v>0</v>
      </c>
      <c r="H25" s="19">
        <v>-11731.02</v>
      </c>
    </row>
    <row r="26">
      <c r="A26" s="1" t="s">
        <v>31</v>
      </c>
      <c r="B26" s="5" t="s">
        <v>75</v>
      </c>
      <c r="C26" s="5" t="s">
        <v>66</v>
      </c>
      <c r="D26" s="17" t="str">
        <f t="shared" si="1"/>
        <v>0</v>
      </c>
      <c r="E26" s="17" t="str">
        <f t="shared" si="2"/>
        <v>0</v>
      </c>
      <c r="F26" s="17" t="str">
        <f t="shared" si="3"/>
        <v>0</v>
      </c>
      <c r="G26" s="18" t="str">
        <f t="shared" si="4"/>
        <v>0</v>
      </c>
      <c r="H26" s="19">
        <v>1553199.87</v>
      </c>
    </row>
    <row r="27">
      <c r="A27" s="1" t="s">
        <v>31</v>
      </c>
      <c r="B27" s="5" t="s">
        <v>76</v>
      </c>
      <c r="C27" s="5" t="s">
        <v>66</v>
      </c>
      <c r="D27" s="17" t="str">
        <f t="shared" si="1"/>
        <v>0</v>
      </c>
      <c r="E27" s="17" t="str">
        <f t="shared" si="2"/>
        <v>0</v>
      </c>
      <c r="F27" s="17" t="str">
        <f t="shared" si="3"/>
        <v>0</v>
      </c>
      <c r="G27" s="18" t="str">
        <f t="shared" si="4"/>
        <v>0</v>
      </c>
      <c r="H27" s="19">
        <v>661613.4</v>
      </c>
    </row>
    <row r="28">
      <c r="A28" s="1" t="s">
        <v>31</v>
      </c>
      <c r="B28" s="5" t="s">
        <v>77</v>
      </c>
      <c r="C28" s="5" t="s">
        <v>63</v>
      </c>
      <c r="D28" s="17" t="str">
        <f t="shared" si="1"/>
        <v>0</v>
      </c>
      <c r="E28" s="17" t="str">
        <f t="shared" si="2"/>
        <v>0</v>
      </c>
      <c r="F28" s="17" t="str">
        <f t="shared" si="3"/>
        <v>0</v>
      </c>
      <c r="G28" s="18" t="str">
        <f t="shared" si="4"/>
        <v>0</v>
      </c>
      <c r="H28" s="19">
        <v>694.44</v>
      </c>
    </row>
    <row r="29">
      <c r="A29" s="1" t="s">
        <v>31</v>
      </c>
      <c r="B29" s="5" t="s">
        <v>78</v>
      </c>
      <c r="C29" s="5" t="s">
        <v>66</v>
      </c>
      <c r="D29" s="17" t="str">
        <f t="shared" si="1"/>
        <v>0</v>
      </c>
      <c r="E29" s="17" t="str">
        <f t="shared" si="2"/>
        <v>0</v>
      </c>
      <c r="F29" s="17" t="str">
        <f t="shared" si="3"/>
        <v>0</v>
      </c>
      <c r="G29" s="18" t="str">
        <f t="shared" si="4"/>
        <v>0</v>
      </c>
      <c r="H29" s="19">
        <v>504260.12</v>
      </c>
    </row>
    <row r="30">
      <c r="A30" s="1" t="s">
        <v>31</v>
      </c>
      <c r="B30" s="5" t="s">
        <v>79</v>
      </c>
      <c r="C30" s="5" t="s">
        <v>66</v>
      </c>
      <c r="D30" s="17" t="str">
        <f t="shared" si="1"/>
        <v>0</v>
      </c>
      <c r="E30" s="17" t="str">
        <f t="shared" si="2"/>
        <v>0</v>
      </c>
      <c r="F30" s="17" t="str">
        <f t="shared" si="3"/>
        <v>0</v>
      </c>
      <c r="G30" s="18" t="str">
        <f t="shared" si="4"/>
        <v>0</v>
      </c>
      <c r="H30" s="19">
        <v>568607.52</v>
      </c>
    </row>
    <row r="31">
      <c r="A31" s="1" t="s">
        <v>31</v>
      </c>
      <c r="B31" s="5" t="s">
        <v>80</v>
      </c>
      <c r="C31" s="5" t="s">
        <v>66</v>
      </c>
      <c r="D31" s="17" t="str">
        <f t="shared" si="1"/>
        <v>0</v>
      </c>
      <c r="E31" s="17" t="str">
        <f t="shared" si="2"/>
        <v>0</v>
      </c>
      <c r="F31" s="17" t="str">
        <f t="shared" si="3"/>
        <v>0</v>
      </c>
      <c r="G31" s="18" t="str">
        <f t="shared" si="4"/>
        <v>0</v>
      </c>
      <c r="H31" s="19">
        <v>668510.89</v>
      </c>
    </row>
    <row r="32">
      <c r="A32" s="1" t="s">
        <v>31</v>
      </c>
      <c r="B32" s="5" t="s">
        <v>81</v>
      </c>
      <c r="C32" s="5" t="s">
        <v>66</v>
      </c>
      <c r="D32" s="17" t="str">
        <f t="shared" si="1"/>
        <v>0</v>
      </c>
      <c r="E32" s="17" t="str">
        <f t="shared" si="2"/>
        <v>0</v>
      </c>
      <c r="F32" s="17" t="str">
        <f t="shared" si="3"/>
        <v>0</v>
      </c>
      <c r="G32" s="18" t="str">
        <f t="shared" si="4"/>
        <v>0</v>
      </c>
      <c r="H32" s="19">
        <v>350463.84</v>
      </c>
    </row>
    <row r="33">
      <c r="A33" s="1" t="s">
        <v>31</v>
      </c>
      <c r="B33" s="5" t="s">
        <v>82</v>
      </c>
      <c r="C33" s="5" t="s">
        <v>66</v>
      </c>
      <c r="D33" s="17" t="str">
        <f t="shared" si="1"/>
        <v>0</v>
      </c>
      <c r="E33" s="17" t="str">
        <f t="shared" si="2"/>
        <v>0</v>
      </c>
      <c r="F33" s="17" t="str">
        <f t="shared" si="3"/>
        <v>0</v>
      </c>
      <c r="G33" s="18" t="str">
        <f t="shared" si="4"/>
        <v>0</v>
      </c>
      <c r="H33" s="19">
        <v>2386663.53</v>
      </c>
    </row>
    <row r="34">
      <c r="A34" s="1" t="s">
        <v>31</v>
      </c>
      <c r="B34" s="5" t="s">
        <v>83</v>
      </c>
      <c r="C34" s="5" t="s">
        <v>66</v>
      </c>
      <c r="D34" s="17" t="str">
        <f t="shared" si="1"/>
        <v>0</v>
      </c>
      <c r="E34" s="17" t="str">
        <f t="shared" si="2"/>
        <v>0</v>
      </c>
      <c r="F34" s="17" t="str">
        <f t="shared" si="3"/>
        <v>0</v>
      </c>
      <c r="G34" s="18" t="str">
        <f t="shared" si="4"/>
        <v>0</v>
      </c>
      <c r="H34" s="19">
        <v>648802.0</v>
      </c>
    </row>
    <row r="35">
      <c r="A35" s="1" t="s">
        <v>31</v>
      </c>
      <c r="B35" s="5" t="s">
        <v>84</v>
      </c>
      <c r="C35" s="5" t="s">
        <v>66</v>
      </c>
      <c r="D35" s="17" t="str">
        <f t="shared" si="1"/>
        <v>0</v>
      </c>
      <c r="E35" s="17" t="str">
        <f t="shared" si="2"/>
        <v>0</v>
      </c>
      <c r="F35" s="17" t="str">
        <f t="shared" si="3"/>
        <v>0</v>
      </c>
      <c r="G35" s="18" t="str">
        <f t="shared" si="4"/>
        <v>0</v>
      </c>
      <c r="H35" s="19">
        <v>881373.75</v>
      </c>
    </row>
    <row r="36">
      <c r="A36" s="1" t="s">
        <v>31</v>
      </c>
      <c r="B36" s="5" t="s">
        <v>85</v>
      </c>
      <c r="C36" s="5" t="s">
        <v>86</v>
      </c>
      <c r="D36" s="17" t="str">
        <f t="shared" si="1"/>
        <v>0</v>
      </c>
      <c r="E36" s="17" t="str">
        <f t="shared" si="2"/>
        <v>0</v>
      </c>
      <c r="F36" s="17" t="str">
        <f t="shared" si="3"/>
        <v>0</v>
      </c>
      <c r="G36" s="18" t="str">
        <f t="shared" si="4"/>
        <v>0</v>
      </c>
      <c r="H36" s="19">
        <v>1435576.5</v>
      </c>
    </row>
    <row r="37">
      <c r="A37" s="1" t="s">
        <v>31</v>
      </c>
      <c r="B37" s="5" t="s">
        <v>87</v>
      </c>
      <c r="C37" s="5" t="s">
        <v>66</v>
      </c>
      <c r="D37" s="17" t="str">
        <f t="shared" si="1"/>
        <v>0</v>
      </c>
      <c r="E37" s="17" t="str">
        <f t="shared" si="2"/>
        <v>0</v>
      </c>
      <c r="F37" s="17" t="str">
        <f t="shared" si="3"/>
        <v>0</v>
      </c>
      <c r="G37" s="18" t="str">
        <f t="shared" si="4"/>
        <v>0</v>
      </c>
      <c r="H37" s="19">
        <v>313500.0</v>
      </c>
    </row>
    <row r="38">
      <c r="A38" s="1" t="s">
        <v>31</v>
      </c>
      <c r="B38" s="5" t="s">
        <v>88</v>
      </c>
      <c r="C38" s="5" t="s">
        <v>66</v>
      </c>
      <c r="D38" s="17" t="str">
        <f t="shared" si="1"/>
        <v>0</v>
      </c>
      <c r="E38" s="17" t="str">
        <f t="shared" si="2"/>
        <v>0</v>
      </c>
      <c r="F38" s="17" t="str">
        <f t="shared" si="3"/>
        <v>0</v>
      </c>
      <c r="G38" s="18" t="str">
        <f t="shared" si="4"/>
        <v>0</v>
      </c>
      <c r="H38" s="19">
        <v>834105.0</v>
      </c>
    </row>
    <row r="39">
      <c r="A39" s="1" t="s">
        <v>31</v>
      </c>
      <c r="B39" s="5" t="s">
        <v>89</v>
      </c>
      <c r="C39" s="5" t="s">
        <v>66</v>
      </c>
      <c r="D39" s="17" t="str">
        <f t="shared" si="1"/>
        <v>0</v>
      </c>
      <c r="E39" s="17" t="str">
        <f t="shared" si="2"/>
        <v>0</v>
      </c>
      <c r="F39" s="17" t="str">
        <f t="shared" si="3"/>
        <v>0</v>
      </c>
      <c r="G39" s="18" t="str">
        <f t="shared" si="4"/>
        <v>0</v>
      </c>
      <c r="H39" s="19">
        <v>525468.75</v>
      </c>
    </row>
    <row r="40">
      <c r="A40" s="1" t="s">
        <v>31</v>
      </c>
      <c r="B40" s="5" t="s">
        <v>90</v>
      </c>
      <c r="C40" s="5" t="s">
        <v>66</v>
      </c>
      <c r="D40" s="17" t="str">
        <f t="shared" si="1"/>
        <v>0</v>
      </c>
      <c r="E40" s="17" t="str">
        <f t="shared" si="2"/>
        <v>0</v>
      </c>
      <c r="F40" s="17" t="str">
        <f t="shared" si="3"/>
        <v>0</v>
      </c>
      <c r="G40" s="18" t="str">
        <f t="shared" si="4"/>
        <v>0</v>
      </c>
      <c r="H40" s="19">
        <v>873821.2</v>
      </c>
    </row>
    <row r="41">
      <c r="A41" s="1" t="s">
        <v>31</v>
      </c>
      <c r="B41" s="5" t="s">
        <v>91</v>
      </c>
      <c r="C41" s="5" t="s">
        <v>66</v>
      </c>
      <c r="D41" s="17" t="str">
        <f t="shared" si="1"/>
        <v>0</v>
      </c>
      <c r="E41" s="17" t="str">
        <f t="shared" si="2"/>
        <v>0</v>
      </c>
      <c r="F41" s="17" t="str">
        <f t="shared" si="3"/>
        <v>0</v>
      </c>
      <c r="G41" s="18" t="str">
        <f t="shared" si="4"/>
        <v>0</v>
      </c>
      <c r="H41" s="19">
        <v>707624.4</v>
      </c>
    </row>
    <row r="42">
      <c r="A42" s="1" t="s">
        <v>31</v>
      </c>
      <c r="B42" s="5" t="s">
        <v>92</v>
      </c>
      <c r="C42" s="5" t="s">
        <v>66</v>
      </c>
      <c r="D42" s="17" t="str">
        <f t="shared" si="1"/>
        <v>0</v>
      </c>
      <c r="E42" s="17" t="str">
        <f t="shared" si="2"/>
        <v>0</v>
      </c>
      <c r="F42" s="17" t="str">
        <f t="shared" si="3"/>
        <v>0</v>
      </c>
      <c r="G42" s="18" t="str">
        <f t="shared" si="4"/>
        <v>0</v>
      </c>
      <c r="H42" s="19">
        <v>1039843.35</v>
      </c>
    </row>
    <row r="43">
      <c r="A43" s="1" t="s">
        <v>31</v>
      </c>
      <c r="B43" s="5" t="s">
        <v>93</v>
      </c>
      <c r="C43" s="5" t="s">
        <v>56</v>
      </c>
      <c r="D43" s="17" t="str">
        <f t="shared" si="1"/>
        <v>0</v>
      </c>
      <c r="E43" s="17" t="str">
        <f t="shared" si="2"/>
        <v>0</v>
      </c>
      <c r="F43" s="17" t="str">
        <f t="shared" si="3"/>
        <v>0</v>
      </c>
      <c r="G43" s="18" t="str">
        <f t="shared" si="4"/>
        <v>0</v>
      </c>
      <c r="H43" s="19">
        <v>0.0</v>
      </c>
    </row>
    <row r="44">
      <c r="A44" s="1" t="s">
        <v>31</v>
      </c>
      <c r="B44" s="5" t="s">
        <v>94</v>
      </c>
      <c r="C44" s="5" t="s">
        <v>66</v>
      </c>
      <c r="D44" s="17" t="str">
        <f t="shared" si="1"/>
        <v>0</v>
      </c>
      <c r="E44" s="17" t="str">
        <f t="shared" si="2"/>
        <v>0</v>
      </c>
      <c r="F44" s="17" t="str">
        <f t="shared" si="3"/>
        <v>0</v>
      </c>
      <c r="G44" s="18" t="str">
        <f t="shared" si="4"/>
        <v>0</v>
      </c>
      <c r="H44" s="19">
        <v>1876131.68</v>
      </c>
    </row>
    <row r="45">
      <c r="A45" s="1" t="s">
        <v>31</v>
      </c>
      <c r="B45" s="5" t="s">
        <v>95</v>
      </c>
      <c r="C45" s="5" t="s">
        <v>66</v>
      </c>
      <c r="D45" s="17" t="str">
        <f t="shared" si="1"/>
        <v>0</v>
      </c>
      <c r="E45" s="17" t="str">
        <f t="shared" si="2"/>
        <v>0</v>
      </c>
      <c r="F45" s="17" t="str">
        <f t="shared" si="3"/>
        <v>0</v>
      </c>
      <c r="G45" s="18" t="str">
        <f t="shared" si="4"/>
        <v>0</v>
      </c>
      <c r="H45" s="19">
        <v>1095313.0</v>
      </c>
    </row>
    <row r="46">
      <c r="A46" s="1" t="s">
        <v>31</v>
      </c>
      <c r="B46" s="5" t="s">
        <v>96</v>
      </c>
      <c r="C46" s="5" t="s">
        <v>66</v>
      </c>
      <c r="D46" s="17" t="str">
        <f t="shared" si="1"/>
        <v>0</v>
      </c>
      <c r="E46" s="17" t="str">
        <f t="shared" si="2"/>
        <v>0</v>
      </c>
      <c r="F46" s="17" t="str">
        <f t="shared" si="3"/>
        <v>0</v>
      </c>
      <c r="G46" s="18" t="str">
        <f t="shared" si="4"/>
        <v>0</v>
      </c>
      <c r="H46" s="19">
        <v>472593.6</v>
      </c>
    </row>
    <row r="47">
      <c r="A47" s="1" t="s">
        <v>31</v>
      </c>
      <c r="B47" s="5" t="s">
        <v>97</v>
      </c>
      <c r="C47" s="5" t="s">
        <v>66</v>
      </c>
      <c r="D47" s="17" t="str">
        <f t="shared" si="1"/>
        <v>0</v>
      </c>
      <c r="E47" s="17" t="str">
        <f t="shared" si="2"/>
        <v>0</v>
      </c>
      <c r="F47" s="17" t="str">
        <f t="shared" si="3"/>
        <v>0</v>
      </c>
      <c r="G47" s="18" t="str">
        <f t="shared" si="4"/>
        <v>0</v>
      </c>
      <c r="H47" s="19">
        <v>2201185.0</v>
      </c>
    </row>
    <row r="48">
      <c r="A48" s="1" t="s">
        <v>31</v>
      </c>
      <c r="B48" s="5" t="s">
        <v>98</v>
      </c>
      <c r="C48" s="5" t="s">
        <v>66</v>
      </c>
      <c r="D48" s="17" t="str">
        <f t="shared" si="1"/>
        <v>0</v>
      </c>
      <c r="E48" s="17" t="str">
        <f t="shared" si="2"/>
        <v>0</v>
      </c>
      <c r="F48" s="17" t="str">
        <f t="shared" si="3"/>
        <v>0</v>
      </c>
      <c r="G48" s="18" t="str">
        <f t="shared" si="4"/>
        <v>0</v>
      </c>
      <c r="H48" s="19">
        <v>439365.85</v>
      </c>
    </row>
    <row r="49">
      <c r="A49" s="1" t="s">
        <v>31</v>
      </c>
      <c r="B49" s="5" t="s">
        <v>99</v>
      </c>
      <c r="C49" s="5" t="s">
        <v>66</v>
      </c>
      <c r="D49" s="17" t="str">
        <f t="shared" si="1"/>
        <v>0</v>
      </c>
      <c r="E49" s="17" t="str">
        <f t="shared" si="2"/>
        <v>0</v>
      </c>
      <c r="F49" s="17" t="str">
        <f t="shared" si="3"/>
        <v>0</v>
      </c>
      <c r="G49" s="18" t="str">
        <f t="shared" si="4"/>
        <v>0</v>
      </c>
      <c r="H49" s="19">
        <v>604906.8</v>
      </c>
    </row>
    <row r="50">
      <c r="A50" s="1" t="s">
        <v>31</v>
      </c>
      <c r="B50" s="5" t="s">
        <v>100</v>
      </c>
      <c r="C50" s="5" t="s">
        <v>66</v>
      </c>
      <c r="D50" s="17" t="str">
        <f t="shared" si="1"/>
        <v>0</v>
      </c>
      <c r="E50" s="17" t="str">
        <f t="shared" si="2"/>
        <v>0</v>
      </c>
      <c r="F50" s="17" t="str">
        <f t="shared" si="3"/>
        <v>0</v>
      </c>
      <c r="G50" s="18" t="str">
        <f t="shared" si="4"/>
        <v>0</v>
      </c>
      <c r="H50" s="19">
        <v>316500.0</v>
      </c>
    </row>
    <row r="51">
      <c r="A51" s="1" t="s">
        <v>31</v>
      </c>
      <c r="B51" s="5" t="s">
        <v>101</v>
      </c>
      <c r="C51" s="5" t="s">
        <v>66</v>
      </c>
      <c r="D51" s="17" t="str">
        <f t="shared" si="1"/>
        <v>0</v>
      </c>
      <c r="E51" s="17" t="str">
        <f t="shared" si="2"/>
        <v>0</v>
      </c>
      <c r="F51" s="17" t="str">
        <f t="shared" si="3"/>
        <v>0</v>
      </c>
      <c r="G51" s="18" t="str">
        <f t="shared" si="4"/>
        <v>0</v>
      </c>
      <c r="H51" s="19">
        <v>3147905.7</v>
      </c>
    </row>
    <row r="52">
      <c r="A52" s="1" t="s">
        <v>31</v>
      </c>
      <c r="B52" s="5" t="s">
        <v>102</v>
      </c>
      <c r="C52" s="5" t="s">
        <v>66</v>
      </c>
      <c r="D52" s="17" t="str">
        <f t="shared" si="1"/>
        <v>0</v>
      </c>
      <c r="E52" s="17" t="str">
        <f t="shared" si="2"/>
        <v>0</v>
      </c>
      <c r="F52" s="17" t="str">
        <f t="shared" si="3"/>
        <v>0</v>
      </c>
      <c r="G52" s="18" t="str">
        <f t="shared" si="4"/>
        <v>0</v>
      </c>
      <c r="H52" s="19">
        <v>221287.5</v>
      </c>
    </row>
    <row r="53">
      <c r="A53" s="1" t="s">
        <v>31</v>
      </c>
      <c r="B53" s="5" t="s">
        <v>103</v>
      </c>
      <c r="C53" s="5" t="s">
        <v>66</v>
      </c>
      <c r="D53" s="17" t="str">
        <f t="shared" si="1"/>
        <v>0</v>
      </c>
      <c r="E53" s="17" t="str">
        <f t="shared" si="2"/>
        <v>0</v>
      </c>
      <c r="F53" s="17" t="str">
        <f t="shared" si="3"/>
        <v>0</v>
      </c>
      <c r="G53" s="18" t="str">
        <f t="shared" si="4"/>
        <v>0</v>
      </c>
      <c r="H53" s="19">
        <v>788378.15</v>
      </c>
    </row>
    <row r="54">
      <c r="A54" s="1" t="s">
        <v>31</v>
      </c>
      <c r="B54" s="5" t="s">
        <v>104</v>
      </c>
      <c r="C54" s="5" t="s">
        <v>66</v>
      </c>
      <c r="D54" s="17" t="str">
        <f t="shared" si="1"/>
        <v>0</v>
      </c>
      <c r="E54" s="17" t="str">
        <f t="shared" si="2"/>
        <v>0</v>
      </c>
      <c r="F54" s="17" t="str">
        <f t="shared" si="3"/>
        <v>0</v>
      </c>
      <c r="G54" s="18" t="str">
        <f t="shared" si="4"/>
        <v>0</v>
      </c>
      <c r="H54" s="19">
        <v>963960.75</v>
      </c>
    </row>
    <row r="55">
      <c r="A55" s="1" t="s">
        <v>31</v>
      </c>
      <c r="B55" s="5" t="s">
        <v>105</v>
      </c>
      <c r="C55" s="5" t="s">
        <v>86</v>
      </c>
      <c r="D55" s="17" t="str">
        <f t="shared" si="1"/>
        <v>0</v>
      </c>
      <c r="E55" s="17" t="str">
        <f t="shared" si="2"/>
        <v>0</v>
      </c>
      <c r="F55" s="17" t="str">
        <f t="shared" si="3"/>
        <v>0</v>
      </c>
      <c r="G55" s="18" t="str">
        <f t="shared" si="4"/>
        <v>0</v>
      </c>
      <c r="H55" s="19">
        <v>1677502.5</v>
      </c>
    </row>
    <row r="56">
      <c r="A56" s="1" t="s">
        <v>31</v>
      </c>
      <c r="B56" s="5" t="s">
        <v>106</v>
      </c>
      <c r="C56" s="5" t="s">
        <v>86</v>
      </c>
      <c r="D56" s="17" t="str">
        <f t="shared" si="1"/>
        <v>0</v>
      </c>
      <c r="E56" s="17" t="str">
        <f t="shared" si="2"/>
        <v>0</v>
      </c>
      <c r="F56" s="17" t="str">
        <f t="shared" si="3"/>
        <v>0</v>
      </c>
      <c r="G56" s="18" t="str">
        <f t="shared" si="4"/>
        <v>0</v>
      </c>
      <c r="H56" s="19">
        <v>1503584.39</v>
      </c>
    </row>
    <row r="57">
      <c r="A57" s="1" t="s">
        <v>31</v>
      </c>
      <c r="B57" s="5" t="s">
        <v>107</v>
      </c>
      <c r="C57" s="5" t="s">
        <v>66</v>
      </c>
      <c r="D57" s="17" t="str">
        <f t="shared" si="1"/>
        <v>0</v>
      </c>
      <c r="E57" s="17" t="str">
        <f t="shared" si="2"/>
        <v>0</v>
      </c>
      <c r="F57" s="17" t="str">
        <f t="shared" si="3"/>
        <v>0</v>
      </c>
      <c r="G57" s="18" t="str">
        <f t="shared" si="4"/>
        <v>0</v>
      </c>
      <c r="H57" s="19">
        <v>905007.6</v>
      </c>
    </row>
    <row r="58">
      <c r="A58" s="1" t="s">
        <v>31</v>
      </c>
      <c r="B58" s="5" t="s">
        <v>108</v>
      </c>
      <c r="C58" s="5" t="s">
        <v>66</v>
      </c>
      <c r="D58" s="17" t="str">
        <f t="shared" si="1"/>
        <v>0</v>
      </c>
      <c r="E58" s="17" t="str">
        <f t="shared" si="2"/>
        <v>0</v>
      </c>
      <c r="F58" s="17" t="str">
        <f t="shared" si="3"/>
        <v>0</v>
      </c>
      <c r="G58" s="18" t="str">
        <f t="shared" si="4"/>
        <v>0</v>
      </c>
      <c r="H58" s="19">
        <v>1225192.75</v>
      </c>
    </row>
    <row r="59">
      <c r="A59" s="1" t="s">
        <v>31</v>
      </c>
      <c r="B59" s="5" t="s">
        <v>109</v>
      </c>
      <c r="C59" s="5" t="s">
        <v>66</v>
      </c>
      <c r="D59" s="17" t="str">
        <f t="shared" si="1"/>
        <v>0</v>
      </c>
      <c r="E59" s="17" t="str">
        <f t="shared" si="2"/>
        <v>0</v>
      </c>
      <c r="F59" s="17" t="str">
        <f t="shared" si="3"/>
        <v>0</v>
      </c>
      <c r="G59" s="18" t="str">
        <f t="shared" si="4"/>
        <v>0</v>
      </c>
      <c r="H59" s="19">
        <v>1091934.9</v>
      </c>
    </row>
    <row r="60">
      <c r="A60" s="1" t="s">
        <v>31</v>
      </c>
      <c r="B60" s="5" t="s">
        <v>110</v>
      </c>
      <c r="C60" s="5" t="s">
        <v>56</v>
      </c>
      <c r="D60" s="17" t="str">
        <f t="shared" si="1"/>
        <v>0</v>
      </c>
      <c r="E60" s="17" t="str">
        <f t="shared" si="2"/>
        <v>0</v>
      </c>
      <c r="F60" s="17" t="str">
        <f t="shared" si="3"/>
        <v>0</v>
      </c>
      <c r="G60" s="18" t="str">
        <f t="shared" si="4"/>
        <v>0</v>
      </c>
      <c r="H60" s="19">
        <v>0.0</v>
      </c>
    </row>
    <row r="61">
      <c r="A61" s="1" t="s">
        <v>31</v>
      </c>
      <c r="B61" s="5" t="s">
        <v>111</v>
      </c>
      <c r="C61" s="5" t="s">
        <v>66</v>
      </c>
      <c r="D61" s="17" t="str">
        <f t="shared" si="1"/>
        <v>0</v>
      </c>
      <c r="E61" s="17" t="str">
        <f t="shared" si="2"/>
        <v>0</v>
      </c>
      <c r="F61" s="17" t="str">
        <f t="shared" si="3"/>
        <v>0</v>
      </c>
      <c r="G61" s="18" t="str">
        <f t="shared" si="4"/>
        <v>0</v>
      </c>
      <c r="H61" s="19">
        <v>795904.0</v>
      </c>
    </row>
    <row r="62">
      <c r="A62" s="1" t="s">
        <v>31</v>
      </c>
      <c r="B62" s="5" t="s">
        <v>112</v>
      </c>
      <c r="C62" s="5" t="s">
        <v>66</v>
      </c>
      <c r="D62" s="17" t="str">
        <f t="shared" si="1"/>
        <v>0</v>
      </c>
      <c r="E62" s="17" t="str">
        <f t="shared" si="2"/>
        <v>0</v>
      </c>
      <c r="F62" s="17" t="str">
        <f t="shared" si="3"/>
        <v>0</v>
      </c>
      <c r="G62" s="18" t="str">
        <f t="shared" si="4"/>
        <v>0</v>
      </c>
      <c r="H62" s="19">
        <v>1452511.58</v>
      </c>
    </row>
    <row r="63">
      <c r="A63" s="1" t="s">
        <v>31</v>
      </c>
      <c r="B63" s="5" t="s">
        <v>113</v>
      </c>
      <c r="C63" s="5" t="s">
        <v>66</v>
      </c>
      <c r="D63" s="17" t="str">
        <f t="shared" si="1"/>
        <v>BHP Billiton</v>
      </c>
      <c r="E63" s="17" t="str">
        <f t="shared" si="2"/>
        <v>BHP Billiton</v>
      </c>
      <c r="F63" s="17" t="str">
        <f t="shared" si="3"/>
        <v>BHP BILLITON FINANCE LTD 4.3% 25/09/2042</v>
      </c>
      <c r="G63" s="18">
        <f t="shared" si="4"/>
        <v>480615.5</v>
      </c>
      <c r="H63" s="19">
        <v>480615.5</v>
      </c>
    </row>
    <row r="64">
      <c r="A64" s="1" t="s">
        <v>31</v>
      </c>
      <c r="B64" s="5" t="s">
        <v>114</v>
      </c>
      <c r="C64" s="5" t="s">
        <v>56</v>
      </c>
      <c r="D64" s="17" t="str">
        <f t="shared" si="1"/>
        <v>0</v>
      </c>
      <c r="E64" s="17" t="str">
        <f t="shared" si="2"/>
        <v>0</v>
      </c>
      <c r="F64" s="17" t="str">
        <f t="shared" si="3"/>
        <v>0</v>
      </c>
      <c r="G64" s="18" t="str">
        <f t="shared" si="4"/>
        <v>0</v>
      </c>
      <c r="H64" s="19">
        <v>0.0</v>
      </c>
    </row>
    <row r="65">
      <c r="A65" s="1" t="s">
        <v>31</v>
      </c>
      <c r="B65" s="5" t="s">
        <v>115</v>
      </c>
      <c r="C65" s="5" t="s">
        <v>66</v>
      </c>
      <c r="D65" s="17" t="str">
        <f t="shared" si="1"/>
        <v>0</v>
      </c>
      <c r="E65" s="17" t="str">
        <f t="shared" si="2"/>
        <v>0</v>
      </c>
      <c r="F65" s="17" t="str">
        <f t="shared" si="3"/>
        <v>0</v>
      </c>
      <c r="G65" s="18" t="str">
        <f t="shared" si="4"/>
        <v>0</v>
      </c>
      <c r="H65" s="19">
        <v>1579195.1</v>
      </c>
    </row>
    <row r="66">
      <c r="A66" s="1" t="s">
        <v>31</v>
      </c>
      <c r="B66" s="5" t="s">
        <v>116</v>
      </c>
      <c r="C66" s="5" t="s">
        <v>66</v>
      </c>
      <c r="D66" s="17" t="str">
        <f t="shared" si="1"/>
        <v>0</v>
      </c>
      <c r="E66" s="17" t="str">
        <f t="shared" si="2"/>
        <v>0</v>
      </c>
      <c r="F66" s="17" t="str">
        <f t="shared" si="3"/>
        <v>0</v>
      </c>
      <c r="G66" s="18" t="str">
        <f t="shared" si="4"/>
        <v>0</v>
      </c>
      <c r="H66" s="19">
        <v>276882.0</v>
      </c>
    </row>
    <row r="67">
      <c r="A67" s="1" t="s">
        <v>31</v>
      </c>
      <c r="B67" s="5" t="s">
        <v>117</v>
      </c>
      <c r="C67" s="5" t="s">
        <v>66</v>
      </c>
      <c r="D67" s="17" t="str">
        <f t="shared" si="1"/>
        <v>0</v>
      </c>
      <c r="E67" s="17" t="str">
        <f t="shared" si="2"/>
        <v>0</v>
      </c>
      <c r="F67" s="17" t="str">
        <f t="shared" si="3"/>
        <v>0</v>
      </c>
      <c r="G67" s="18" t="str">
        <f t="shared" si="4"/>
        <v>0</v>
      </c>
      <c r="H67" s="19">
        <v>452263.5</v>
      </c>
    </row>
    <row r="68">
      <c r="A68" s="1" t="s">
        <v>31</v>
      </c>
      <c r="B68" s="5" t="s">
        <v>118</v>
      </c>
      <c r="C68" s="5" t="s">
        <v>66</v>
      </c>
      <c r="D68" s="17" t="str">
        <f t="shared" si="1"/>
        <v>0</v>
      </c>
      <c r="E68" s="17" t="str">
        <f t="shared" si="2"/>
        <v>0</v>
      </c>
      <c r="F68" s="17" t="str">
        <f t="shared" si="3"/>
        <v>0</v>
      </c>
      <c r="G68" s="18" t="str">
        <f t="shared" si="4"/>
        <v>0</v>
      </c>
      <c r="H68" s="19">
        <v>1385600.63</v>
      </c>
    </row>
    <row r="69">
      <c r="A69" s="1" t="s">
        <v>31</v>
      </c>
      <c r="B69" s="5" t="s">
        <v>119</v>
      </c>
      <c r="C69" s="5" t="s">
        <v>66</v>
      </c>
      <c r="D69" s="17" t="str">
        <f t="shared" si="1"/>
        <v>0</v>
      </c>
      <c r="E69" s="17" t="str">
        <f t="shared" si="2"/>
        <v>0</v>
      </c>
      <c r="F69" s="17" t="str">
        <f t="shared" si="3"/>
        <v>0</v>
      </c>
      <c r="G69" s="18" t="str">
        <f t="shared" si="4"/>
        <v>0</v>
      </c>
      <c r="H69" s="19">
        <v>1493601.03</v>
      </c>
    </row>
    <row r="70">
      <c r="A70" s="1" t="s">
        <v>31</v>
      </c>
      <c r="B70" s="5" t="s">
        <v>120</v>
      </c>
      <c r="C70" s="5" t="s">
        <v>66</v>
      </c>
      <c r="D70" s="17" t="str">
        <f t="shared" si="1"/>
        <v>0</v>
      </c>
      <c r="E70" s="17" t="str">
        <f t="shared" si="2"/>
        <v>0</v>
      </c>
      <c r="F70" s="17" t="str">
        <f t="shared" si="3"/>
        <v>0</v>
      </c>
      <c r="G70" s="18" t="str">
        <f t="shared" si="4"/>
        <v>0</v>
      </c>
      <c r="H70" s="19">
        <v>1326833.4</v>
      </c>
    </row>
    <row r="71">
      <c r="A71" s="1" t="s">
        <v>31</v>
      </c>
      <c r="B71" s="5" t="s">
        <v>121</v>
      </c>
      <c r="C71" s="5" t="s">
        <v>66</v>
      </c>
      <c r="D71" s="17" t="str">
        <f t="shared" si="1"/>
        <v>0</v>
      </c>
      <c r="E71" s="17" t="str">
        <f t="shared" si="2"/>
        <v>0</v>
      </c>
      <c r="F71" s="17" t="str">
        <f t="shared" si="3"/>
        <v>0</v>
      </c>
      <c r="G71" s="18" t="str">
        <f t="shared" si="4"/>
        <v>0</v>
      </c>
      <c r="H71" s="19">
        <v>2540870.45</v>
      </c>
    </row>
    <row r="72">
      <c r="A72" s="1" t="s">
        <v>31</v>
      </c>
      <c r="B72" s="5" t="s">
        <v>122</v>
      </c>
      <c r="C72" s="5" t="s">
        <v>86</v>
      </c>
      <c r="D72" s="17" t="str">
        <f t="shared" si="1"/>
        <v>0</v>
      </c>
      <c r="E72" s="17" t="str">
        <f t="shared" si="2"/>
        <v>0</v>
      </c>
      <c r="F72" s="17" t="str">
        <f t="shared" si="3"/>
        <v>0</v>
      </c>
      <c r="G72" s="18" t="str">
        <f t="shared" si="4"/>
        <v>0</v>
      </c>
      <c r="H72" s="19">
        <v>4611870.0</v>
      </c>
    </row>
    <row r="73">
      <c r="A73" s="1" t="s">
        <v>31</v>
      </c>
      <c r="B73" s="5" t="s">
        <v>123</v>
      </c>
      <c r="C73" s="5" t="s">
        <v>66</v>
      </c>
      <c r="D73" s="17" t="str">
        <f t="shared" si="1"/>
        <v>0</v>
      </c>
      <c r="E73" s="17" t="str">
        <f t="shared" si="2"/>
        <v>0</v>
      </c>
      <c r="F73" s="17" t="str">
        <f t="shared" si="3"/>
        <v>0</v>
      </c>
      <c r="G73" s="18" t="str">
        <f t="shared" si="4"/>
        <v>0</v>
      </c>
      <c r="H73" s="19">
        <v>209000.0</v>
      </c>
    </row>
    <row r="74">
      <c r="A74" s="1" t="s">
        <v>31</v>
      </c>
      <c r="B74" s="5" t="s">
        <v>124</v>
      </c>
      <c r="C74" s="5" t="s">
        <v>66</v>
      </c>
      <c r="D74" s="17" t="str">
        <f t="shared" si="1"/>
        <v>0</v>
      </c>
      <c r="E74" s="17" t="str">
        <f t="shared" si="2"/>
        <v>0</v>
      </c>
      <c r="F74" s="17" t="str">
        <f t="shared" si="3"/>
        <v>0</v>
      </c>
      <c r="G74" s="18" t="str">
        <f t="shared" si="4"/>
        <v>0</v>
      </c>
      <c r="H74" s="19">
        <v>1571324.25</v>
      </c>
    </row>
    <row r="75">
      <c r="A75" s="1" t="s">
        <v>31</v>
      </c>
      <c r="B75" s="5" t="s">
        <v>125</v>
      </c>
      <c r="C75" s="5" t="s">
        <v>66</v>
      </c>
      <c r="D75" s="17" t="str">
        <f t="shared" si="1"/>
        <v>0</v>
      </c>
      <c r="E75" s="17" t="str">
        <f t="shared" si="2"/>
        <v>0</v>
      </c>
      <c r="F75" s="17" t="str">
        <f t="shared" si="3"/>
        <v>0</v>
      </c>
      <c r="G75" s="18" t="str">
        <f t="shared" si="4"/>
        <v>0</v>
      </c>
      <c r="H75" s="19">
        <v>1060408.0</v>
      </c>
    </row>
    <row r="76">
      <c r="A76" s="1" t="s">
        <v>31</v>
      </c>
      <c r="B76" s="5" t="s">
        <v>126</v>
      </c>
      <c r="C76" s="5" t="s">
        <v>66</v>
      </c>
      <c r="D76" s="17" t="str">
        <f t="shared" si="1"/>
        <v>0</v>
      </c>
      <c r="E76" s="17" t="str">
        <f t="shared" si="2"/>
        <v>0</v>
      </c>
      <c r="F76" s="17" t="str">
        <f t="shared" si="3"/>
        <v>0</v>
      </c>
      <c r="G76" s="18" t="str">
        <f t="shared" si="4"/>
        <v>0</v>
      </c>
      <c r="H76" s="19">
        <v>1003810.95</v>
      </c>
    </row>
    <row r="77">
      <c r="A77" s="1" t="s">
        <v>31</v>
      </c>
      <c r="B77" s="5" t="s">
        <v>127</v>
      </c>
      <c r="C77" s="5" t="s">
        <v>66</v>
      </c>
      <c r="D77" s="17" t="str">
        <f t="shared" si="1"/>
        <v>0</v>
      </c>
      <c r="E77" s="17" t="str">
        <f t="shared" si="2"/>
        <v>0</v>
      </c>
      <c r="F77" s="17" t="str">
        <f t="shared" si="3"/>
        <v>0</v>
      </c>
      <c r="G77" s="18" t="str">
        <f t="shared" si="4"/>
        <v>0</v>
      </c>
      <c r="H77" s="19">
        <v>1592278.1</v>
      </c>
    </row>
    <row r="78">
      <c r="A78" s="1" t="s">
        <v>31</v>
      </c>
      <c r="B78" s="5" t="s">
        <v>128</v>
      </c>
      <c r="C78" s="5" t="s">
        <v>66</v>
      </c>
      <c r="D78" s="17" t="str">
        <f t="shared" si="1"/>
        <v>0</v>
      </c>
      <c r="E78" s="17" t="str">
        <f t="shared" si="2"/>
        <v>0</v>
      </c>
      <c r="F78" s="17" t="str">
        <f t="shared" si="3"/>
        <v>0</v>
      </c>
      <c r="G78" s="18" t="str">
        <f t="shared" si="4"/>
        <v>0</v>
      </c>
      <c r="H78" s="19">
        <v>987081.75</v>
      </c>
    </row>
    <row r="79">
      <c r="A79" s="1" t="s">
        <v>31</v>
      </c>
      <c r="B79" s="5" t="s">
        <v>129</v>
      </c>
      <c r="C79" s="5" t="s">
        <v>66</v>
      </c>
      <c r="D79" s="17" t="str">
        <f t="shared" si="1"/>
        <v>0</v>
      </c>
      <c r="E79" s="17" t="str">
        <f t="shared" si="2"/>
        <v>0</v>
      </c>
      <c r="F79" s="17" t="str">
        <f t="shared" si="3"/>
        <v>0</v>
      </c>
      <c r="G79" s="18" t="str">
        <f t="shared" si="4"/>
        <v>0</v>
      </c>
      <c r="H79" s="19">
        <v>1528267.3</v>
      </c>
    </row>
    <row r="80">
      <c r="A80" s="1" t="s">
        <v>31</v>
      </c>
      <c r="B80" s="5" t="s">
        <v>130</v>
      </c>
      <c r="C80" s="5" t="s">
        <v>66</v>
      </c>
      <c r="D80" s="17" t="str">
        <f t="shared" si="1"/>
        <v>0</v>
      </c>
      <c r="E80" s="17" t="str">
        <f t="shared" si="2"/>
        <v>0</v>
      </c>
      <c r="F80" s="17" t="str">
        <f t="shared" si="3"/>
        <v>0</v>
      </c>
      <c r="G80" s="18" t="str">
        <f t="shared" si="4"/>
        <v>0</v>
      </c>
      <c r="H80" s="19">
        <v>521967.05</v>
      </c>
    </row>
    <row r="81">
      <c r="A81" s="1" t="s">
        <v>31</v>
      </c>
      <c r="B81" s="5" t="s">
        <v>131</v>
      </c>
      <c r="C81" s="5" t="s">
        <v>66</v>
      </c>
      <c r="D81" s="17" t="str">
        <f t="shared" si="1"/>
        <v>0</v>
      </c>
      <c r="E81" s="17" t="str">
        <f t="shared" si="2"/>
        <v>0</v>
      </c>
      <c r="F81" s="17" t="str">
        <f t="shared" si="3"/>
        <v>0</v>
      </c>
      <c r="G81" s="18" t="str">
        <f t="shared" si="4"/>
        <v>0</v>
      </c>
      <c r="H81" s="19">
        <v>1405335.15</v>
      </c>
    </row>
    <row r="82">
      <c r="A82" s="1" t="s">
        <v>31</v>
      </c>
      <c r="B82" s="5" t="s">
        <v>132</v>
      </c>
      <c r="C82" s="5" t="s">
        <v>66</v>
      </c>
      <c r="D82" s="17" t="str">
        <f t="shared" si="1"/>
        <v>0</v>
      </c>
      <c r="E82" s="17" t="str">
        <f t="shared" si="2"/>
        <v>0</v>
      </c>
      <c r="F82" s="17" t="str">
        <f t="shared" si="3"/>
        <v>0</v>
      </c>
      <c r="G82" s="18" t="str">
        <f t="shared" si="4"/>
        <v>0</v>
      </c>
      <c r="H82" s="19">
        <v>705089.35</v>
      </c>
    </row>
    <row r="83">
      <c r="A83" s="1" t="s">
        <v>31</v>
      </c>
      <c r="B83" s="5" t="s">
        <v>133</v>
      </c>
      <c r="C83" s="5" t="s">
        <v>66</v>
      </c>
      <c r="D83" s="17" t="str">
        <f t="shared" si="1"/>
        <v>0</v>
      </c>
      <c r="E83" s="17" t="str">
        <f t="shared" si="2"/>
        <v>0</v>
      </c>
      <c r="F83" s="17" t="str">
        <f t="shared" si="3"/>
        <v>0</v>
      </c>
      <c r="G83" s="18" t="str">
        <f t="shared" si="4"/>
        <v>0</v>
      </c>
      <c r="H83" s="19">
        <v>403530.23</v>
      </c>
    </row>
    <row r="84">
      <c r="A84" s="1" t="s">
        <v>31</v>
      </c>
      <c r="B84" s="5" t="s">
        <v>134</v>
      </c>
      <c r="C84" s="5" t="s">
        <v>66</v>
      </c>
      <c r="D84" s="17" t="str">
        <f t="shared" si="1"/>
        <v>0</v>
      </c>
      <c r="E84" s="17" t="str">
        <f t="shared" si="2"/>
        <v>0</v>
      </c>
      <c r="F84" s="17" t="str">
        <f t="shared" si="3"/>
        <v>0</v>
      </c>
      <c r="G84" s="18" t="str">
        <f t="shared" si="4"/>
        <v>0</v>
      </c>
      <c r="H84" s="19">
        <v>723952.5</v>
      </c>
    </row>
    <row r="85">
      <c r="A85" s="1" t="s">
        <v>31</v>
      </c>
      <c r="B85" s="5" t="s">
        <v>135</v>
      </c>
      <c r="C85" s="5" t="s">
        <v>66</v>
      </c>
      <c r="D85" s="17" t="str">
        <f t="shared" si="1"/>
        <v>0</v>
      </c>
      <c r="E85" s="17" t="str">
        <f t="shared" si="2"/>
        <v>0</v>
      </c>
      <c r="F85" s="17" t="str">
        <f t="shared" si="3"/>
        <v>0</v>
      </c>
      <c r="G85" s="18" t="str">
        <f t="shared" si="4"/>
        <v>0</v>
      </c>
      <c r="H85" s="19">
        <v>1060256.0</v>
      </c>
    </row>
    <row r="86">
      <c r="A86" s="1" t="s">
        <v>31</v>
      </c>
      <c r="B86" s="5" t="s">
        <v>136</v>
      </c>
      <c r="C86" s="5" t="s">
        <v>66</v>
      </c>
      <c r="D86" s="17" t="str">
        <f t="shared" si="1"/>
        <v>0</v>
      </c>
      <c r="E86" s="17" t="str">
        <f t="shared" si="2"/>
        <v>0</v>
      </c>
      <c r="F86" s="17" t="str">
        <f t="shared" si="3"/>
        <v>0</v>
      </c>
      <c r="G86" s="18" t="str">
        <f t="shared" si="4"/>
        <v>0</v>
      </c>
      <c r="H86" s="19">
        <v>1093429.15</v>
      </c>
    </row>
    <row r="87">
      <c r="A87" s="1" t="s">
        <v>31</v>
      </c>
      <c r="B87" s="5" t="s">
        <v>137</v>
      </c>
      <c r="C87" s="5" t="s">
        <v>66</v>
      </c>
      <c r="D87" s="17" t="str">
        <f t="shared" si="1"/>
        <v>0</v>
      </c>
      <c r="E87" s="17" t="str">
        <f t="shared" si="2"/>
        <v>0</v>
      </c>
      <c r="F87" s="17" t="str">
        <f t="shared" si="3"/>
        <v>0</v>
      </c>
      <c r="G87" s="18" t="str">
        <f t="shared" si="4"/>
        <v>0</v>
      </c>
      <c r="H87" s="19">
        <v>1264413.15</v>
      </c>
    </row>
    <row r="88">
      <c r="A88" s="1" t="s">
        <v>31</v>
      </c>
      <c r="B88" s="5" t="s">
        <v>138</v>
      </c>
      <c r="C88" s="5" t="s">
        <v>66</v>
      </c>
      <c r="D88" s="17" t="str">
        <f t="shared" si="1"/>
        <v>0</v>
      </c>
      <c r="E88" s="17" t="str">
        <f t="shared" si="2"/>
        <v>0</v>
      </c>
      <c r="F88" s="17" t="str">
        <f t="shared" si="3"/>
        <v>0</v>
      </c>
      <c r="G88" s="18" t="str">
        <f t="shared" si="4"/>
        <v>0</v>
      </c>
      <c r="H88" s="19">
        <v>609306.78</v>
      </c>
    </row>
    <row r="89">
      <c r="A89" s="1" t="s">
        <v>31</v>
      </c>
      <c r="B89" s="5" t="s">
        <v>139</v>
      </c>
      <c r="C89" s="5" t="s">
        <v>66</v>
      </c>
      <c r="D89" s="17" t="str">
        <f t="shared" si="1"/>
        <v>0</v>
      </c>
      <c r="E89" s="17" t="str">
        <f t="shared" si="2"/>
        <v>0</v>
      </c>
      <c r="F89" s="17" t="str">
        <f t="shared" si="3"/>
        <v>0</v>
      </c>
      <c r="G89" s="18" t="str">
        <f t="shared" si="4"/>
        <v>0</v>
      </c>
      <c r="H89" s="19">
        <v>308322.15</v>
      </c>
    </row>
    <row r="90">
      <c r="A90" s="1" t="s">
        <v>31</v>
      </c>
      <c r="B90" s="5" t="s">
        <v>140</v>
      </c>
      <c r="C90" s="5" t="s">
        <v>66</v>
      </c>
      <c r="D90" s="17" t="str">
        <f t="shared" si="1"/>
        <v>0</v>
      </c>
      <c r="E90" s="17" t="str">
        <f t="shared" si="2"/>
        <v>0</v>
      </c>
      <c r="F90" s="17" t="str">
        <f t="shared" si="3"/>
        <v>0</v>
      </c>
      <c r="G90" s="18" t="str">
        <f t="shared" si="4"/>
        <v>0</v>
      </c>
      <c r="H90" s="19">
        <v>1559505.35</v>
      </c>
    </row>
    <row r="91">
      <c r="A91" s="1" t="s">
        <v>31</v>
      </c>
      <c r="B91" s="5" t="s">
        <v>141</v>
      </c>
      <c r="C91" s="5" t="s">
        <v>86</v>
      </c>
      <c r="D91" s="17" t="str">
        <f t="shared" si="1"/>
        <v>0</v>
      </c>
      <c r="E91" s="17" t="str">
        <f t="shared" si="2"/>
        <v>0</v>
      </c>
      <c r="F91" s="17" t="str">
        <f t="shared" si="3"/>
        <v>0</v>
      </c>
      <c r="G91" s="18" t="str">
        <f t="shared" si="4"/>
        <v>0</v>
      </c>
      <c r="H91" s="19">
        <v>3889762.65</v>
      </c>
    </row>
    <row r="92">
      <c r="A92" s="1" t="s">
        <v>31</v>
      </c>
      <c r="B92" s="5" t="s">
        <v>142</v>
      </c>
      <c r="C92" s="5" t="s">
        <v>66</v>
      </c>
      <c r="D92" s="17" t="str">
        <f t="shared" si="1"/>
        <v>0</v>
      </c>
      <c r="E92" s="17" t="str">
        <f t="shared" si="2"/>
        <v>0</v>
      </c>
      <c r="F92" s="17" t="str">
        <f t="shared" si="3"/>
        <v>0</v>
      </c>
      <c r="G92" s="18" t="str">
        <f t="shared" si="4"/>
        <v>0</v>
      </c>
      <c r="H92" s="19">
        <v>509587.5</v>
      </c>
    </row>
    <row r="93">
      <c r="A93" s="1" t="s">
        <v>31</v>
      </c>
      <c r="B93" s="5" t="s">
        <v>143</v>
      </c>
      <c r="C93" s="5" t="s">
        <v>86</v>
      </c>
      <c r="D93" s="17" t="str">
        <f t="shared" si="1"/>
        <v>0</v>
      </c>
      <c r="E93" s="17" t="str">
        <f t="shared" si="2"/>
        <v>0</v>
      </c>
      <c r="F93" s="17" t="str">
        <f t="shared" si="3"/>
        <v>0</v>
      </c>
      <c r="G93" s="18" t="str">
        <f t="shared" si="4"/>
        <v>0</v>
      </c>
      <c r="H93" s="19">
        <v>6774236.32</v>
      </c>
    </row>
    <row r="94">
      <c r="A94" s="1" t="s">
        <v>31</v>
      </c>
      <c r="B94" s="5" t="s">
        <v>144</v>
      </c>
      <c r="C94" s="5" t="s">
        <v>66</v>
      </c>
      <c r="D94" s="17" t="str">
        <f t="shared" si="1"/>
        <v>0</v>
      </c>
      <c r="E94" s="17" t="str">
        <f t="shared" si="2"/>
        <v>0</v>
      </c>
      <c r="F94" s="17" t="str">
        <f t="shared" si="3"/>
        <v>0</v>
      </c>
      <c r="G94" s="18" t="str">
        <f t="shared" si="4"/>
        <v>0</v>
      </c>
      <c r="H94" s="19">
        <v>2447154.88</v>
      </c>
    </row>
    <row r="95">
      <c r="A95" s="1" t="s">
        <v>31</v>
      </c>
      <c r="B95" s="5" t="s">
        <v>145</v>
      </c>
      <c r="C95" s="5" t="s">
        <v>66</v>
      </c>
      <c r="D95" s="17" t="str">
        <f t="shared" si="1"/>
        <v>0</v>
      </c>
      <c r="E95" s="17" t="str">
        <f t="shared" si="2"/>
        <v>0</v>
      </c>
      <c r="F95" s="17" t="str">
        <f t="shared" si="3"/>
        <v>0</v>
      </c>
      <c r="G95" s="18" t="str">
        <f t="shared" si="4"/>
        <v>0</v>
      </c>
      <c r="H95" s="19">
        <v>404616.2</v>
      </c>
    </row>
    <row r="96">
      <c r="A96" s="1" t="s">
        <v>31</v>
      </c>
      <c r="B96" s="5" t="s">
        <v>146</v>
      </c>
      <c r="C96" s="5" t="s">
        <v>66</v>
      </c>
      <c r="D96" s="17" t="str">
        <f t="shared" si="1"/>
        <v>GDF SUEZ</v>
      </c>
      <c r="E96" s="17" t="str">
        <f t="shared" si="2"/>
        <v>0</v>
      </c>
      <c r="F96" s="17" t="str">
        <f t="shared" si="3"/>
        <v>GDF SUEZ 5% MTN 01/10/2060 GBP50000</v>
      </c>
      <c r="G96" s="18">
        <f t="shared" si="4"/>
        <v>1221191.33</v>
      </c>
      <c r="H96" s="19">
        <v>1221191.33</v>
      </c>
    </row>
    <row r="97">
      <c r="A97" s="1" t="s">
        <v>31</v>
      </c>
      <c r="B97" s="5" t="s">
        <v>147</v>
      </c>
      <c r="C97" s="5" t="s">
        <v>66</v>
      </c>
      <c r="D97" s="17" t="str">
        <f t="shared" si="1"/>
        <v>0</v>
      </c>
      <c r="E97" s="17" t="str">
        <f t="shared" si="2"/>
        <v>0</v>
      </c>
      <c r="F97" s="17" t="str">
        <f t="shared" si="3"/>
        <v>0</v>
      </c>
      <c r="G97" s="18" t="str">
        <f t="shared" si="4"/>
        <v>0</v>
      </c>
      <c r="H97" s="19">
        <v>445829.85</v>
      </c>
    </row>
    <row r="98">
      <c r="A98" s="1" t="s">
        <v>31</v>
      </c>
      <c r="B98" s="5" t="s">
        <v>148</v>
      </c>
      <c r="C98" s="5" t="s">
        <v>66</v>
      </c>
      <c r="D98" s="17" t="str">
        <f t="shared" si="1"/>
        <v>0</v>
      </c>
      <c r="E98" s="17" t="str">
        <f t="shared" si="2"/>
        <v>0</v>
      </c>
      <c r="F98" s="17" t="str">
        <f t="shared" si="3"/>
        <v>0</v>
      </c>
      <c r="G98" s="18" t="str">
        <f t="shared" si="4"/>
        <v>0</v>
      </c>
      <c r="H98" s="19">
        <v>950832.95</v>
      </c>
    </row>
    <row r="99">
      <c r="A99" s="1" t="s">
        <v>31</v>
      </c>
      <c r="B99" s="5" t="s">
        <v>149</v>
      </c>
      <c r="C99" s="5" t="s">
        <v>86</v>
      </c>
      <c r="D99" s="17" t="str">
        <f t="shared" si="1"/>
        <v>0</v>
      </c>
      <c r="E99" s="17" t="str">
        <f t="shared" si="2"/>
        <v>0</v>
      </c>
      <c r="F99" s="17" t="str">
        <f t="shared" si="3"/>
        <v>0</v>
      </c>
      <c r="G99" s="18" t="str">
        <f t="shared" si="4"/>
        <v>0</v>
      </c>
      <c r="H99" s="19">
        <v>3127100.0</v>
      </c>
    </row>
    <row r="100">
      <c r="A100" s="1" t="s">
        <v>31</v>
      </c>
      <c r="B100" s="5" t="s">
        <v>150</v>
      </c>
      <c r="C100" s="5" t="s">
        <v>66</v>
      </c>
      <c r="D100" s="17" t="str">
        <f t="shared" si="1"/>
        <v>0</v>
      </c>
      <c r="E100" s="17" t="str">
        <f t="shared" si="2"/>
        <v>0</v>
      </c>
      <c r="F100" s="17" t="str">
        <f t="shared" si="3"/>
        <v>0</v>
      </c>
      <c r="G100" s="18" t="str">
        <f t="shared" si="4"/>
        <v>0</v>
      </c>
      <c r="H100" s="19">
        <v>402410.4</v>
      </c>
    </row>
    <row r="101">
      <c r="A101" s="1" t="s">
        <v>31</v>
      </c>
      <c r="B101" s="5" t="s">
        <v>151</v>
      </c>
      <c r="C101" s="5" t="s">
        <v>66</v>
      </c>
      <c r="D101" s="17" t="str">
        <f t="shared" si="1"/>
        <v>0</v>
      </c>
      <c r="E101" s="17" t="str">
        <f t="shared" si="2"/>
        <v>0</v>
      </c>
      <c r="F101" s="17" t="str">
        <f t="shared" si="3"/>
        <v>0</v>
      </c>
      <c r="G101" s="18" t="str">
        <f t="shared" si="4"/>
        <v>0</v>
      </c>
      <c r="H101" s="19">
        <v>1102112.28</v>
      </c>
    </row>
    <row r="102">
      <c r="A102" s="1" t="s">
        <v>31</v>
      </c>
      <c r="B102" s="5" t="s">
        <v>152</v>
      </c>
      <c r="C102" s="5" t="s">
        <v>66</v>
      </c>
      <c r="D102" s="17" t="str">
        <f t="shared" si="1"/>
        <v>0</v>
      </c>
      <c r="E102" s="17" t="str">
        <f t="shared" si="2"/>
        <v>0</v>
      </c>
      <c r="F102" s="17" t="str">
        <f t="shared" si="3"/>
        <v>0</v>
      </c>
      <c r="G102" s="18" t="str">
        <f t="shared" si="4"/>
        <v>0</v>
      </c>
      <c r="H102" s="19">
        <v>1094926.5</v>
      </c>
    </row>
    <row r="103">
      <c r="A103" s="1" t="s">
        <v>31</v>
      </c>
      <c r="B103" s="5" t="s">
        <v>153</v>
      </c>
      <c r="C103" s="5" t="s">
        <v>66</v>
      </c>
      <c r="D103" s="17" t="str">
        <f t="shared" si="1"/>
        <v>0</v>
      </c>
      <c r="E103" s="17" t="str">
        <f t="shared" si="2"/>
        <v>0</v>
      </c>
      <c r="F103" s="17" t="str">
        <f t="shared" si="3"/>
        <v>0</v>
      </c>
      <c r="G103" s="18" t="str">
        <f t="shared" si="4"/>
        <v>0</v>
      </c>
      <c r="H103" s="19">
        <v>1033574.0</v>
      </c>
    </row>
    <row r="104">
      <c r="A104" s="1" t="s">
        <v>31</v>
      </c>
      <c r="B104" s="5" t="s">
        <v>154</v>
      </c>
      <c r="C104" s="5" t="s">
        <v>66</v>
      </c>
      <c r="D104" s="17" t="str">
        <f t="shared" si="1"/>
        <v>0</v>
      </c>
      <c r="E104" s="17" t="str">
        <f t="shared" si="2"/>
        <v>0</v>
      </c>
      <c r="F104" s="17" t="str">
        <f t="shared" si="3"/>
        <v>0</v>
      </c>
      <c r="G104" s="18" t="str">
        <f t="shared" si="4"/>
        <v>0</v>
      </c>
      <c r="H104" s="19">
        <v>732363.45</v>
      </c>
    </row>
    <row r="105">
      <c r="A105" s="1" t="s">
        <v>31</v>
      </c>
      <c r="B105" s="5" t="s">
        <v>155</v>
      </c>
      <c r="C105" s="5" t="s">
        <v>66</v>
      </c>
      <c r="D105" s="17" t="str">
        <f t="shared" si="1"/>
        <v>0</v>
      </c>
      <c r="E105" s="17" t="str">
        <f t="shared" si="2"/>
        <v>0</v>
      </c>
      <c r="F105" s="17" t="str">
        <f t="shared" si="3"/>
        <v>0</v>
      </c>
      <c r="G105" s="18" t="str">
        <f t="shared" si="4"/>
        <v>0</v>
      </c>
      <c r="H105" s="19">
        <v>1225701.6</v>
      </c>
    </row>
    <row r="106">
      <c r="A106" s="1" t="s">
        <v>31</v>
      </c>
      <c r="B106" s="5" t="s">
        <v>156</v>
      </c>
      <c r="C106" s="5" t="s">
        <v>63</v>
      </c>
      <c r="D106" s="17" t="str">
        <f t="shared" si="1"/>
        <v>0</v>
      </c>
      <c r="E106" s="17" t="str">
        <f t="shared" si="2"/>
        <v>0</v>
      </c>
      <c r="F106" s="17" t="str">
        <f t="shared" si="3"/>
        <v>0</v>
      </c>
      <c r="G106" s="18" t="str">
        <f t="shared" si="4"/>
        <v>0</v>
      </c>
      <c r="H106" s="19">
        <v>-33510.0</v>
      </c>
    </row>
    <row r="107">
      <c r="A107" s="1" t="s">
        <v>31</v>
      </c>
      <c r="B107" s="5" t="s">
        <v>157</v>
      </c>
      <c r="C107" s="5" t="s">
        <v>66</v>
      </c>
      <c r="D107" s="17" t="str">
        <f t="shared" si="1"/>
        <v>0</v>
      </c>
      <c r="E107" s="17" t="str">
        <f t="shared" si="2"/>
        <v>0</v>
      </c>
      <c r="F107" s="17" t="str">
        <f t="shared" si="3"/>
        <v>0</v>
      </c>
      <c r="G107" s="18" t="str">
        <f t="shared" si="4"/>
        <v>0</v>
      </c>
      <c r="H107" s="19">
        <v>434125.0</v>
      </c>
    </row>
    <row r="108">
      <c r="A108" s="1" t="s">
        <v>31</v>
      </c>
      <c r="B108" s="5" t="s">
        <v>158</v>
      </c>
      <c r="C108" s="5" t="s">
        <v>66</v>
      </c>
      <c r="D108" s="17" t="str">
        <f t="shared" si="1"/>
        <v>0</v>
      </c>
      <c r="E108" s="17" t="str">
        <f t="shared" si="2"/>
        <v>0</v>
      </c>
      <c r="F108" s="17" t="str">
        <f t="shared" si="3"/>
        <v>0</v>
      </c>
      <c r="G108" s="18" t="str">
        <f t="shared" si="4"/>
        <v>0</v>
      </c>
      <c r="H108" s="19">
        <v>2178333.78</v>
      </c>
    </row>
    <row r="109">
      <c r="A109" s="1" t="s">
        <v>31</v>
      </c>
      <c r="B109" s="5" t="s">
        <v>159</v>
      </c>
      <c r="C109" s="5" t="s">
        <v>66</v>
      </c>
      <c r="D109" s="17" t="str">
        <f t="shared" si="1"/>
        <v>0</v>
      </c>
      <c r="E109" s="17" t="str">
        <f t="shared" si="2"/>
        <v>0</v>
      </c>
      <c r="F109" s="17" t="str">
        <f t="shared" si="3"/>
        <v>0</v>
      </c>
      <c r="G109" s="18" t="str">
        <f t="shared" si="4"/>
        <v>0</v>
      </c>
      <c r="H109" s="19">
        <v>815050.4</v>
      </c>
    </row>
    <row r="110">
      <c r="A110" s="1" t="s">
        <v>31</v>
      </c>
      <c r="B110" s="5" t="s">
        <v>160</v>
      </c>
      <c r="C110" s="5" t="s">
        <v>86</v>
      </c>
      <c r="D110" s="17" t="str">
        <f t="shared" si="1"/>
        <v>0</v>
      </c>
      <c r="E110" s="17" t="str">
        <f t="shared" si="2"/>
        <v>0</v>
      </c>
      <c r="F110" s="17" t="str">
        <f t="shared" si="3"/>
        <v>0</v>
      </c>
      <c r="G110" s="18" t="str">
        <f t="shared" si="4"/>
        <v>0</v>
      </c>
      <c r="H110" s="19">
        <v>5379816.96</v>
      </c>
    </row>
    <row r="111">
      <c r="A111" s="1" t="s">
        <v>31</v>
      </c>
      <c r="B111" s="5" t="s">
        <v>161</v>
      </c>
      <c r="C111" s="5" t="s">
        <v>66</v>
      </c>
      <c r="D111" s="17" t="str">
        <f t="shared" si="1"/>
        <v>0</v>
      </c>
      <c r="E111" s="17" t="str">
        <f t="shared" si="2"/>
        <v>0</v>
      </c>
      <c r="F111" s="17" t="str">
        <f t="shared" si="3"/>
        <v>0</v>
      </c>
      <c r="G111" s="18" t="str">
        <f t="shared" si="4"/>
        <v>0</v>
      </c>
      <c r="H111" s="19">
        <v>997638.8</v>
      </c>
    </row>
    <row r="112">
      <c r="A112" s="1" t="s">
        <v>31</v>
      </c>
      <c r="B112" s="5" t="s">
        <v>162</v>
      </c>
      <c r="C112" s="5" t="s">
        <v>66</v>
      </c>
      <c r="D112" s="17" t="str">
        <f t="shared" si="1"/>
        <v>0</v>
      </c>
      <c r="E112" s="17" t="str">
        <f t="shared" si="2"/>
        <v>0</v>
      </c>
      <c r="F112" s="17" t="str">
        <f t="shared" si="3"/>
        <v>0</v>
      </c>
      <c r="G112" s="18" t="str">
        <f t="shared" si="4"/>
        <v>0</v>
      </c>
      <c r="H112" s="19">
        <v>1764744.0</v>
      </c>
    </row>
    <row r="113">
      <c r="A113" s="1" t="s">
        <v>31</v>
      </c>
      <c r="B113" s="5" t="s">
        <v>163</v>
      </c>
      <c r="C113" s="5" t="s">
        <v>66</v>
      </c>
      <c r="D113" s="17" t="str">
        <f t="shared" si="1"/>
        <v>0</v>
      </c>
      <c r="E113" s="17" t="str">
        <f t="shared" si="2"/>
        <v>0</v>
      </c>
      <c r="F113" s="17" t="str">
        <f t="shared" si="3"/>
        <v>0</v>
      </c>
      <c r="G113" s="18" t="str">
        <f t="shared" si="4"/>
        <v>0</v>
      </c>
      <c r="H113" s="19">
        <v>544256.33</v>
      </c>
    </row>
    <row r="114">
      <c r="A114" s="1" t="s">
        <v>31</v>
      </c>
      <c r="B114" s="5" t="s">
        <v>164</v>
      </c>
      <c r="C114" s="5" t="s">
        <v>86</v>
      </c>
      <c r="D114" s="17" t="str">
        <f t="shared" si="1"/>
        <v>0</v>
      </c>
      <c r="E114" s="17" t="str">
        <f t="shared" si="2"/>
        <v>0</v>
      </c>
      <c r="F114" s="17" t="str">
        <f t="shared" si="3"/>
        <v>0</v>
      </c>
      <c r="G114" s="18" t="str">
        <f t="shared" si="4"/>
        <v>0</v>
      </c>
      <c r="H114" s="19">
        <v>869511.2</v>
      </c>
    </row>
    <row r="115">
      <c r="A115" s="1" t="s">
        <v>31</v>
      </c>
      <c r="B115" s="5" t="s">
        <v>165</v>
      </c>
      <c r="C115" s="5" t="s">
        <v>66</v>
      </c>
      <c r="D115" s="17" t="str">
        <f t="shared" si="1"/>
        <v>0</v>
      </c>
      <c r="E115" s="17" t="str">
        <f t="shared" si="2"/>
        <v>0</v>
      </c>
      <c r="F115" s="17" t="str">
        <f t="shared" si="3"/>
        <v>0</v>
      </c>
      <c r="G115" s="18" t="str">
        <f t="shared" si="4"/>
        <v>0</v>
      </c>
      <c r="H115" s="19">
        <v>978381.2</v>
      </c>
    </row>
    <row r="116">
      <c r="A116" s="1" t="s">
        <v>31</v>
      </c>
      <c r="B116" s="5" t="s">
        <v>166</v>
      </c>
      <c r="C116" s="5" t="s">
        <v>66</v>
      </c>
      <c r="D116" s="17" t="str">
        <f t="shared" si="1"/>
        <v>0</v>
      </c>
      <c r="E116" s="17" t="str">
        <f t="shared" si="2"/>
        <v>0</v>
      </c>
      <c r="F116" s="17" t="str">
        <f t="shared" si="3"/>
        <v>0</v>
      </c>
      <c r="G116" s="18" t="str">
        <f t="shared" si="4"/>
        <v>0</v>
      </c>
      <c r="H116" s="19">
        <v>2702031.8</v>
      </c>
    </row>
    <row r="117">
      <c r="A117" s="1" t="s">
        <v>31</v>
      </c>
      <c r="B117" s="5" t="s">
        <v>167</v>
      </c>
      <c r="C117" s="5" t="s">
        <v>66</v>
      </c>
      <c r="D117" s="17" t="str">
        <f t="shared" si="1"/>
        <v>0</v>
      </c>
      <c r="E117" s="17" t="str">
        <f t="shared" si="2"/>
        <v>0</v>
      </c>
      <c r="F117" s="17" t="str">
        <f t="shared" si="3"/>
        <v>0</v>
      </c>
      <c r="G117" s="18" t="str">
        <f t="shared" si="4"/>
        <v>0</v>
      </c>
      <c r="H117" s="19">
        <v>1066210.43</v>
      </c>
    </row>
    <row r="118">
      <c r="A118" s="1" t="s">
        <v>31</v>
      </c>
      <c r="B118" s="5" t="s">
        <v>168</v>
      </c>
      <c r="C118" s="5" t="s">
        <v>86</v>
      </c>
      <c r="D118" s="17" t="str">
        <f t="shared" si="1"/>
        <v>0</v>
      </c>
      <c r="E118" s="17" t="str">
        <f t="shared" si="2"/>
        <v>0</v>
      </c>
      <c r="F118" s="17" t="str">
        <f t="shared" si="3"/>
        <v>0</v>
      </c>
      <c r="G118" s="18" t="str">
        <f t="shared" si="4"/>
        <v>0</v>
      </c>
      <c r="H118" s="19">
        <v>4568392.5</v>
      </c>
    </row>
    <row r="119">
      <c r="A119" s="1" t="s">
        <v>31</v>
      </c>
      <c r="B119" s="5" t="s">
        <v>169</v>
      </c>
      <c r="C119" s="5" t="s">
        <v>66</v>
      </c>
      <c r="D119" s="17" t="str">
        <f t="shared" si="1"/>
        <v>0</v>
      </c>
      <c r="E119" s="17" t="str">
        <f t="shared" si="2"/>
        <v>0</v>
      </c>
      <c r="F119" s="17" t="str">
        <f t="shared" si="3"/>
        <v>0</v>
      </c>
      <c r="G119" s="18" t="str">
        <f t="shared" si="4"/>
        <v>0</v>
      </c>
      <c r="H119" s="19">
        <v>955320.4</v>
      </c>
    </row>
    <row r="120">
      <c r="A120" s="1" t="s">
        <v>31</v>
      </c>
      <c r="B120" s="5" t="s">
        <v>170</v>
      </c>
      <c r="C120" s="5" t="s">
        <v>86</v>
      </c>
      <c r="D120" s="17" t="str">
        <f t="shared" si="1"/>
        <v>0</v>
      </c>
      <c r="E120" s="17" t="str">
        <f t="shared" si="2"/>
        <v>0</v>
      </c>
      <c r="F120" s="17" t="str">
        <f t="shared" si="3"/>
        <v>0</v>
      </c>
      <c r="G120" s="18" t="str">
        <f t="shared" si="4"/>
        <v>0</v>
      </c>
      <c r="H120" s="19">
        <v>3041089.8</v>
      </c>
    </row>
    <row r="121">
      <c r="A121" s="1" t="s">
        <v>31</v>
      </c>
      <c r="B121" s="5" t="s">
        <v>171</v>
      </c>
      <c r="C121" s="5" t="s">
        <v>56</v>
      </c>
      <c r="D121" s="17" t="str">
        <f t="shared" si="1"/>
        <v>0</v>
      </c>
      <c r="E121" s="17" t="str">
        <f t="shared" si="2"/>
        <v>0</v>
      </c>
      <c r="F121" s="17" t="str">
        <f t="shared" si="3"/>
        <v>0</v>
      </c>
      <c r="G121" s="18" t="str">
        <f t="shared" si="4"/>
        <v>0</v>
      </c>
      <c r="H121" s="19">
        <v>0.0</v>
      </c>
    </row>
    <row r="122">
      <c r="A122" s="1" t="s">
        <v>31</v>
      </c>
      <c r="B122" s="5" t="s">
        <v>172</v>
      </c>
      <c r="C122" s="5" t="s">
        <v>86</v>
      </c>
      <c r="D122" s="17" t="str">
        <f t="shared" si="1"/>
        <v>0</v>
      </c>
      <c r="E122" s="17" t="str">
        <f t="shared" si="2"/>
        <v>0</v>
      </c>
      <c r="F122" s="17" t="str">
        <f t="shared" si="3"/>
        <v>0</v>
      </c>
      <c r="G122" s="18" t="str">
        <f t="shared" si="4"/>
        <v>0</v>
      </c>
      <c r="H122" s="19">
        <v>4339887.7</v>
      </c>
    </row>
    <row r="123">
      <c r="A123" s="1" t="s">
        <v>31</v>
      </c>
      <c r="B123" s="5" t="s">
        <v>173</v>
      </c>
      <c r="C123" s="5" t="s">
        <v>66</v>
      </c>
      <c r="D123" s="17" t="str">
        <f t="shared" si="1"/>
        <v>0</v>
      </c>
      <c r="E123" s="17" t="str">
        <f t="shared" si="2"/>
        <v>0</v>
      </c>
      <c r="F123" s="17" t="str">
        <f t="shared" si="3"/>
        <v>0</v>
      </c>
      <c r="G123" s="18" t="str">
        <f t="shared" si="4"/>
        <v>0</v>
      </c>
      <c r="H123" s="19">
        <v>397045.78</v>
      </c>
    </row>
    <row r="124">
      <c r="A124" s="1" t="s">
        <v>31</v>
      </c>
      <c r="B124" s="5" t="s">
        <v>174</v>
      </c>
      <c r="C124" s="5" t="s">
        <v>66</v>
      </c>
      <c r="D124" s="17" t="str">
        <f t="shared" si="1"/>
        <v>0</v>
      </c>
      <c r="E124" s="17" t="str">
        <f t="shared" si="2"/>
        <v>0</v>
      </c>
      <c r="F124" s="17" t="str">
        <f t="shared" si="3"/>
        <v>0</v>
      </c>
      <c r="G124" s="18" t="str">
        <f t="shared" si="4"/>
        <v>0</v>
      </c>
      <c r="H124" s="19">
        <v>1551323.83</v>
      </c>
    </row>
    <row r="125">
      <c r="A125" s="1" t="s">
        <v>31</v>
      </c>
      <c r="B125" s="5" t="s">
        <v>175</v>
      </c>
      <c r="C125" s="5" t="s">
        <v>66</v>
      </c>
      <c r="D125" s="17" t="str">
        <f t="shared" si="1"/>
        <v>0</v>
      </c>
      <c r="E125" s="17" t="str">
        <f t="shared" si="2"/>
        <v>0</v>
      </c>
      <c r="F125" s="17" t="str">
        <f t="shared" si="3"/>
        <v>0</v>
      </c>
      <c r="G125" s="18" t="str">
        <f t="shared" si="4"/>
        <v>0</v>
      </c>
      <c r="H125" s="19">
        <v>1029396.0</v>
      </c>
    </row>
    <row r="126">
      <c r="A126" s="1" t="s">
        <v>31</v>
      </c>
      <c r="B126" s="5" t="s">
        <v>176</v>
      </c>
      <c r="C126" s="5" t="s">
        <v>66</v>
      </c>
      <c r="D126" s="17" t="str">
        <f t="shared" si="1"/>
        <v>GDF SUEZ</v>
      </c>
      <c r="E126" s="17" t="str">
        <f t="shared" si="2"/>
        <v>0</v>
      </c>
      <c r="F126" s="17" t="str">
        <f t="shared" si="3"/>
        <v>GDF SUEZ 7% SNR EMTN 30/10/2028 GBP</v>
      </c>
      <c r="G126" s="18">
        <f t="shared" si="4"/>
        <v>1894019.73</v>
      </c>
      <c r="H126" s="19">
        <v>1894019.73</v>
      </c>
    </row>
    <row r="127">
      <c r="A127" s="1" t="s">
        <v>31</v>
      </c>
      <c r="B127" s="5" t="s">
        <v>177</v>
      </c>
      <c r="C127" s="5" t="s">
        <v>66</v>
      </c>
      <c r="D127" s="17" t="str">
        <f t="shared" si="1"/>
        <v>0</v>
      </c>
      <c r="E127" s="17" t="str">
        <f t="shared" si="2"/>
        <v>0</v>
      </c>
      <c r="F127" s="17" t="str">
        <f t="shared" si="3"/>
        <v>0</v>
      </c>
      <c r="G127" s="18" t="str">
        <f t="shared" si="4"/>
        <v>0</v>
      </c>
      <c r="H127" s="19">
        <v>1037835.55</v>
      </c>
    </row>
    <row r="128">
      <c r="A128" s="1" t="s">
        <v>31</v>
      </c>
      <c r="B128" s="5" t="s">
        <v>178</v>
      </c>
      <c r="C128" s="5" t="s">
        <v>66</v>
      </c>
      <c r="D128" s="17" t="str">
        <f t="shared" si="1"/>
        <v>0</v>
      </c>
      <c r="E128" s="17" t="str">
        <f t="shared" si="2"/>
        <v>0</v>
      </c>
      <c r="F128" s="17" t="str">
        <f t="shared" si="3"/>
        <v>0</v>
      </c>
      <c r="G128" s="18" t="str">
        <f t="shared" si="4"/>
        <v>0</v>
      </c>
      <c r="H128" s="19">
        <v>511933.5</v>
      </c>
    </row>
    <row r="129">
      <c r="A129" s="1" t="s">
        <v>31</v>
      </c>
      <c r="B129" s="5" t="s">
        <v>179</v>
      </c>
      <c r="C129" s="5" t="s">
        <v>58</v>
      </c>
      <c r="D129" s="17" t="str">
        <f t="shared" si="1"/>
        <v>0</v>
      </c>
      <c r="E129" s="17" t="str">
        <f t="shared" si="2"/>
        <v>0</v>
      </c>
      <c r="F129" s="17" t="str">
        <f t="shared" si="3"/>
        <v>0</v>
      </c>
      <c r="G129" s="18" t="str">
        <f t="shared" si="4"/>
        <v>0</v>
      </c>
      <c r="H129" s="19">
        <v>8691137.51</v>
      </c>
    </row>
    <row r="130">
      <c r="A130" s="1" t="s">
        <v>31</v>
      </c>
      <c r="B130" s="5" t="s">
        <v>180</v>
      </c>
      <c r="C130" s="5" t="s">
        <v>66</v>
      </c>
      <c r="D130" s="17" t="str">
        <f t="shared" si="1"/>
        <v>0</v>
      </c>
      <c r="E130" s="17" t="str">
        <f t="shared" si="2"/>
        <v>0</v>
      </c>
      <c r="F130" s="17" t="str">
        <f t="shared" si="3"/>
        <v>0</v>
      </c>
      <c r="G130" s="18" t="str">
        <f t="shared" si="4"/>
        <v>0</v>
      </c>
      <c r="H130" s="19">
        <v>1005761.25</v>
      </c>
    </row>
    <row r="131">
      <c r="A131" s="1" t="s">
        <v>31</v>
      </c>
      <c r="B131" s="5" t="s">
        <v>181</v>
      </c>
      <c r="C131" s="5" t="s">
        <v>66</v>
      </c>
      <c r="D131" s="17" t="str">
        <f t="shared" si="1"/>
        <v>0</v>
      </c>
      <c r="E131" s="17" t="str">
        <f t="shared" si="2"/>
        <v>0</v>
      </c>
      <c r="F131" s="17" t="str">
        <f t="shared" si="3"/>
        <v>0</v>
      </c>
      <c r="G131" s="18" t="str">
        <f t="shared" si="4"/>
        <v>0</v>
      </c>
      <c r="H131" s="19">
        <v>1101728.1</v>
      </c>
    </row>
    <row r="132">
      <c r="A132" s="1" t="s">
        <v>31</v>
      </c>
      <c r="B132" s="5" t="s">
        <v>182</v>
      </c>
      <c r="C132" s="5" t="s">
        <v>66</v>
      </c>
      <c r="D132" s="17" t="str">
        <f t="shared" si="1"/>
        <v>0</v>
      </c>
      <c r="E132" s="17" t="str">
        <f t="shared" si="2"/>
        <v>0</v>
      </c>
      <c r="F132" s="17" t="str">
        <f t="shared" si="3"/>
        <v>0</v>
      </c>
      <c r="G132" s="18" t="str">
        <f t="shared" si="4"/>
        <v>0</v>
      </c>
      <c r="H132" s="19">
        <v>957921.1</v>
      </c>
    </row>
    <row r="133">
      <c r="A133" s="1" t="s">
        <v>31</v>
      </c>
      <c r="B133" s="5" t="s">
        <v>183</v>
      </c>
      <c r="C133" s="5" t="s">
        <v>66</v>
      </c>
      <c r="D133" s="17" t="str">
        <f t="shared" si="1"/>
        <v>0</v>
      </c>
      <c r="E133" s="17" t="str">
        <f t="shared" si="2"/>
        <v>0</v>
      </c>
      <c r="F133" s="17" t="str">
        <f t="shared" si="3"/>
        <v>0</v>
      </c>
      <c r="G133" s="18" t="str">
        <f t="shared" si="4"/>
        <v>0</v>
      </c>
      <c r="H133" s="19">
        <v>530095.0</v>
      </c>
    </row>
    <row r="134">
      <c r="A134" s="1" t="s">
        <v>31</v>
      </c>
      <c r="B134" s="5" t="s">
        <v>184</v>
      </c>
      <c r="C134" s="5" t="s">
        <v>66</v>
      </c>
      <c r="D134" s="17" t="str">
        <f t="shared" si="1"/>
        <v>0</v>
      </c>
      <c r="E134" s="17" t="str">
        <f t="shared" si="2"/>
        <v>0</v>
      </c>
      <c r="F134" s="17" t="str">
        <f t="shared" si="3"/>
        <v>0</v>
      </c>
      <c r="G134" s="18" t="str">
        <f t="shared" si="4"/>
        <v>0</v>
      </c>
      <c r="H134" s="19">
        <v>1032599.5</v>
      </c>
    </row>
    <row r="135">
      <c r="A135" s="1" t="s">
        <v>31</v>
      </c>
      <c r="B135" s="5" t="s">
        <v>185</v>
      </c>
      <c r="C135" s="5" t="s">
        <v>66</v>
      </c>
      <c r="D135" s="17" t="str">
        <f t="shared" si="1"/>
        <v>0</v>
      </c>
      <c r="E135" s="17" t="str">
        <f t="shared" si="2"/>
        <v>0</v>
      </c>
      <c r="F135" s="17" t="str">
        <f t="shared" si="3"/>
        <v>0</v>
      </c>
      <c r="G135" s="18" t="str">
        <f t="shared" si="4"/>
        <v>0</v>
      </c>
      <c r="H135" s="19">
        <v>318120.0</v>
      </c>
    </row>
    <row r="136">
      <c r="A136" s="1" t="s">
        <v>31</v>
      </c>
      <c r="B136" s="5" t="s">
        <v>186</v>
      </c>
      <c r="C136" s="5" t="s">
        <v>66</v>
      </c>
      <c r="D136" s="17" t="str">
        <f t="shared" si="1"/>
        <v>0</v>
      </c>
      <c r="E136" s="17" t="str">
        <f t="shared" si="2"/>
        <v>0</v>
      </c>
      <c r="F136" s="17" t="str">
        <f t="shared" si="3"/>
        <v>0</v>
      </c>
      <c r="G136" s="18" t="str">
        <f t="shared" si="4"/>
        <v>0</v>
      </c>
      <c r="H136" s="19">
        <v>1485510.75</v>
      </c>
    </row>
    <row r="137">
      <c r="A137" s="1" t="s">
        <v>31</v>
      </c>
      <c r="B137" s="5" t="s">
        <v>187</v>
      </c>
      <c r="C137" s="5" t="s">
        <v>66</v>
      </c>
      <c r="D137" s="17" t="str">
        <f t="shared" si="1"/>
        <v>0</v>
      </c>
      <c r="E137" s="17" t="str">
        <f t="shared" si="2"/>
        <v>0</v>
      </c>
      <c r="F137" s="17" t="str">
        <f t="shared" si="3"/>
        <v>0</v>
      </c>
      <c r="G137" s="18" t="str">
        <f t="shared" si="4"/>
        <v>0</v>
      </c>
      <c r="H137" s="19">
        <v>3663447.35</v>
      </c>
    </row>
    <row r="138">
      <c r="A138" s="1" t="s">
        <v>31</v>
      </c>
      <c r="B138" s="5" t="s">
        <v>188</v>
      </c>
      <c r="C138" s="5" t="s">
        <v>66</v>
      </c>
      <c r="D138" s="17" t="str">
        <f t="shared" si="1"/>
        <v>0</v>
      </c>
      <c r="E138" s="17" t="str">
        <f t="shared" si="2"/>
        <v>0</v>
      </c>
      <c r="F138" s="17" t="str">
        <f t="shared" si="3"/>
        <v>0</v>
      </c>
      <c r="G138" s="18" t="str">
        <f t="shared" si="4"/>
        <v>0</v>
      </c>
      <c r="H138" s="19">
        <v>4042149.08</v>
      </c>
    </row>
    <row r="139">
      <c r="A139" s="1" t="s">
        <v>31</v>
      </c>
      <c r="B139" s="5" t="s">
        <v>189</v>
      </c>
      <c r="C139" s="5" t="s">
        <v>66</v>
      </c>
      <c r="D139" s="17" t="str">
        <f t="shared" si="1"/>
        <v>0</v>
      </c>
      <c r="E139" s="17" t="str">
        <f t="shared" si="2"/>
        <v>0</v>
      </c>
      <c r="F139" s="17" t="str">
        <f t="shared" si="3"/>
        <v>0</v>
      </c>
      <c r="G139" s="18" t="str">
        <f t="shared" si="4"/>
        <v>0</v>
      </c>
      <c r="H139" s="19">
        <v>714404.08</v>
      </c>
    </row>
    <row r="140">
      <c r="A140" s="1" t="s">
        <v>31</v>
      </c>
      <c r="B140" s="5" t="s">
        <v>190</v>
      </c>
      <c r="C140" s="5" t="s">
        <v>66</v>
      </c>
      <c r="D140" s="17" t="str">
        <f t="shared" si="1"/>
        <v>0</v>
      </c>
      <c r="E140" s="17" t="str">
        <f t="shared" si="2"/>
        <v>0</v>
      </c>
      <c r="F140" s="17" t="str">
        <f t="shared" si="3"/>
        <v>0</v>
      </c>
      <c r="G140" s="18" t="str">
        <f t="shared" si="4"/>
        <v>0</v>
      </c>
      <c r="H140" s="19">
        <v>1067031.35</v>
      </c>
    </row>
    <row r="141">
      <c r="A141" s="1" t="s">
        <v>31</v>
      </c>
      <c r="B141" s="5" t="s">
        <v>191</v>
      </c>
      <c r="C141" s="5" t="s">
        <v>66</v>
      </c>
      <c r="D141" s="17" t="str">
        <f t="shared" si="1"/>
        <v>0</v>
      </c>
      <c r="E141" s="17" t="str">
        <f t="shared" si="2"/>
        <v>0</v>
      </c>
      <c r="F141" s="17" t="str">
        <f t="shared" si="3"/>
        <v>0</v>
      </c>
      <c r="G141" s="18" t="str">
        <f t="shared" si="4"/>
        <v>0</v>
      </c>
      <c r="H141" s="19">
        <v>357588.88</v>
      </c>
    </row>
    <row r="142">
      <c r="A142" s="1" t="s">
        <v>31</v>
      </c>
      <c r="B142" s="5" t="s">
        <v>192</v>
      </c>
      <c r="C142" s="5" t="s">
        <v>66</v>
      </c>
      <c r="D142" s="17" t="str">
        <f t="shared" si="1"/>
        <v>0</v>
      </c>
      <c r="E142" s="17" t="str">
        <f t="shared" si="2"/>
        <v>0</v>
      </c>
      <c r="F142" s="17" t="str">
        <f t="shared" si="3"/>
        <v>0</v>
      </c>
      <c r="G142" s="18" t="str">
        <f t="shared" si="4"/>
        <v>0</v>
      </c>
      <c r="H142" s="19">
        <v>1606813.6</v>
      </c>
    </row>
    <row r="143">
      <c r="A143" s="1" t="s">
        <v>31</v>
      </c>
      <c r="B143" s="5" t="s">
        <v>193</v>
      </c>
      <c r="C143" s="5" t="s">
        <v>86</v>
      </c>
      <c r="D143" s="17" t="str">
        <f t="shared" si="1"/>
        <v>0</v>
      </c>
      <c r="E143" s="17" t="str">
        <f t="shared" si="2"/>
        <v>0</v>
      </c>
      <c r="F143" s="17" t="str">
        <f t="shared" si="3"/>
        <v>0</v>
      </c>
      <c r="G143" s="18" t="str">
        <f t="shared" si="4"/>
        <v>0</v>
      </c>
      <c r="H143" s="19">
        <v>3072150.0</v>
      </c>
    </row>
    <row r="144">
      <c r="A144" s="1" t="s">
        <v>31</v>
      </c>
      <c r="B144" s="5" t="s">
        <v>194</v>
      </c>
      <c r="C144" s="5" t="s">
        <v>86</v>
      </c>
      <c r="D144" s="17" t="str">
        <f t="shared" si="1"/>
        <v>0</v>
      </c>
      <c r="E144" s="17" t="str">
        <f t="shared" si="2"/>
        <v>0</v>
      </c>
      <c r="F144" s="17" t="str">
        <f t="shared" si="3"/>
        <v>0</v>
      </c>
      <c r="G144" s="18" t="str">
        <f t="shared" si="4"/>
        <v>0</v>
      </c>
      <c r="H144" s="19">
        <v>6769743.75</v>
      </c>
    </row>
    <row r="145">
      <c r="A145" s="1" t="s">
        <v>31</v>
      </c>
      <c r="B145" s="5" t="s">
        <v>195</v>
      </c>
      <c r="C145" s="5" t="s">
        <v>66</v>
      </c>
      <c r="D145" s="17" t="str">
        <f t="shared" si="1"/>
        <v>0</v>
      </c>
      <c r="E145" s="17" t="str">
        <f t="shared" si="2"/>
        <v>0</v>
      </c>
      <c r="F145" s="17" t="str">
        <f t="shared" si="3"/>
        <v>0</v>
      </c>
      <c r="G145" s="18" t="str">
        <f t="shared" si="4"/>
        <v>0</v>
      </c>
      <c r="H145" s="19">
        <v>1107918.0</v>
      </c>
    </row>
    <row r="146">
      <c r="A146" s="1" t="s">
        <v>31</v>
      </c>
      <c r="B146" s="5" t="s">
        <v>196</v>
      </c>
      <c r="C146" s="5" t="s">
        <v>66</v>
      </c>
      <c r="D146" s="17" t="str">
        <f t="shared" si="1"/>
        <v>0</v>
      </c>
      <c r="E146" s="17" t="str">
        <f t="shared" si="2"/>
        <v>0</v>
      </c>
      <c r="F146" s="17" t="str">
        <f t="shared" si="3"/>
        <v>0</v>
      </c>
      <c r="G146" s="18" t="str">
        <f t="shared" si="4"/>
        <v>0</v>
      </c>
      <c r="H146" s="19">
        <v>303153.0</v>
      </c>
    </row>
    <row r="147">
      <c r="A147" s="1" t="s">
        <v>31</v>
      </c>
      <c r="B147" s="5" t="s">
        <v>197</v>
      </c>
      <c r="C147" s="5" t="s">
        <v>66</v>
      </c>
      <c r="D147" s="17" t="str">
        <f t="shared" si="1"/>
        <v>0</v>
      </c>
      <c r="E147" s="17" t="str">
        <f t="shared" si="2"/>
        <v>0</v>
      </c>
      <c r="F147" s="17" t="str">
        <f t="shared" si="3"/>
        <v>0</v>
      </c>
      <c r="G147" s="18" t="str">
        <f t="shared" si="4"/>
        <v>0</v>
      </c>
      <c r="H147" s="19">
        <v>199656.0</v>
      </c>
    </row>
    <row r="148">
      <c r="A148" s="1" t="s">
        <v>31</v>
      </c>
      <c r="B148" s="5" t="s">
        <v>198</v>
      </c>
      <c r="C148" s="5" t="s">
        <v>66</v>
      </c>
      <c r="D148" s="17" t="str">
        <f t="shared" si="1"/>
        <v>0</v>
      </c>
      <c r="E148" s="17" t="str">
        <f t="shared" si="2"/>
        <v>0</v>
      </c>
      <c r="F148" s="17" t="str">
        <f t="shared" si="3"/>
        <v>0</v>
      </c>
      <c r="G148" s="18" t="str">
        <f t="shared" si="4"/>
        <v>0</v>
      </c>
      <c r="H148" s="19">
        <v>1279240.0</v>
      </c>
    </row>
    <row r="149">
      <c r="A149" s="1" t="s">
        <v>31</v>
      </c>
      <c r="B149" s="5" t="s">
        <v>199</v>
      </c>
      <c r="C149" s="5" t="s">
        <v>66</v>
      </c>
      <c r="D149" s="17" t="str">
        <f t="shared" si="1"/>
        <v>0</v>
      </c>
      <c r="E149" s="17" t="str">
        <f t="shared" si="2"/>
        <v>0</v>
      </c>
      <c r="F149" s="17" t="str">
        <f t="shared" si="3"/>
        <v>0</v>
      </c>
      <c r="G149" s="18" t="str">
        <f t="shared" si="4"/>
        <v>0</v>
      </c>
      <c r="H149" s="19">
        <v>1851717.0</v>
      </c>
    </row>
    <row r="150">
      <c r="A150" s="1" t="s">
        <v>31</v>
      </c>
      <c r="B150" s="5" t="s">
        <v>200</v>
      </c>
      <c r="C150" s="5" t="s">
        <v>66</v>
      </c>
      <c r="D150" s="17" t="str">
        <f t="shared" si="1"/>
        <v>0</v>
      </c>
      <c r="E150" s="17" t="str">
        <f t="shared" si="2"/>
        <v>0</v>
      </c>
      <c r="F150" s="17" t="str">
        <f t="shared" si="3"/>
        <v>0</v>
      </c>
      <c r="G150" s="18" t="str">
        <f t="shared" si="4"/>
        <v>0</v>
      </c>
      <c r="H150" s="19">
        <v>611625.0</v>
      </c>
    </row>
    <row r="151">
      <c r="A151" s="1" t="s">
        <v>31</v>
      </c>
      <c r="B151" s="5" t="s">
        <v>201</v>
      </c>
      <c r="C151" s="5" t="s">
        <v>66</v>
      </c>
      <c r="D151" s="17" t="str">
        <f t="shared" si="1"/>
        <v>0</v>
      </c>
      <c r="E151" s="17" t="str">
        <f t="shared" si="2"/>
        <v>0</v>
      </c>
      <c r="F151" s="17" t="str">
        <f t="shared" si="3"/>
        <v>0</v>
      </c>
      <c r="G151" s="18" t="str">
        <f t="shared" si="4"/>
        <v>0</v>
      </c>
      <c r="H151" s="19">
        <v>1626512.0</v>
      </c>
    </row>
    <row r="152">
      <c r="A152" s="1" t="s">
        <v>31</v>
      </c>
      <c r="B152" s="5" t="s">
        <v>202</v>
      </c>
      <c r="C152" s="5" t="s">
        <v>66</v>
      </c>
      <c r="D152" s="17" t="str">
        <f t="shared" si="1"/>
        <v>0</v>
      </c>
      <c r="E152" s="17" t="str">
        <f t="shared" si="2"/>
        <v>0</v>
      </c>
      <c r="F152" s="17" t="str">
        <f t="shared" si="3"/>
        <v>0</v>
      </c>
      <c r="G152" s="18" t="str">
        <f t="shared" si="4"/>
        <v>0</v>
      </c>
      <c r="H152" s="19">
        <v>947928.5</v>
      </c>
    </row>
    <row r="153">
      <c r="A153" s="1" t="s">
        <v>31</v>
      </c>
      <c r="B153" s="5" t="s">
        <v>203</v>
      </c>
      <c r="C153" s="5" t="s">
        <v>66</v>
      </c>
      <c r="D153" s="17" t="str">
        <f t="shared" si="1"/>
        <v>0</v>
      </c>
      <c r="E153" s="17" t="str">
        <f t="shared" si="2"/>
        <v>0</v>
      </c>
      <c r="F153" s="17" t="str">
        <f t="shared" si="3"/>
        <v>0</v>
      </c>
      <c r="G153" s="18" t="str">
        <f t="shared" si="4"/>
        <v>0</v>
      </c>
      <c r="H153" s="19">
        <v>533906.25</v>
      </c>
    </row>
    <row r="154">
      <c r="A154" s="1" t="s">
        <v>31</v>
      </c>
      <c r="B154" s="5" t="s">
        <v>204</v>
      </c>
      <c r="C154" s="5" t="s">
        <v>66</v>
      </c>
      <c r="D154" s="17" t="str">
        <f t="shared" si="1"/>
        <v>0</v>
      </c>
      <c r="E154" s="17" t="str">
        <f t="shared" si="2"/>
        <v>0</v>
      </c>
      <c r="F154" s="17" t="str">
        <f t="shared" si="3"/>
        <v>0</v>
      </c>
      <c r="G154" s="18" t="str">
        <f t="shared" si="4"/>
        <v>0</v>
      </c>
      <c r="H154" s="19">
        <v>520000.0</v>
      </c>
    </row>
    <row r="155">
      <c r="A155" s="1" t="s">
        <v>31</v>
      </c>
      <c r="B155" s="5" t="s">
        <v>205</v>
      </c>
      <c r="C155" s="5" t="s">
        <v>66</v>
      </c>
      <c r="D155" s="17" t="str">
        <f t="shared" si="1"/>
        <v>0</v>
      </c>
      <c r="E155" s="17" t="str">
        <f t="shared" si="2"/>
        <v>0</v>
      </c>
      <c r="F155" s="17" t="str">
        <f t="shared" si="3"/>
        <v>0</v>
      </c>
      <c r="G155" s="18" t="str">
        <f t="shared" si="4"/>
        <v>0</v>
      </c>
      <c r="H155" s="19">
        <v>1105661.25</v>
      </c>
    </row>
    <row r="156">
      <c r="A156" s="1" t="s">
        <v>31</v>
      </c>
      <c r="B156" s="5" t="s">
        <v>206</v>
      </c>
      <c r="C156" s="5" t="s">
        <v>66</v>
      </c>
      <c r="D156" s="17" t="str">
        <f t="shared" si="1"/>
        <v>0</v>
      </c>
      <c r="E156" s="17" t="str">
        <f t="shared" si="2"/>
        <v>0</v>
      </c>
      <c r="F156" s="17" t="str">
        <f t="shared" si="3"/>
        <v>0</v>
      </c>
      <c r="G156" s="18" t="str">
        <f t="shared" si="4"/>
        <v>0</v>
      </c>
      <c r="H156" s="19">
        <v>1093777.0</v>
      </c>
    </row>
    <row r="157">
      <c r="A157" s="1" t="s">
        <v>31</v>
      </c>
      <c r="B157" s="5" t="s">
        <v>207</v>
      </c>
      <c r="C157" s="5" t="s">
        <v>66</v>
      </c>
      <c r="D157" s="17" t="str">
        <f t="shared" si="1"/>
        <v>0</v>
      </c>
      <c r="E157" s="17" t="str">
        <f t="shared" si="2"/>
        <v>0</v>
      </c>
      <c r="F157" s="17" t="str">
        <f t="shared" si="3"/>
        <v>0</v>
      </c>
      <c r="G157" s="18" t="str">
        <f t="shared" si="4"/>
        <v>0</v>
      </c>
      <c r="H157" s="19">
        <v>2298344.0</v>
      </c>
    </row>
    <row r="158">
      <c r="A158" s="1" t="s">
        <v>31</v>
      </c>
      <c r="B158" s="5" t="s">
        <v>208</v>
      </c>
      <c r="C158" s="5" t="s">
        <v>66</v>
      </c>
      <c r="D158" s="17" t="str">
        <f t="shared" si="1"/>
        <v>0</v>
      </c>
      <c r="E158" s="17" t="str">
        <f t="shared" si="2"/>
        <v>0</v>
      </c>
      <c r="F158" s="17" t="str">
        <f t="shared" si="3"/>
        <v>0</v>
      </c>
      <c r="G158" s="18" t="str">
        <f t="shared" si="4"/>
        <v>0</v>
      </c>
      <c r="H158" s="19">
        <v>1479719.15</v>
      </c>
    </row>
    <row r="159">
      <c r="A159" s="1" t="s">
        <v>31</v>
      </c>
      <c r="B159" s="5" t="s">
        <v>209</v>
      </c>
      <c r="C159" s="5" t="s">
        <v>66</v>
      </c>
      <c r="D159" s="17" t="str">
        <f t="shared" si="1"/>
        <v>0</v>
      </c>
      <c r="E159" s="17" t="str">
        <f t="shared" si="2"/>
        <v>0</v>
      </c>
      <c r="F159" s="17" t="str">
        <f t="shared" si="3"/>
        <v>0</v>
      </c>
      <c r="G159" s="18" t="str">
        <f t="shared" si="4"/>
        <v>0</v>
      </c>
      <c r="H159" s="19">
        <v>763414.75</v>
      </c>
    </row>
    <row r="160">
      <c r="A160" s="1" t="s">
        <v>31</v>
      </c>
      <c r="B160" s="5" t="s">
        <v>210</v>
      </c>
      <c r="C160" s="5" t="s">
        <v>66</v>
      </c>
      <c r="D160" s="17" t="str">
        <f t="shared" si="1"/>
        <v>0</v>
      </c>
      <c r="E160" s="17" t="str">
        <f t="shared" si="2"/>
        <v>0</v>
      </c>
      <c r="F160" s="17" t="str">
        <f t="shared" si="3"/>
        <v>0</v>
      </c>
      <c r="G160" s="18" t="str">
        <f t="shared" si="4"/>
        <v>0</v>
      </c>
      <c r="H160" s="19">
        <v>1085380.0</v>
      </c>
    </row>
    <row r="161">
      <c r="A161" s="1" t="s">
        <v>31</v>
      </c>
      <c r="B161" s="5" t="s">
        <v>211</v>
      </c>
      <c r="C161" s="5" t="s">
        <v>66</v>
      </c>
      <c r="D161" s="17" t="str">
        <f t="shared" si="1"/>
        <v>0</v>
      </c>
      <c r="E161" s="17" t="str">
        <f t="shared" si="2"/>
        <v>0</v>
      </c>
      <c r="F161" s="17" t="str">
        <f t="shared" si="3"/>
        <v>0</v>
      </c>
      <c r="G161" s="18" t="str">
        <f t="shared" si="4"/>
        <v>0</v>
      </c>
      <c r="H161" s="19">
        <v>1106178.7</v>
      </c>
    </row>
    <row r="162">
      <c r="A162" s="1" t="s">
        <v>31</v>
      </c>
      <c r="B162" s="5" t="s">
        <v>212</v>
      </c>
      <c r="C162" s="5" t="s">
        <v>66</v>
      </c>
      <c r="D162" s="17" t="str">
        <f t="shared" si="1"/>
        <v>0</v>
      </c>
      <c r="E162" s="17" t="str">
        <f t="shared" si="2"/>
        <v>0</v>
      </c>
      <c r="F162" s="17" t="str">
        <f t="shared" si="3"/>
        <v>0</v>
      </c>
      <c r="G162" s="18" t="str">
        <f t="shared" si="4"/>
        <v>0</v>
      </c>
      <c r="H162" s="19">
        <v>2011416.2</v>
      </c>
    </row>
    <row r="163">
      <c r="A163" s="1" t="s">
        <v>31</v>
      </c>
      <c r="B163" s="5" t="s">
        <v>213</v>
      </c>
      <c r="C163" s="5" t="s">
        <v>56</v>
      </c>
      <c r="D163" s="17" t="str">
        <f t="shared" si="1"/>
        <v>0</v>
      </c>
      <c r="E163" s="17" t="str">
        <f t="shared" si="2"/>
        <v>0</v>
      </c>
      <c r="F163" s="17" t="str">
        <f t="shared" si="3"/>
        <v>0</v>
      </c>
      <c r="G163" s="18" t="str">
        <f t="shared" si="4"/>
        <v>0</v>
      </c>
      <c r="H163" s="19">
        <v>0.0</v>
      </c>
    </row>
    <row r="164">
      <c r="A164" s="1" t="s">
        <v>31</v>
      </c>
      <c r="B164" s="5" t="s">
        <v>214</v>
      </c>
      <c r="C164" s="5" t="s">
        <v>66</v>
      </c>
      <c r="D164" s="17" t="str">
        <f t="shared" si="1"/>
        <v>0</v>
      </c>
      <c r="E164" s="17" t="str">
        <f t="shared" si="2"/>
        <v>0</v>
      </c>
      <c r="F164" s="17" t="str">
        <f t="shared" si="3"/>
        <v>0</v>
      </c>
      <c r="G164" s="18" t="str">
        <f t="shared" si="4"/>
        <v>0</v>
      </c>
      <c r="H164" s="19">
        <v>1612335.48</v>
      </c>
    </row>
    <row r="165">
      <c r="A165" s="1" t="s">
        <v>31</v>
      </c>
      <c r="B165" s="5" t="s">
        <v>215</v>
      </c>
      <c r="C165" s="5" t="s">
        <v>63</v>
      </c>
      <c r="D165" s="17" t="str">
        <f t="shared" si="1"/>
        <v>0</v>
      </c>
      <c r="E165" s="17" t="str">
        <f t="shared" si="2"/>
        <v>0</v>
      </c>
      <c r="F165" s="17" t="str">
        <f t="shared" si="3"/>
        <v>0</v>
      </c>
      <c r="G165" s="18" t="str">
        <f t="shared" si="4"/>
        <v>0</v>
      </c>
      <c r="H165" s="19">
        <v>13862.08</v>
      </c>
    </row>
    <row r="166">
      <c r="A166" s="1" t="s">
        <v>31</v>
      </c>
      <c r="B166" s="5" t="s">
        <v>216</v>
      </c>
      <c r="C166" s="5" t="s">
        <v>63</v>
      </c>
      <c r="D166" s="17" t="str">
        <f t="shared" si="1"/>
        <v>0</v>
      </c>
      <c r="E166" s="17" t="str">
        <f t="shared" si="2"/>
        <v>0</v>
      </c>
      <c r="F166" s="17" t="str">
        <f t="shared" si="3"/>
        <v>0</v>
      </c>
      <c r="G166" s="18" t="str">
        <f t="shared" si="4"/>
        <v>0</v>
      </c>
      <c r="H166" s="19">
        <v>-30872.3</v>
      </c>
    </row>
    <row r="167">
      <c r="A167" s="1" t="s">
        <v>31</v>
      </c>
      <c r="B167" s="5" t="s">
        <v>217</v>
      </c>
      <c r="C167" s="5" t="s">
        <v>66</v>
      </c>
      <c r="D167" s="17" t="str">
        <f t="shared" si="1"/>
        <v>0</v>
      </c>
      <c r="E167" s="17" t="str">
        <f t="shared" si="2"/>
        <v>0</v>
      </c>
      <c r="F167" s="17" t="str">
        <f t="shared" si="3"/>
        <v>0</v>
      </c>
      <c r="G167" s="18" t="str">
        <f t="shared" si="4"/>
        <v>0</v>
      </c>
      <c r="H167" s="19">
        <v>724139.96</v>
      </c>
    </row>
    <row r="168">
      <c r="A168" s="1" t="s">
        <v>31</v>
      </c>
      <c r="B168" s="5" t="s">
        <v>218</v>
      </c>
      <c r="C168" s="5" t="s">
        <v>66</v>
      </c>
      <c r="D168" s="17" t="str">
        <f t="shared" si="1"/>
        <v>Lukoil</v>
      </c>
      <c r="E168" s="17" t="str">
        <f t="shared" si="2"/>
        <v>0</v>
      </c>
      <c r="F168" s="17" t="str">
        <f t="shared" si="3"/>
        <v>LUKOIL INTERNATION 3.416% GTD 24/4/18 USD'REG</v>
      </c>
      <c r="G168" s="18">
        <f t="shared" si="4"/>
        <v>469402.25</v>
      </c>
      <c r="H168" s="19">
        <v>469402.25</v>
      </c>
    </row>
    <row r="169">
      <c r="A169" s="1" t="s">
        <v>31</v>
      </c>
      <c r="B169" s="5" t="s">
        <v>219</v>
      </c>
      <c r="C169" s="5" t="s">
        <v>66</v>
      </c>
      <c r="D169" s="17" t="str">
        <f t="shared" si="1"/>
        <v>0</v>
      </c>
      <c r="E169" s="17" t="str">
        <f t="shared" si="2"/>
        <v>0</v>
      </c>
      <c r="F169" s="17" t="str">
        <f t="shared" si="3"/>
        <v>0</v>
      </c>
      <c r="G169" s="18" t="str">
        <f t="shared" si="4"/>
        <v>0</v>
      </c>
      <c r="H169" s="19">
        <v>382856.95</v>
      </c>
    </row>
    <row r="170">
      <c r="A170" s="1" t="s">
        <v>31</v>
      </c>
      <c r="B170" s="5" t="s">
        <v>220</v>
      </c>
      <c r="C170" s="5" t="s">
        <v>66</v>
      </c>
      <c r="D170" s="17" t="str">
        <f t="shared" si="1"/>
        <v>0</v>
      </c>
      <c r="E170" s="17" t="str">
        <f t="shared" si="2"/>
        <v>0</v>
      </c>
      <c r="F170" s="17" t="str">
        <f t="shared" si="3"/>
        <v>0</v>
      </c>
      <c r="G170" s="18" t="str">
        <f t="shared" si="4"/>
        <v>0</v>
      </c>
      <c r="H170" s="19">
        <v>438772.73</v>
      </c>
    </row>
    <row r="171">
      <c r="A171" s="1" t="s">
        <v>31</v>
      </c>
      <c r="B171" s="5" t="s">
        <v>221</v>
      </c>
      <c r="C171" s="5" t="s">
        <v>222</v>
      </c>
      <c r="D171" s="17" t="str">
        <f t="shared" si="1"/>
        <v>0</v>
      </c>
      <c r="E171" s="17" t="str">
        <f t="shared" si="2"/>
        <v>0</v>
      </c>
      <c r="F171" s="17" t="str">
        <f t="shared" si="3"/>
        <v>0</v>
      </c>
      <c r="G171" s="18" t="str">
        <f t="shared" si="4"/>
        <v>0</v>
      </c>
      <c r="H171" s="19">
        <v>738703.91</v>
      </c>
    </row>
    <row r="172">
      <c r="A172" s="1" t="s">
        <v>31</v>
      </c>
      <c r="B172" s="5" t="s">
        <v>223</v>
      </c>
      <c r="C172" s="5" t="s">
        <v>222</v>
      </c>
      <c r="D172" s="17" t="str">
        <f t="shared" si="1"/>
        <v>0</v>
      </c>
      <c r="E172" s="17" t="str">
        <f t="shared" si="2"/>
        <v>0</v>
      </c>
      <c r="F172" s="17" t="str">
        <f t="shared" si="3"/>
        <v>0</v>
      </c>
      <c r="G172" s="18" t="str">
        <f t="shared" si="4"/>
        <v>0</v>
      </c>
      <c r="H172" s="19">
        <v>403531.78</v>
      </c>
    </row>
    <row r="173">
      <c r="A173" s="1" t="s">
        <v>31</v>
      </c>
      <c r="B173" s="5" t="s">
        <v>224</v>
      </c>
      <c r="C173" s="5" t="s">
        <v>222</v>
      </c>
      <c r="D173" s="17" t="str">
        <f t="shared" si="1"/>
        <v>0</v>
      </c>
      <c r="E173" s="17" t="str">
        <f t="shared" si="2"/>
        <v>0</v>
      </c>
      <c r="F173" s="17" t="str">
        <f t="shared" si="3"/>
        <v>0</v>
      </c>
      <c r="G173" s="18" t="str">
        <f t="shared" si="4"/>
        <v>0</v>
      </c>
      <c r="H173" s="19">
        <v>307410.83</v>
      </c>
    </row>
    <row r="174">
      <c r="A174" s="1" t="s">
        <v>31</v>
      </c>
      <c r="B174" s="5" t="s">
        <v>225</v>
      </c>
      <c r="C174" s="5" t="s">
        <v>63</v>
      </c>
      <c r="D174" s="17" t="str">
        <f t="shared" si="1"/>
        <v>0</v>
      </c>
      <c r="E174" s="17" t="str">
        <f t="shared" si="2"/>
        <v>0</v>
      </c>
      <c r="F174" s="17" t="str">
        <f t="shared" si="3"/>
        <v>0</v>
      </c>
      <c r="G174" s="18" t="str">
        <f t="shared" si="4"/>
        <v>0</v>
      </c>
      <c r="H174" s="19">
        <v>183729.52</v>
      </c>
    </row>
    <row r="175">
      <c r="A175" s="1" t="s">
        <v>31</v>
      </c>
      <c r="B175" s="5" t="s">
        <v>226</v>
      </c>
      <c r="C175" s="5" t="s">
        <v>66</v>
      </c>
      <c r="D175" s="17" t="str">
        <f t="shared" si="1"/>
        <v>0</v>
      </c>
      <c r="E175" s="17" t="str">
        <f t="shared" si="2"/>
        <v>0</v>
      </c>
      <c r="F175" s="17" t="str">
        <f t="shared" si="3"/>
        <v>0</v>
      </c>
      <c r="G175" s="18" t="str">
        <f t="shared" si="4"/>
        <v>0</v>
      </c>
      <c r="H175" s="19">
        <v>952373.75</v>
      </c>
    </row>
    <row r="176">
      <c r="A176" s="1" t="s">
        <v>31</v>
      </c>
      <c r="B176" s="5" t="s">
        <v>227</v>
      </c>
      <c r="C176" s="5" t="s">
        <v>222</v>
      </c>
      <c r="D176" s="17" t="str">
        <f t="shared" si="1"/>
        <v>0</v>
      </c>
      <c r="E176" s="17" t="str">
        <f t="shared" si="2"/>
        <v>0</v>
      </c>
      <c r="F176" s="17" t="str">
        <f t="shared" si="3"/>
        <v>0</v>
      </c>
      <c r="G176" s="18" t="str">
        <f t="shared" si="4"/>
        <v>0</v>
      </c>
      <c r="H176" s="19">
        <v>289828.43</v>
      </c>
    </row>
    <row r="177">
      <c r="A177" s="1" t="s">
        <v>31</v>
      </c>
      <c r="B177" s="5" t="s">
        <v>228</v>
      </c>
      <c r="C177" s="5" t="s">
        <v>222</v>
      </c>
      <c r="D177" s="17" t="str">
        <f t="shared" si="1"/>
        <v>0</v>
      </c>
      <c r="E177" s="17" t="str">
        <f t="shared" si="2"/>
        <v>0</v>
      </c>
      <c r="F177" s="17" t="str">
        <f t="shared" si="3"/>
        <v>0</v>
      </c>
      <c r="G177" s="18" t="str">
        <f t="shared" si="4"/>
        <v>0</v>
      </c>
      <c r="H177" s="19">
        <v>267897.29</v>
      </c>
    </row>
    <row r="178">
      <c r="A178" s="1" t="s">
        <v>31</v>
      </c>
      <c r="B178" s="5" t="s">
        <v>229</v>
      </c>
      <c r="C178" s="5" t="s">
        <v>222</v>
      </c>
      <c r="D178" s="17" t="str">
        <f t="shared" si="1"/>
        <v>0</v>
      </c>
      <c r="E178" s="17" t="str">
        <f t="shared" si="2"/>
        <v>0</v>
      </c>
      <c r="F178" s="17" t="str">
        <f t="shared" si="3"/>
        <v>0</v>
      </c>
      <c r="G178" s="18" t="str">
        <f t="shared" si="4"/>
        <v>0</v>
      </c>
      <c r="H178" s="19">
        <v>969768.71</v>
      </c>
    </row>
    <row r="179">
      <c r="A179" s="1" t="s">
        <v>31</v>
      </c>
      <c r="B179" s="5" t="s">
        <v>230</v>
      </c>
      <c r="C179" s="5" t="s">
        <v>222</v>
      </c>
      <c r="D179" s="17" t="str">
        <f t="shared" si="1"/>
        <v>0</v>
      </c>
      <c r="E179" s="17" t="str">
        <f t="shared" si="2"/>
        <v>0</v>
      </c>
      <c r="F179" s="17" t="str">
        <f t="shared" si="3"/>
        <v>0</v>
      </c>
      <c r="G179" s="18" t="str">
        <f t="shared" si="4"/>
        <v>0</v>
      </c>
      <c r="H179" s="19">
        <v>431969.44</v>
      </c>
    </row>
    <row r="180">
      <c r="A180" s="1" t="s">
        <v>31</v>
      </c>
      <c r="B180" s="5" t="s">
        <v>231</v>
      </c>
      <c r="C180" s="5" t="s">
        <v>222</v>
      </c>
      <c r="D180" s="17" t="str">
        <f t="shared" si="1"/>
        <v>0</v>
      </c>
      <c r="E180" s="17" t="str">
        <f t="shared" si="2"/>
        <v>0</v>
      </c>
      <c r="F180" s="17" t="str">
        <f t="shared" si="3"/>
        <v>0</v>
      </c>
      <c r="G180" s="18" t="str">
        <f t="shared" si="4"/>
        <v>0</v>
      </c>
      <c r="H180" s="19">
        <v>262723.79</v>
      </c>
    </row>
    <row r="181">
      <c r="A181" s="1" t="s">
        <v>31</v>
      </c>
      <c r="B181" s="5" t="s">
        <v>232</v>
      </c>
      <c r="C181" s="5" t="s">
        <v>63</v>
      </c>
      <c r="D181" s="17" t="str">
        <f t="shared" si="1"/>
        <v>0</v>
      </c>
      <c r="E181" s="17" t="str">
        <f t="shared" si="2"/>
        <v>0</v>
      </c>
      <c r="F181" s="17" t="str">
        <f t="shared" si="3"/>
        <v>0</v>
      </c>
      <c r="G181" s="18" t="str">
        <f t="shared" si="4"/>
        <v>0</v>
      </c>
      <c r="H181" s="19">
        <v>-7268.21</v>
      </c>
    </row>
    <row r="182">
      <c r="A182" s="1" t="s">
        <v>31</v>
      </c>
      <c r="B182" s="5" t="s">
        <v>233</v>
      </c>
      <c r="C182" s="5" t="s">
        <v>222</v>
      </c>
      <c r="D182" s="17" t="str">
        <f t="shared" si="1"/>
        <v>0</v>
      </c>
      <c r="E182" s="17" t="str">
        <f t="shared" si="2"/>
        <v>0</v>
      </c>
      <c r="F182" s="17" t="str">
        <f t="shared" si="3"/>
        <v>0</v>
      </c>
      <c r="G182" s="18" t="str">
        <f t="shared" si="4"/>
        <v>0</v>
      </c>
      <c r="H182" s="19">
        <v>1105749.03</v>
      </c>
    </row>
    <row r="183">
      <c r="A183" s="1" t="s">
        <v>31</v>
      </c>
      <c r="B183" s="5" t="s">
        <v>234</v>
      </c>
      <c r="C183" s="5" t="s">
        <v>66</v>
      </c>
      <c r="D183" s="17" t="str">
        <f t="shared" si="1"/>
        <v>0</v>
      </c>
      <c r="E183" s="17" t="str">
        <f t="shared" si="2"/>
        <v>0</v>
      </c>
      <c r="F183" s="17" t="str">
        <f t="shared" si="3"/>
        <v>0</v>
      </c>
      <c r="G183" s="18" t="str">
        <f t="shared" si="4"/>
        <v>0</v>
      </c>
      <c r="H183" s="19">
        <v>442698.59</v>
      </c>
    </row>
    <row r="184">
      <c r="A184" s="1" t="s">
        <v>31</v>
      </c>
      <c r="B184" s="5" t="s">
        <v>235</v>
      </c>
      <c r="C184" s="5" t="s">
        <v>222</v>
      </c>
      <c r="D184" s="17" t="str">
        <f t="shared" si="1"/>
        <v>0</v>
      </c>
      <c r="E184" s="17" t="str">
        <f t="shared" si="2"/>
        <v>0</v>
      </c>
      <c r="F184" s="17" t="str">
        <f t="shared" si="3"/>
        <v>0</v>
      </c>
      <c r="G184" s="18" t="str">
        <f t="shared" si="4"/>
        <v>0</v>
      </c>
      <c r="H184" s="19">
        <v>513676.0</v>
      </c>
    </row>
    <row r="185">
      <c r="A185" s="1" t="s">
        <v>31</v>
      </c>
      <c r="B185" s="5" t="s">
        <v>236</v>
      </c>
      <c r="C185" s="5" t="s">
        <v>222</v>
      </c>
      <c r="D185" s="17" t="str">
        <f t="shared" si="1"/>
        <v>0</v>
      </c>
      <c r="E185" s="17" t="str">
        <f t="shared" si="2"/>
        <v>0</v>
      </c>
      <c r="F185" s="17" t="str">
        <f t="shared" si="3"/>
        <v>0</v>
      </c>
      <c r="G185" s="18" t="str">
        <f t="shared" si="4"/>
        <v>0</v>
      </c>
      <c r="H185" s="19">
        <v>514905.35</v>
      </c>
    </row>
    <row r="186">
      <c r="A186" s="1" t="s">
        <v>31</v>
      </c>
      <c r="B186" s="5" t="s">
        <v>237</v>
      </c>
      <c r="C186" s="5" t="s">
        <v>66</v>
      </c>
      <c r="D186" s="17" t="str">
        <f t="shared" si="1"/>
        <v>0</v>
      </c>
      <c r="E186" s="17" t="str">
        <f t="shared" si="2"/>
        <v>0</v>
      </c>
      <c r="F186" s="17" t="str">
        <f t="shared" si="3"/>
        <v>0</v>
      </c>
      <c r="G186" s="18" t="str">
        <f t="shared" si="4"/>
        <v>0</v>
      </c>
      <c r="H186" s="19">
        <v>1073850.1</v>
      </c>
    </row>
    <row r="187">
      <c r="A187" s="1" t="s">
        <v>31</v>
      </c>
      <c r="B187" s="5" t="s">
        <v>238</v>
      </c>
      <c r="C187" s="5" t="s">
        <v>66</v>
      </c>
      <c r="D187" s="17" t="str">
        <f t="shared" si="1"/>
        <v>0</v>
      </c>
      <c r="E187" s="17" t="str">
        <f t="shared" si="2"/>
        <v>0</v>
      </c>
      <c r="F187" s="17" t="str">
        <f t="shared" si="3"/>
        <v>0</v>
      </c>
      <c r="G187" s="18" t="str">
        <f t="shared" si="4"/>
        <v>0</v>
      </c>
      <c r="H187" s="19">
        <v>825802.07</v>
      </c>
    </row>
    <row r="188">
      <c r="A188" s="1" t="s">
        <v>31</v>
      </c>
      <c r="B188" s="5" t="s">
        <v>239</v>
      </c>
      <c r="C188" s="5" t="s">
        <v>222</v>
      </c>
      <c r="D188" s="17" t="str">
        <f t="shared" si="1"/>
        <v>0</v>
      </c>
      <c r="E188" s="17" t="str">
        <f t="shared" si="2"/>
        <v>0</v>
      </c>
      <c r="F188" s="17" t="str">
        <f t="shared" si="3"/>
        <v>0</v>
      </c>
      <c r="G188" s="18" t="str">
        <f t="shared" si="4"/>
        <v>0</v>
      </c>
      <c r="H188" s="19">
        <v>261824.06</v>
      </c>
    </row>
    <row r="189">
      <c r="A189" s="1" t="s">
        <v>31</v>
      </c>
      <c r="B189" s="5" t="s">
        <v>240</v>
      </c>
      <c r="C189" s="5" t="s">
        <v>66</v>
      </c>
      <c r="D189" s="17" t="str">
        <f t="shared" si="1"/>
        <v>0</v>
      </c>
      <c r="E189" s="17" t="str">
        <f t="shared" si="2"/>
        <v>0</v>
      </c>
      <c r="F189" s="17" t="str">
        <f t="shared" si="3"/>
        <v>0</v>
      </c>
      <c r="G189" s="18" t="str">
        <f t="shared" si="4"/>
        <v>0</v>
      </c>
      <c r="H189" s="19">
        <v>474693.31</v>
      </c>
    </row>
    <row r="190">
      <c r="A190" s="1" t="s">
        <v>31</v>
      </c>
      <c r="B190" s="5" t="s">
        <v>241</v>
      </c>
      <c r="C190" s="5" t="s">
        <v>66</v>
      </c>
      <c r="D190" s="17" t="str">
        <f t="shared" si="1"/>
        <v>0</v>
      </c>
      <c r="E190" s="17" t="str">
        <f t="shared" si="2"/>
        <v>0</v>
      </c>
      <c r="F190" s="17" t="str">
        <f t="shared" si="3"/>
        <v>0</v>
      </c>
      <c r="G190" s="18" t="str">
        <f t="shared" si="4"/>
        <v>0</v>
      </c>
      <c r="H190" s="19">
        <v>345499.78</v>
      </c>
    </row>
    <row r="191">
      <c r="A191" s="1" t="s">
        <v>31</v>
      </c>
      <c r="B191" s="5" t="s">
        <v>242</v>
      </c>
      <c r="C191" s="5" t="s">
        <v>66</v>
      </c>
      <c r="D191" s="17" t="str">
        <f t="shared" si="1"/>
        <v>0</v>
      </c>
      <c r="E191" s="17" t="str">
        <f t="shared" si="2"/>
        <v>0</v>
      </c>
      <c r="F191" s="17" t="str">
        <f t="shared" si="3"/>
        <v>0</v>
      </c>
      <c r="G191" s="18" t="str">
        <f t="shared" si="4"/>
        <v>0</v>
      </c>
      <c r="H191" s="19">
        <v>466165.58</v>
      </c>
    </row>
    <row r="192">
      <c r="A192" s="1" t="s">
        <v>31</v>
      </c>
      <c r="B192" s="5" t="s">
        <v>243</v>
      </c>
      <c r="C192" s="5" t="s">
        <v>66</v>
      </c>
      <c r="D192" s="17" t="str">
        <f t="shared" si="1"/>
        <v>0</v>
      </c>
      <c r="E192" s="17" t="str">
        <f t="shared" si="2"/>
        <v>0</v>
      </c>
      <c r="F192" s="17" t="str">
        <f t="shared" si="3"/>
        <v>0</v>
      </c>
      <c r="G192" s="18" t="str">
        <f t="shared" si="4"/>
        <v>0</v>
      </c>
      <c r="H192" s="19">
        <v>663941.42</v>
      </c>
    </row>
    <row r="193">
      <c r="A193" s="1" t="s">
        <v>31</v>
      </c>
      <c r="B193" s="5" t="s">
        <v>244</v>
      </c>
      <c r="C193" s="5" t="s">
        <v>66</v>
      </c>
      <c r="D193" s="17" t="str">
        <f t="shared" si="1"/>
        <v>0</v>
      </c>
      <c r="E193" s="17" t="str">
        <f t="shared" si="2"/>
        <v>0</v>
      </c>
      <c r="F193" s="17" t="str">
        <f t="shared" si="3"/>
        <v>0</v>
      </c>
      <c r="G193" s="18" t="str">
        <f t="shared" si="4"/>
        <v>0</v>
      </c>
      <c r="H193" s="19">
        <v>329079.55</v>
      </c>
    </row>
    <row r="194">
      <c r="A194" s="1" t="s">
        <v>31</v>
      </c>
      <c r="B194" s="5" t="s">
        <v>245</v>
      </c>
      <c r="C194" s="5" t="s">
        <v>222</v>
      </c>
      <c r="D194" s="17" t="str">
        <f t="shared" si="1"/>
        <v>0</v>
      </c>
      <c r="E194" s="17" t="str">
        <f t="shared" si="2"/>
        <v>0</v>
      </c>
      <c r="F194" s="17" t="str">
        <f t="shared" si="3"/>
        <v>0</v>
      </c>
      <c r="G194" s="18" t="str">
        <f t="shared" si="4"/>
        <v>0</v>
      </c>
      <c r="H194" s="19">
        <v>623819.06</v>
      </c>
    </row>
    <row r="195">
      <c r="A195" s="1" t="s">
        <v>31</v>
      </c>
      <c r="B195" s="5" t="s">
        <v>246</v>
      </c>
      <c r="C195" s="5" t="s">
        <v>222</v>
      </c>
      <c r="D195" s="17" t="str">
        <f t="shared" si="1"/>
        <v>0</v>
      </c>
      <c r="E195" s="17" t="str">
        <f t="shared" si="2"/>
        <v>0</v>
      </c>
      <c r="F195" s="17" t="str">
        <f t="shared" si="3"/>
        <v>0</v>
      </c>
      <c r="G195" s="18" t="str">
        <f t="shared" si="4"/>
        <v>0</v>
      </c>
      <c r="H195" s="19">
        <v>294058.71</v>
      </c>
    </row>
    <row r="196">
      <c r="A196" s="1" t="s">
        <v>31</v>
      </c>
      <c r="B196" s="5" t="s">
        <v>247</v>
      </c>
      <c r="C196" s="5" t="s">
        <v>222</v>
      </c>
      <c r="D196" s="17" t="str">
        <f t="shared" si="1"/>
        <v>0</v>
      </c>
      <c r="E196" s="17" t="str">
        <f t="shared" si="2"/>
        <v>0</v>
      </c>
      <c r="F196" s="17" t="str">
        <f t="shared" si="3"/>
        <v>0</v>
      </c>
      <c r="G196" s="18" t="str">
        <f t="shared" si="4"/>
        <v>0</v>
      </c>
      <c r="H196" s="19">
        <v>257925.19</v>
      </c>
    </row>
    <row r="197">
      <c r="A197" s="1" t="s">
        <v>31</v>
      </c>
      <c r="B197" s="5" t="s">
        <v>248</v>
      </c>
      <c r="C197" s="5" t="s">
        <v>66</v>
      </c>
      <c r="D197" s="17" t="str">
        <f t="shared" si="1"/>
        <v>0</v>
      </c>
      <c r="E197" s="17" t="str">
        <f t="shared" si="2"/>
        <v>0</v>
      </c>
      <c r="F197" s="17" t="str">
        <f t="shared" si="3"/>
        <v>0</v>
      </c>
      <c r="G197" s="18" t="str">
        <f t="shared" si="4"/>
        <v>0</v>
      </c>
      <c r="H197" s="19">
        <v>674145.12</v>
      </c>
    </row>
    <row r="198">
      <c r="A198" s="1" t="s">
        <v>31</v>
      </c>
      <c r="B198" s="5" t="s">
        <v>249</v>
      </c>
      <c r="C198" s="5" t="s">
        <v>222</v>
      </c>
      <c r="D198" s="17" t="str">
        <f t="shared" si="1"/>
        <v>0</v>
      </c>
      <c r="E198" s="17" t="str">
        <f t="shared" si="2"/>
        <v>0</v>
      </c>
      <c r="F198" s="17" t="str">
        <f t="shared" si="3"/>
        <v>0</v>
      </c>
      <c r="G198" s="18" t="str">
        <f t="shared" si="4"/>
        <v>0</v>
      </c>
      <c r="H198" s="19">
        <v>1034324.98</v>
      </c>
    </row>
    <row r="199">
      <c r="A199" s="1" t="s">
        <v>31</v>
      </c>
      <c r="B199" s="5" t="s">
        <v>250</v>
      </c>
      <c r="C199" s="5" t="s">
        <v>66</v>
      </c>
      <c r="D199" s="17" t="str">
        <f t="shared" si="1"/>
        <v>0</v>
      </c>
      <c r="E199" s="17" t="str">
        <f t="shared" si="2"/>
        <v>0</v>
      </c>
      <c r="F199" s="17" t="str">
        <f t="shared" si="3"/>
        <v>0</v>
      </c>
      <c r="G199" s="18" t="str">
        <f t="shared" si="4"/>
        <v>0</v>
      </c>
      <c r="H199" s="19">
        <v>995231.32</v>
      </c>
    </row>
    <row r="200">
      <c r="A200" s="1" t="s">
        <v>31</v>
      </c>
      <c r="B200" s="5" t="s">
        <v>251</v>
      </c>
      <c r="C200" s="5" t="s">
        <v>66</v>
      </c>
      <c r="D200" s="17" t="str">
        <f t="shared" si="1"/>
        <v>0</v>
      </c>
      <c r="E200" s="17" t="str">
        <f t="shared" si="2"/>
        <v>0</v>
      </c>
      <c r="F200" s="17" t="str">
        <f t="shared" si="3"/>
        <v>0</v>
      </c>
      <c r="G200" s="18" t="str">
        <f t="shared" si="4"/>
        <v>0</v>
      </c>
      <c r="H200" s="19">
        <v>124631.85</v>
      </c>
    </row>
    <row r="201">
      <c r="A201" s="1" t="s">
        <v>31</v>
      </c>
      <c r="B201" s="5" t="s">
        <v>252</v>
      </c>
      <c r="C201" s="5" t="s">
        <v>66</v>
      </c>
      <c r="D201" s="17" t="str">
        <f t="shared" si="1"/>
        <v>0</v>
      </c>
      <c r="E201" s="17" t="str">
        <f t="shared" si="2"/>
        <v>0</v>
      </c>
      <c r="F201" s="17" t="str">
        <f t="shared" si="3"/>
        <v>0</v>
      </c>
      <c r="G201" s="18" t="str">
        <f t="shared" si="4"/>
        <v>0</v>
      </c>
      <c r="H201" s="19">
        <v>508942.78</v>
      </c>
    </row>
    <row r="202">
      <c r="A202" s="1" t="s">
        <v>31</v>
      </c>
      <c r="B202" s="5" t="s">
        <v>253</v>
      </c>
      <c r="C202" s="5" t="s">
        <v>63</v>
      </c>
      <c r="D202" s="17" t="str">
        <f t="shared" si="1"/>
        <v>0</v>
      </c>
      <c r="E202" s="17" t="str">
        <f t="shared" si="2"/>
        <v>0</v>
      </c>
      <c r="F202" s="17" t="str">
        <f t="shared" si="3"/>
        <v>0</v>
      </c>
      <c r="G202" s="18" t="str">
        <f t="shared" si="4"/>
        <v>0</v>
      </c>
      <c r="H202" s="19">
        <v>-6429.39</v>
      </c>
    </row>
    <row r="203">
      <c r="A203" s="1" t="s">
        <v>31</v>
      </c>
      <c r="B203" s="5" t="s">
        <v>254</v>
      </c>
      <c r="C203" s="5" t="s">
        <v>222</v>
      </c>
      <c r="D203" s="17" t="str">
        <f t="shared" si="1"/>
        <v>0</v>
      </c>
      <c r="E203" s="17" t="str">
        <f t="shared" si="2"/>
        <v>0</v>
      </c>
      <c r="F203" s="17" t="str">
        <f t="shared" si="3"/>
        <v>0</v>
      </c>
      <c r="G203" s="18" t="str">
        <f t="shared" si="4"/>
        <v>0</v>
      </c>
      <c r="H203" s="19">
        <v>223847.57</v>
      </c>
    </row>
    <row r="204">
      <c r="A204" s="1" t="s">
        <v>31</v>
      </c>
      <c r="B204" s="5" t="s">
        <v>255</v>
      </c>
      <c r="C204" s="5" t="s">
        <v>66</v>
      </c>
      <c r="D204" s="17" t="str">
        <f t="shared" si="1"/>
        <v>0</v>
      </c>
      <c r="E204" s="17" t="str">
        <f t="shared" si="2"/>
        <v>0</v>
      </c>
      <c r="F204" s="17" t="str">
        <f t="shared" si="3"/>
        <v>0</v>
      </c>
      <c r="G204" s="18" t="str">
        <f t="shared" si="4"/>
        <v>0</v>
      </c>
      <c r="H204" s="19">
        <v>907476.78</v>
      </c>
    </row>
    <row r="205">
      <c r="A205" s="1" t="s">
        <v>31</v>
      </c>
      <c r="B205" s="5" t="s">
        <v>32</v>
      </c>
      <c r="C205" s="5" t="s">
        <v>256</v>
      </c>
      <c r="D205" s="17" t="str">
        <f t="shared" si="1"/>
        <v>0</v>
      </c>
      <c r="E205" s="17" t="str">
        <f t="shared" si="2"/>
        <v>0</v>
      </c>
      <c r="F205" s="17" t="str">
        <f t="shared" si="3"/>
        <v>0</v>
      </c>
      <c r="G205" s="18" t="str">
        <f t="shared" si="4"/>
        <v>0</v>
      </c>
      <c r="H205" s="19">
        <v>7641.84</v>
      </c>
    </row>
    <row r="206">
      <c r="A206" s="1" t="s">
        <v>31</v>
      </c>
      <c r="B206" s="5" t="s">
        <v>32</v>
      </c>
      <c r="C206" s="5" t="s">
        <v>33</v>
      </c>
      <c r="D206" s="17" t="str">
        <f t="shared" si="1"/>
        <v>0</v>
      </c>
      <c r="E206" s="17" t="str">
        <f t="shared" si="2"/>
        <v>0</v>
      </c>
      <c r="F206" s="17" t="str">
        <f t="shared" si="3"/>
        <v>0</v>
      </c>
      <c r="G206" s="18" t="str">
        <f t="shared" si="4"/>
        <v>0</v>
      </c>
      <c r="H206" s="19">
        <v>815.17</v>
      </c>
    </row>
    <row r="207">
      <c r="A207" s="1" t="s">
        <v>31</v>
      </c>
      <c r="B207" s="5" t="s">
        <v>32</v>
      </c>
      <c r="C207" s="5" t="s">
        <v>33</v>
      </c>
      <c r="D207" s="17" t="str">
        <f t="shared" si="1"/>
        <v>0</v>
      </c>
      <c r="E207" s="17" t="str">
        <f t="shared" si="2"/>
        <v>0</v>
      </c>
      <c r="F207" s="17" t="str">
        <f t="shared" si="3"/>
        <v>0</v>
      </c>
      <c r="G207" s="18" t="str">
        <f t="shared" si="4"/>
        <v>0</v>
      </c>
      <c r="H207" s="19">
        <v>3133.66</v>
      </c>
    </row>
    <row r="208">
      <c r="A208" s="1" t="s">
        <v>31</v>
      </c>
      <c r="B208" s="5" t="s">
        <v>32</v>
      </c>
      <c r="C208" s="5" t="s">
        <v>60</v>
      </c>
      <c r="D208" s="17" t="str">
        <f t="shared" si="1"/>
        <v>0</v>
      </c>
      <c r="E208" s="17" t="str">
        <f t="shared" si="2"/>
        <v>0</v>
      </c>
      <c r="F208" s="17" t="str">
        <f t="shared" si="3"/>
        <v>0</v>
      </c>
      <c r="G208" s="18" t="str">
        <f t="shared" si="4"/>
        <v>0</v>
      </c>
      <c r="H208" s="19">
        <v>99892.51</v>
      </c>
    </row>
    <row r="209">
      <c r="A209" s="1" t="s">
        <v>31</v>
      </c>
      <c r="B209" s="5" t="s">
        <v>32</v>
      </c>
      <c r="C209" s="5" t="s">
        <v>60</v>
      </c>
      <c r="D209" s="17" t="str">
        <f t="shared" si="1"/>
        <v>0</v>
      </c>
      <c r="E209" s="17" t="str">
        <f t="shared" si="2"/>
        <v>0</v>
      </c>
      <c r="F209" s="17" t="str">
        <f t="shared" si="3"/>
        <v>0</v>
      </c>
      <c r="G209" s="18" t="str">
        <f t="shared" si="4"/>
        <v>0</v>
      </c>
      <c r="H209" s="19">
        <v>826.71</v>
      </c>
    </row>
    <row r="210">
      <c r="A210" s="1" t="s">
        <v>31</v>
      </c>
      <c r="B210" s="5" t="s">
        <v>32</v>
      </c>
      <c r="C210" s="5" t="s">
        <v>56</v>
      </c>
      <c r="D210" s="17" t="str">
        <f t="shared" si="1"/>
        <v>0</v>
      </c>
      <c r="E210" s="17" t="str">
        <f t="shared" si="2"/>
        <v>0</v>
      </c>
      <c r="F210" s="17" t="str">
        <f t="shared" si="3"/>
        <v>0</v>
      </c>
      <c r="G210" s="18" t="str">
        <f t="shared" si="4"/>
        <v>0</v>
      </c>
      <c r="H210" s="19">
        <v>483.75</v>
      </c>
    </row>
    <row r="211">
      <c r="A211" s="1" t="s">
        <v>31</v>
      </c>
      <c r="B211" s="5" t="s">
        <v>32</v>
      </c>
      <c r="C211" s="5" t="s">
        <v>56</v>
      </c>
      <c r="D211" s="17" t="str">
        <f t="shared" si="1"/>
        <v>0</v>
      </c>
      <c r="E211" s="17" t="str">
        <f t="shared" si="2"/>
        <v>0</v>
      </c>
      <c r="F211" s="17" t="str">
        <f t="shared" si="3"/>
        <v>0</v>
      </c>
      <c r="G211" s="18" t="str">
        <f t="shared" si="4"/>
        <v>0</v>
      </c>
      <c r="H211" s="19">
        <v>-60.72</v>
      </c>
    </row>
    <row r="212">
      <c r="A212" s="1" t="s">
        <v>31</v>
      </c>
      <c r="B212" s="5" t="s">
        <v>32</v>
      </c>
      <c r="C212" s="5" t="s">
        <v>56</v>
      </c>
      <c r="D212" s="17" t="str">
        <f t="shared" si="1"/>
        <v>0</v>
      </c>
      <c r="E212" s="17" t="str">
        <f t="shared" si="2"/>
        <v>0</v>
      </c>
      <c r="F212" s="17" t="str">
        <f t="shared" si="3"/>
        <v>0</v>
      </c>
      <c r="G212" s="18" t="str">
        <f t="shared" si="4"/>
        <v>0</v>
      </c>
      <c r="H212" s="19">
        <v>1665000.0</v>
      </c>
    </row>
    <row r="213">
      <c r="A213" s="1" t="s">
        <v>31</v>
      </c>
      <c r="B213" s="5" t="s">
        <v>32</v>
      </c>
      <c r="C213" s="5" t="s">
        <v>257</v>
      </c>
      <c r="D213" s="17" t="str">
        <f t="shared" si="1"/>
        <v>0</v>
      </c>
      <c r="E213" s="17" t="str">
        <f t="shared" si="2"/>
        <v>0</v>
      </c>
      <c r="F213" s="17" t="str">
        <f t="shared" si="3"/>
        <v>0</v>
      </c>
      <c r="G213" s="18" t="str">
        <f t="shared" si="4"/>
        <v>0</v>
      </c>
      <c r="H213" s="19">
        <v>1747.32</v>
      </c>
    </row>
    <row r="214">
      <c r="A214" s="1" t="s">
        <v>31</v>
      </c>
      <c r="B214" s="5" t="s">
        <v>32</v>
      </c>
      <c r="C214" s="5" t="s">
        <v>257</v>
      </c>
      <c r="D214" s="17" t="str">
        <f t="shared" si="1"/>
        <v>0</v>
      </c>
      <c r="E214" s="17" t="str">
        <f t="shared" si="2"/>
        <v>0</v>
      </c>
      <c r="F214" s="17" t="str">
        <f t="shared" si="3"/>
        <v>0</v>
      </c>
      <c r="G214" s="18" t="str">
        <f t="shared" si="4"/>
        <v>0</v>
      </c>
      <c r="H214" s="19">
        <v>74261.53</v>
      </c>
    </row>
    <row r="215">
      <c r="A215" s="1" t="s">
        <v>31</v>
      </c>
      <c r="B215" s="5" t="s">
        <v>32</v>
      </c>
      <c r="C215" s="5" t="s">
        <v>258</v>
      </c>
      <c r="D215" s="17" t="str">
        <f t="shared" si="1"/>
        <v>0</v>
      </c>
      <c r="E215" s="17" t="str">
        <f t="shared" si="2"/>
        <v>0</v>
      </c>
      <c r="F215" s="17" t="str">
        <f t="shared" si="3"/>
        <v>0</v>
      </c>
      <c r="G215" s="18" t="str">
        <f t="shared" si="4"/>
        <v>0</v>
      </c>
      <c r="H215" s="19">
        <v>4.4</v>
      </c>
    </row>
    <row r="216">
      <c r="A216" s="1" t="s">
        <v>31</v>
      </c>
      <c r="B216" s="5" t="s">
        <v>32</v>
      </c>
      <c r="C216" s="5" t="s">
        <v>61</v>
      </c>
      <c r="D216" s="17" t="str">
        <f t="shared" si="1"/>
        <v>0</v>
      </c>
      <c r="E216" s="17" t="str">
        <f t="shared" si="2"/>
        <v>0</v>
      </c>
      <c r="F216" s="17" t="str">
        <f t="shared" si="3"/>
        <v>0</v>
      </c>
      <c r="G216" s="18" t="str">
        <f t="shared" si="4"/>
        <v>0</v>
      </c>
      <c r="H216" s="19">
        <v>453276.58</v>
      </c>
    </row>
    <row r="217">
      <c r="A217" s="1" t="s">
        <v>31</v>
      </c>
      <c r="B217" s="5" t="s">
        <v>32</v>
      </c>
      <c r="C217" s="5" t="s">
        <v>61</v>
      </c>
      <c r="D217" s="17" t="str">
        <f t="shared" si="1"/>
        <v>0</v>
      </c>
      <c r="E217" s="17" t="str">
        <f t="shared" si="2"/>
        <v>0</v>
      </c>
      <c r="F217" s="17" t="str">
        <f t="shared" si="3"/>
        <v>0</v>
      </c>
      <c r="G217" s="18" t="str">
        <f t="shared" si="4"/>
        <v>0</v>
      </c>
      <c r="H217" s="19">
        <v>309.19</v>
      </c>
    </row>
    <row r="218">
      <c r="A218" s="1" t="s">
        <v>31</v>
      </c>
      <c r="B218" s="5" t="s">
        <v>32</v>
      </c>
      <c r="C218" s="5" t="s">
        <v>61</v>
      </c>
      <c r="D218" s="17" t="str">
        <f t="shared" si="1"/>
        <v>0</v>
      </c>
      <c r="E218" s="17" t="str">
        <f t="shared" si="2"/>
        <v>0</v>
      </c>
      <c r="F218" s="17" t="str">
        <f t="shared" si="3"/>
        <v>0</v>
      </c>
      <c r="G218" s="18" t="str">
        <f t="shared" si="4"/>
        <v>0</v>
      </c>
      <c r="H218" s="19">
        <v>1186455.86</v>
      </c>
    </row>
    <row r="219">
      <c r="A219" s="1" t="s">
        <v>31</v>
      </c>
      <c r="B219" s="5" t="s">
        <v>32</v>
      </c>
      <c r="C219" s="5" t="s">
        <v>56</v>
      </c>
      <c r="D219" s="17" t="str">
        <f t="shared" si="1"/>
        <v>0</v>
      </c>
      <c r="E219" s="17" t="str">
        <f t="shared" si="2"/>
        <v>0</v>
      </c>
      <c r="F219" s="17" t="str">
        <f t="shared" si="3"/>
        <v>0</v>
      </c>
      <c r="G219" s="18" t="str">
        <f t="shared" si="4"/>
        <v>0</v>
      </c>
      <c r="H219" s="19">
        <v>8223899.86</v>
      </c>
    </row>
    <row r="220">
      <c r="A220" s="1" t="s">
        <v>31</v>
      </c>
      <c r="B220" s="5" t="s">
        <v>32</v>
      </c>
      <c r="C220" s="5" t="s">
        <v>56</v>
      </c>
      <c r="D220" s="17" t="str">
        <f t="shared" si="1"/>
        <v>0</v>
      </c>
      <c r="E220" s="17" t="str">
        <f t="shared" si="2"/>
        <v>0</v>
      </c>
      <c r="F220" s="17" t="str">
        <f t="shared" si="3"/>
        <v>0</v>
      </c>
      <c r="G220" s="18" t="str">
        <f t="shared" si="4"/>
        <v>0</v>
      </c>
      <c r="H220" s="19">
        <v>-5467305.3</v>
      </c>
    </row>
    <row r="221">
      <c r="A221" s="1" t="s">
        <v>31</v>
      </c>
      <c r="B221" s="5" t="s">
        <v>32</v>
      </c>
      <c r="C221" s="5" t="s">
        <v>60</v>
      </c>
      <c r="D221" s="17" t="str">
        <f t="shared" si="1"/>
        <v>0</v>
      </c>
      <c r="E221" s="17" t="str">
        <f t="shared" si="2"/>
        <v>0</v>
      </c>
      <c r="F221" s="17" t="str">
        <f t="shared" si="3"/>
        <v>0</v>
      </c>
      <c r="G221" s="18" t="str">
        <f t="shared" si="4"/>
        <v>0</v>
      </c>
      <c r="H221" s="19">
        <v>826221.95</v>
      </c>
    </row>
    <row r="222">
      <c r="A222" s="1" t="s">
        <v>31</v>
      </c>
      <c r="B222" s="5" t="s">
        <v>32</v>
      </c>
      <c r="C222" s="5" t="s">
        <v>259</v>
      </c>
      <c r="D222" s="17" t="str">
        <f t="shared" si="1"/>
        <v>0</v>
      </c>
      <c r="E222" s="17" t="str">
        <f t="shared" si="2"/>
        <v>0</v>
      </c>
      <c r="F222" s="17" t="str">
        <f t="shared" si="3"/>
        <v>0</v>
      </c>
      <c r="G222" s="18" t="str">
        <f t="shared" si="4"/>
        <v>0</v>
      </c>
      <c r="H222" s="19">
        <v>-826432.82</v>
      </c>
    </row>
    <row r="223">
      <c r="A223" s="1" t="s">
        <v>31</v>
      </c>
      <c r="B223" s="5" t="s">
        <v>32</v>
      </c>
      <c r="C223" s="5" t="s">
        <v>60</v>
      </c>
      <c r="D223" s="17" t="str">
        <f t="shared" si="1"/>
        <v>0</v>
      </c>
      <c r="E223" s="17" t="str">
        <f t="shared" si="2"/>
        <v>0</v>
      </c>
      <c r="F223" s="17" t="str">
        <f t="shared" si="3"/>
        <v>0</v>
      </c>
      <c r="G223" s="18" t="str">
        <f t="shared" si="4"/>
        <v>0</v>
      </c>
      <c r="H223" s="19">
        <v>630453.27</v>
      </c>
    </row>
    <row r="224">
      <c r="A224" s="1" t="s">
        <v>31</v>
      </c>
      <c r="B224" s="5" t="s">
        <v>32</v>
      </c>
      <c r="C224" s="5" t="s">
        <v>259</v>
      </c>
      <c r="D224" s="17" t="str">
        <f t="shared" si="1"/>
        <v>0</v>
      </c>
      <c r="E224" s="17" t="str">
        <f t="shared" si="2"/>
        <v>0</v>
      </c>
      <c r="F224" s="17" t="str">
        <f t="shared" si="3"/>
        <v>0</v>
      </c>
      <c r="G224" s="18" t="str">
        <f t="shared" si="4"/>
        <v>0</v>
      </c>
      <c r="H224" s="19">
        <v>-630648.65</v>
      </c>
    </row>
    <row r="225">
      <c r="A225" s="1" t="s">
        <v>31</v>
      </c>
      <c r="B225" s="5" t="s">
        <v>32</v>
      </c>
      <c r="C225" s="5" t="s">
        <v>260</v>
      </c>
      <c r="D225" s="17" t="str">
        <f t="shared" si="1"/>
        <v>0</v>
      </c>
      <c r="E225" s="17" t="str">
        <f t="shared" si="2"/>
        <v>0</v>
      </c>
      <c r="F225" s="17" t="str">
        <f t="shared" si="3"/>
        <v>0</v>
      </c>
      <c r="G225" s="18" t="str">
        <f t="shared" si="4"/>
        <v>0</v>
      </c>
      <c r="H225" s="19">
        <v>2465991.71</v>
      </c>
    </row>
    <row r="226">
      <c r="A226" s="1" t="s">
        <v>31</v>
      </c>
      <c r="B226" s="5" t="s">
        <v>32</v>
      </c>
      <c r="C226" s="5" t="s">
        <v>61</v>
      </c>
      <c r="D226" s="17" t="str">
        <f t="shared" si="1"/>
        <v>0</v>
      </c>
      <c r="E226" s="17" t="str">
        <f t="shared" si="2"/>
        <v>0</v>
      </c>
      <c r="F226" s="17" t="str">
        <f t="shared" si="3"/>
        <v>0</v>
      </c>
      <c r="G226" s="18" t="str">
        <f t="shared" si="4"/>
        <v>0</v>
      </c>
      <c r="H226" s="19">
        <v>-2496348.57</v>
      </c>
    </row>
    <row r="227">
      <c r="A227" s="1" t="s">
        <v>31</v>
      </c>
      <c r="B227" s="5" t="s">
        <v>32</v>
      </c>
      <c r="C227" s="5" t="s">
        <v>261</v>
      </c>
      <c r="D227" s="17" t="str">
        <f t="shared" si="1"/>
        <v>0</v>
      </c>
      <c r="E227" s="17" t="str">
        <f t="shared" si="2"/>
        <v>0</v>
      </c>
      <c r="F227" s="17" t="str">
        <f t="shared" si="3"/>
        <v>0</v>
      </c>
      <c r="G227" s="18" t="str">
        <f t="shared" si="4"/>
        <v>0</v>
      </c>
      <c r="H227" s="19">
        <v>6073096.03</v>
      </c>
    </row>
    <row r="228">
      <c r="A228" s="1" t="s">
        <v>31</v>
      </c>
      <c r="B228" s="5" t="s">
        <v>32</v>
      </c>
      <c r="C228" s="5" t="s">
        <v>61</v>
      </c>
      <c r="D228" s="17" t="str">
        <f t="shared" si="1"/>
        <v>0</v>
      </c>
      <c r="E228" s="17" t="str">
        <f t="shared" si="2"/>
        <v>0</v>
      </c>
      <c r="F228" s="17" t="str">
        <f t="shared" si="3"/>
        <v>0</v>
      </c>
      <c r="G228" s="18" t="str">
        <f t="shared" si="4"/>
        <v>0</v>
      </c>
      <c r="H228" s="19">
        <v>-6026256.92</v>
      </c>
    </row>
    <row r="229">
      <c r="A229" s="1" t="s">
        <v>31</v>
      </c>
      <c r="B229" s="5" t="s">
        <v>32</v>
      </c>
      <c r="C229" s="5" t="s">
        <v>61</v>
      </c>
      <c r="D229" s="17" t="str">
        <f t="shared" si="1"/>
        <v>0</v>
      </c>
      <c r="E229" s="17" t="str">
        <f t="shared" si="2"/>
        <v>0</v>
      </c>
      <c r="F229" s="17" t="str">
        <f t="shared" si="3"/>
        <v>0</v>
      </c>
      <c r="G229" s="18" t="str">
        <f t="shared" si="4"/>
        <v>0</v>
      </c>
      <c r="H229" s="19">
        <v>2896936.8</v>
      </c>
    </row>
    <row r="230">
      <c r="A230" s="1" t="s">
        <v>31</v>
      </c>
      <c r="B230" s="5" t="s">
        <v>32</v>
      </c>
      <c r="C230" s="5" t="s">
        <v>262</v>
      </c>
      <c r="D230" s="17" t="str">
        <f t="shared" si="1"/>
        <v>0</v>
      </c>
      <c r="E230" s="17" t="str">
        <f t="shared" si="2"/>
        <v>0</v>
      </c>
      <c r="F230" s="17" t="str">
        <f t="shared" si="3"/>
        <v>0</v>
      </c>
      <c r="G230" s="18" t="str">
        <f t="shared" si="4"/>
        <v>0</v>
      </c>
      <c r="H230" s="19">
        <v>-2764877.53</v>
      </c>
    </row>
    <row r="231">
      <c r="A231" s="1" t="s">
        <v>31</v>
      </c>
      <c r="B231" s="5" t="s">
        <v>32</v>
      </c>
      <c r="C231" s="5" t="s">
        <v>263</v>
      </c>
      <c r="D231" s="17" t="str">
        <f t="shared" si="1"/>
        <v>0</v>
      </c>
      <c r="E231" s="17" t="str">
        <f t="shared" si="2"/>
        <v>0</v>
      </c>
      <c r="F231" s="17" t="str">
        <f t="shared" si="3"/>
        <v>0</v>
      </c>
      <c r="G231" s="18" t="str">
        <f t="shared" si="4"/>
        <v>0</v>
      </c>
      <c r="H231" s="19">
        <v>18541.81</v>
      </c>
    </row>
    <row r="232">
      <c r="A232" s="1" t="s">
        <v>31</v>
      </c>
      <c r="B232" s="5" t="s">
        <v>32</v>
      </c>
      <c r="C232" s="5" t="s">
        <v>61</v>
      </c>
      <c r="D232" s="17" t="str">
        <f t="shared" si="1"/>
        <v>0</v>
      </c>
      <c r="E232" s="17" t="str">
        <f t="shared" si="2"/>
        <v>0</v>
      </c>
      <c r="F232" s="17" t="str">
        <f t="shared" si="3"/>
        <v>0</v>
      </c>
      <c r="G232" s="18" t="str">
        <f t="shared" si="4"/>
        <v>0</v>
      </c>
      <c r="H232" s="19">
        <v>-17197.27</v>
      </c>
    </row>
    <row r="233">
      <c r="A233" s="1" t="s">
        <v>31</v>
      </c>
      <c r="B233" s="5" t="s">
        <v>32</v>
      </c>
      <c r="C233" s="5" t="s">
        <v>258</v>
      </c>
      <c r="D233" s="17" t="str">
        <f t="shared" si="1"/>
        <v>0</v>
      </c>
      <c r="E233" s="17" t="str">
        <f t="shared" si="2"/>
        <v>0</v>
      </c>
      <c r="F233" s="17" t="str">
        <f t="shared" si="3"/>
        <v>0</v>
      </c>
      <c r="G233" s="18" t="str">
        <f t="shared" si="4"/>
        <v>0</v>
      </c>
      <c r="H233" s="19">
        <v>2127865.05</v>
      </c>
    </row>
    <row r="234">
      <c r="A234" s="1" t="s">
        <v>31</v>
      </c>
      <c r="B234" s="5" t="s">
        <v>32</v>
      </c>
      <c r="C234" s="5" t="s">
        <v>61</v>
      </c>
      <c r="D234" s="17" t="str">
        <f t="shared" si="1"/>
        <v>0</v>
      </c>
      <c r="E234" s="17" t="str">
        <f t="shared" si="2"/>
        <v>0</v>
      </c>
      <c r="F234" s="17" t="str">
        <f t="shared" si="3"/>
        <v>0</v>
      </c>
      <c r="G234" s="18" t="str">
        <f t="shared" si="4"/>
        <v>0</v>
      </c>
      <c r="H234" s="19">
        <v>-2111081.39</v>
      </c>
    </row>
    <row r="235">
      <c r="A235" s="1" t="s">
        <v>31</v>
      </c>
      <c r="B235" s="5" t="s">
        <v>32</v>
      </c>
      <c r="C235" s="5" t="s">
        <v>264</v>
      </c>
      <c r="D235" s="17" t="str">
        <f t="shared" si="1"/>
        <v>0</v>
      </c>
      <c r="E235" s="17" t="str">
        <f t="shared" si="2"/>
        <v>0</v>
      </c>
      <c r="F235" s="17" t="str">
        <f t="shared" si="3"/>
        <v>0</v>
      </c>
      <c r="G235" s="18" t="str">
        <f t="shared" si="4"/>
        <v>0</v>
      </c>
      <c r="H235" s="19">
        <v>1969669.86</v>
      </c>
    </row>
    <row r="236">
      <c r="A236" s="1" t="s">
        <v>31</v>
      </c>
      <c r="B236" s="5" t="s">
        <v>32</v>
      </c>
      <c r="C236" s="5" t="s">
        <v>61</v>
      </c>
      <c r="D236" s="17" t="str">
        <f t="shared" si="1"/>
        <v>0</v>
      </c>
      <c r="E236" s="17" t="str">
        <f t="shared" si="2"/>
        <v>0</v>
      </c>
      <c r="F236" s="17" t="str">
        <f t="shared" si="3"/>
        <v>0</v>
      </c>
      <c r="G236" s="18" t="str">
        <f t="shared" si="4"/>
        <v>0</v>
      </c>
      <c r="H236" s="19">
        <v>-1947234.41</v>
      </c>
    </row>
    <row r="237">
      <c r="A237" s="1" t="s">
        <v>31</v>
      </c>
      <c r="B237" s="5" t="s">
        <v>32</v>
      </c>
      <c r="C237" s="5" t="s">
        <v>265</v>
      </c>
      <c r="D237" s="17" t="str">
        <f t="shared" si="1"/>
        <v>0</v>
      </c>
      <c r="E237" s="17" t="str">
        <f t="shared" si="2"/>
        <v>0</v>
      </c>
      <c r="F237" s="17" t="str">
        <f t="shared" si="3"/>
        <v>0</v>
      </c>
      <c r="G237" s="18" t="str">
        <f t="shared" si="4"/>
        <v>0</v>
      </c>
      <c r="H237" s="19">
        <v>1843489.01</v>
      </c>
    </row>
    <row r="238">
      <c r="A238" s="1" t="s">
        <v>31</v>
      </c>
      <c r="B238" s="5" t="s">
        <v>32</v>
      </c>
      <c r="C238" s="5" t="s">
        <v>61</v>
      </c>
      <c r="D238" s="17" t="str">
        <f t="shared" si="1"/>
        <v>0</v>
      </c>
      <c r="E238" s="17" t="str">
        <f t="shared" si="2"/>
        <v>0</v>
      </c>
      <c r="F238" s="17" t="str">
        <f t="shared" si="3"/>
        <v>0</v>
      </c>
      <c r="G238" s="18" t="str">
        <f t="shared" si="4"/>
        <v>0</v>
      </c>
      <c r="H238" s="19">
        <v>-1884667.99</v>
      </c>
    </row>
    <row r="239">
      <c r="A239" s="1" t="s">
        <v>31</v>
      </c>
      <c r="B239" s="5" t="s">
        <v>32</v>
      </c>
      <c r="C239" s="5" t="s">
        <v>60</v>
      </c>
      <c r="D239" s="17" t="str">
        <f t="shared" si="1"/>
        <v>0</v>
      </c>
      <c r="E239" s="17" t="str">
        <f t="shared" si="2"/>
        <v>0</v>
      </c>
      <c r="F239" s="17" t="str">
        <f t="shared" si="3"/>
        <v>0</v>
      </c>
      <c r="G239" s="18" t="str">
        <f t="shared" si="4"/>
        <v>0</v>
      </c>
      <c r="H239" s="19">
        <v>1700016.53</v>
      </c>
    </row>
    <row r="240">
      <c r="A240" s="1" t="s">
        <v>31</v>
      </c>
      <c r="B240" s="5" t="s">
        <v>32</v>
      </c>
      <c r="C240" s="5" t="s">
        <v>259</v>
      </c>
      <c r="D240" s="17" t="str">
        <f t="shared" si="1"/>
        <v>0</v>
      </c>
      <c r="E240" s="17" t="str">
        <f t="shared" si="2"/>
        <v>0</v>
      </c>
      <c r="F240" s="17" t="str">
        <f t="shared" si="3"/>
        <v>0</v>
      </c>
      <c r="G240" s="18" t="str">
        <f t="shared" si="4"/>
        <v>0</v>
      </c>
      <c r="H240" s="19">
        <v>-1701993.67</v>
      </c>
    </row>
    <row r="241">
      <c r="A241" s="1" t="s">
        <v>31</v>
      </c>
      <c r="B241" s="5" t="s">
        <v>32</v>
      </c>
      <c r="C241" s="5" t="s">
        <v>61</v>
      </c>
      <c r="D241" s="17" t="str">
        <f t="shared" si="1"/>
        <v>0</v>
      </c>
      <c r="E241" s="17" t="str">
        <f t="shared" si="2"/>
        <v>0</v>
      </c>
      <c r="F241" s="17" t="str">
        <f t="shared" si="3"/>
        <v>0</v>
      </c>
      <c r="G241" s="18" t="str">
        <f t="shared" si="4"/>
        <v>0</v>
      </c>
      <c r="H241" s="19">
        <v>1952996.88</v>
      </c>
    </row>
    <row r="242">
      <c r="A242" s="1" t="s">
        <v>31</v>
      </c>
      <c r="B242" s="5" t="s">
        <v>32</v>
      </c>
      <c r="C242" s="5" t="s">
        <v>264</v>
      </c>
      <c r="D242" s="17" t="str">
        <f t="shared" si="1"/>
        <v>0</v>
      </c>
      <c r="E242" s="17" t="str">
        <f t="shared" si="2"/>
        <v>0</v>
      </c>
      <c r="F242" s="17" t="str">
        <f t="shared" si="3"/>
        <v>0</v>
      </c>
      <c r="G242" s="18" t="str">
        <f t="shared" si="4"/>
        <v>0</v>
      </c>
      <c r="H242" s="19">
        <v>-1969669.86</v>
      </c>
    </row>
    <row r="243">
      <c r="A243" s="1" t="s">
        <v>31</v>
      </c>
      <c r="B243" s="5" t="s">
        <v>32</v>
      </c>
      <c r="C243" s="5" t="s">
        <v>61</v>
      </c>
      <c r="D243" s="17" t="str">
        <f t="shared" si="1"/>
        <v>0</v>
      </c>
      <c r="E243" s="17" t="str">
        <f t="shared" si="2"/>
        <v>0</v>
      </c>
      <c r="F243" s="17" t="str">
        <f t="shared" si="3"/>
        <v>0</v>
      </c>
      <c r="G243" s="18" t="str">
        <f t="shared" si="4"/>
        <v>0</v>
      </c>
      <c r="H243" s="19">
        <v>737186.39</v>
      </c>
    </row>
    <row r="244">
      <c r="A244" s="1" t="s">
        <v>31</v>
      </c>
      <c r="B244" s="5" t="s">
        <v>32</v>
      </c>
      <c r="C244" s="5" t="s">
        <v>265</v>
      </c>
      <c r="D244" s="17" t="str">
        <f t="shared" si="1"/>
        <v>0</v>
      </c>
      <c r="E244" s="17" t="str">
        <f t="shared" si="2"/>
        <v>0</v>
      </c>
      <c r="F244" s="17" t="str">
        <f t="shared" si="3"/>
        <v>0</v>
      </c>
      <c r="G244" s="18" t="str">
        <f t="shared" si="4"/>
        <v>0</v>
      </c>
      <c r="H244" s="19">
        <v>-742603.27</v>
      </c>
    </row>
    <row r="245">
      <c r="A245" s="1" t="s">
        <v>31</v>
      </c>
      <c r="B245" s="5" t="s">
        <v>32</v>
      </c>
      <c r="C245" s="5" t="s">
        <v>61</v>
      </c>
      <c r="D245" s="17" t="str">
        <f t="shared" si="1"/>
        <v>0</v>
      </c>
      <c r="E245" s="17" t="str">
        <f t="shared" si="2"/>
        <v>0</v>
      </c>
      <c r="F245" s="17" t="str">
        <f t="shared" si="3"/>
        <v>0</v>
      </c>
      <c r="G245" s="18" t="str">
        <f t="shared" si="4"/>
        <v>0</v>
      </c>
      <c r="H245" s="19">
        <v>1101379.39</v>
      </c>
    </row>
    <row r="246">
      <c r="A246" s="1" t="s">
        <v>31</v>
      </c>
      <c r="B246" s="5" t="s">
        <v>32</v>
      </c>
      <c r="C246" s="5" t="s">
        <v>265</v>
      </c>
      <c r="D246" s="17" t="str">
        <f t="shared" si="1"/>
        <v>0</v>
      </c>
      <c r="E246" s="17" t="str">
        <f t="shared" si="2"/>
        <v>0</v>
      </c>
      <c r="F246" s="17" t="str">
        <f t="shared" si="3"/>
        <v>0</v>
      </c>
      <c r="G246" s="18" t="str">
        <f t="shared" si="4"/>
        <v>0</v>
      </c>
      <c r="H246" s="19">
        <v>-1100885.74</v>
      </c>
    </row>
    <row r="247">
      <c r="A247" s="1" t="s">
        <v>31</v>
      </c>
      <c r="B247" s="5" t="s">
        <v>32</v>
      </c>
      <c r="C247" s="5" t="s">
        <v>61</v>
      </c>
      <c r="D247" s="17" t="str">
        <f t="shared" si="1"/>
        <v>0</v>
      </c>
      <c r="E247" s="17" t="str">
        <f t="shared" si="2"/>
        <v>0</v>
      </c>
      <c r="F247" s="17" t="str">
        <f t="shared" si="3"/>
        <v>0</v>
      </c>
      <c r="G247" s="18" t="str">
        <f t="shared" si="4"/>
        <v>0</v>
      </c>
      <c r="H247" s="19">
        <v>3161882.39</v>
      </c>
    </row>
    <row r="248">
      <c r="A248" s="1" t="s">
        <v>31</v>
      </c>
      <c r="B248" s="5" t="s">
        <v>32</v>
      </c>
      <c r="C248" s="5" t="s">
        <v>56</v>
      </c>
      <c r="D248" s="17" t="str">
        <f t="shared" si="1"/>
        <v>0</v>
      </c>
      <c r="E248" s="17" t="str">
        <f t="shared" si="2"/>
        <v>0</v>
      </c>
      <c r="F248" s="17" t="str">
        <f t="shared" si="3"/>
        <v>0</v>
      </c>
      <c r="G248" s="18" t="str">
        <f t="shared" si="4"/>
        <v>0</v>
      </c>
      <c r="H248" s="19">
        <v>-3230621.12</v>
      </c>
    </row>
    <row r="249">
      <c r="A249" s="1" t="s">
        <v>31</v>
      </c>
      <c r="B249" s="5" t="s">
        <v>32</v>
      </c>
      <c r="C249" s="5" t="s">
        <v>60</v>
      </c>
      <c r="D249" s="17" t="str">
        <f t="shared" si="1"/>
        <v>0</v>
      </c>
      <c r="E249" s="17" t="str">
        <f t="shared" si="2"/>
        <v>0</v>
      </c>
      <c r="F249" s="17" t="str">
        <f t="shared" si="3"/>
        <v>0</v>
      </c>
      <c r="G249" s="18" t="str">
        <f t="shared" si="4"/>
        <v>0</v>
      </c>
      <c r="H249" s="19">
        <v>4199692.97</v>
      </c>
    </row>
    <row r="250">
      <c r="A250" s="1" t="s">
        <v>31</v>
      </c>
      <c r="B250" s="5" t="s">
        <v>32</v>
      </c>
      <c r="C250" s="5" t="s">
        <v>266</v>
      </c>
      <c r="D250" s="17" t="str">
        <f t="shared" si="1"/>
        <v>0</v>
      </c>
      <c r="E250" s="17" t="str">
        <f t="shared" si="2"/>
        <v>0</v>
      </c>
      <c r="F250" s="17" t="str">
        <f t="shared" si="3"/>
        <v>0</v>
      </c>
      <c r="G250" s="18" t="str">
        <f t="shared" si="4"/>
        <v>0</v>
      </c>
      <c r="H250" s="19">
        <v>-4331157.11</v>
      </c>
    </row>
    <row r="251">
      <c r="A251" s="1" t="s">
        <v>31</v>
      </c>
      <c r="B251" s="5" t="s">
        <v>32</v>
      </c>
      <c r="C251" s="5" t="s">
        <v>56</v>
      </c>
      <c r="D251" s="17" t="str">
        <f t="shared" si="1"/>
        <v>0</v>
      </c>
      <c r="E251" s="17" t="str">
        <f t="shared" si="2"/>
        <v>0</v>
      </c>
      <c r="F251" s="17" t="str">
        <f t="shared" si="3"/>
        <v>0</v>
      </c>
      <c r="G251" s="18" t="str">
        <f t="shared" si="4"/>
        <v>0</v>
      </c>
      <c r="H251" s="19">
        <v>181657.28</v>
      </c>
    </row>
    <row r="252">
      <c r="A252" s="1" t="s">
        <v>31</v>
      </c>
      <c r="B252" s="5" t="s">
        <v>32</v>
      </c>
      <c r="C252" s="5" t="s">
        <v>61</v>
      </c>
      <c r="D252" s="17" t="str">
        <f t="shared" si="1"/>
        <v>0</v>
      </c>
      <c r="E252" s="17" t="str">
        <f t="shared" si="2"/>
        <v>0</v>
      </c>
      <c r="F252" s="17" t="str">
        <f t="shared" si="3"/>
        <v>0</v>
      </c>
      <c r="G252" s="18" t="str">
        <f t="shared" si="4"/>
        <v>0</v>
      </c>
      <c r="H252" s="19">
        <v>-177557.94</v>
      </c>
    </row>
    <row r="253">
      <c r="A253" s="1" t="s">
        <v>31</v>
      </c>
      <c r="B253" s="5" t="s">
        <v>32</v>
      </c>
      <c r="C253" s="5" t="s">
        <v>33</v>
      </c>
      <c r="D253" s="17" t="str">
        <f t="shared" si="1"/>
        <v>0</v>
      </c>
      <c r="E253" s="17" t="str">
        <f t="shared" si="2"/>
        <v>0</v>
      </c>
      <c r="F253" s="17" t="str">
        <f t="shared" si="3"/>
        <v>0</v>
      </c>
      <c r="G253" s="18" t="str">
        <f t="shared" si="4"/>
        <v>0</v>
      </c>
      <c r="H253" s="19">
        <v>24319.94</v>
      </c>
    </row>
    <row r="254">
      <c r="A254" s="1" t="s">
        <v>31</v>
      </c>
      <c r="B254" s="5" t="s">
        <v>32</v>
      </c>
      <c r="C254" s="5" t="s">
        <v>61</v>
      </c>
      <c r="D254" s="17" t="str">
        <f t="shared" si="1"/>
        <v>0</v>
      </c>
      <c r="E254" s="17" t="str">
        <f t="shared" si="2"/>
        <v>0</v>
      </c>
      <c r="F254" s="17" t="str">
        <f t="shared" si="3"/>
        <v>0</v>
      </c>
      <c r="G254" s="18" t="str">
        <f t="shared" si="4"/>
        <v>0</v>
      </c>
      <c r="H254" s="19">
        <v>-24248.76</v>
      </c>
    </row>
    <row r="255">
      <c r="A255" s="1" t="s">
        <v>31</v>
      </c>
      <c r="B255" s="5" t="s">
        <v>32</v>
      </c>
      <c r="C255" s="5" t="s">
        <v>256</v>
      </c>
      <c r="D255" s="17" t="str">
        <f t="shared" si="1"/>
        <v>0</v>
      </c>
      <c r="E255" s="17" t="str">
        <f t="shared" si="2"/>
        <v>0</v>
      </c>
      <c r="F255" s="17" t="str">
        <f t="shared" si="3"/>
        <v>0</v>
      </c>
      <c r="G255" s="18" t="str">
        <f t="shared" si="4"/>
        <v>0</v>
      </c>
      <c r="H255" s="19">
        <v>4129719.75</v>
      </c>
    </row>
    <row r="256">
      <c r="A256" s="1" t="s">
        <v>31</v>
      </c>
      <c r="B256" s="5" t="s">
        <v>32</v>
      </c>
      <c r="C256" s="5" t="s">
        <v>257</v>
      </c>
      <c r="D256" s="17" t="str">
        <f t="shared" si="1"/>
        <v>0</v>
      </c>
      <c r="E256" s="17" t="str">
        <f t="shared" si="2"/>
        <v>0</v>
      </c>
      <c r="F256" s="17" t="str">
        <f t="shared" si="3"/>
        <v>0</v>
      </c>
      <c r="G256" s="18" t="str">
        <f t="shared" si="4"/>
        <v>0</v>
      </c>
      <c r="H256" s="19">
        <v>-3894711.96</v>
      </c>
    </row>
    <row r="257">
      <c r="A257" s="1" t="s">
        <v>31</v>
      </c>
      <c r="B257" s="5" t="s">
        <v>32</v>
      </c>
      <c r="C257" s="5" t="s">
        <v>59</v>
      </c>
      <c r="D257" s="17" t="str">
        <f t="shared" si="1"/>
        <v>0</v>
      </c>
      <c r="E257" s="17" t="str">
        <f t="shared" si="2"/>
        <v>0</v>
      </c>
      <c r="F257" s="17" t="str">
        <f t="shared" si="3"/>
        <v>0</v>
      </c>
      <c r="G257" s="18" t="str">
        <f t="shared" si="4"/>
        <v>0</v>
      </c>
      <c r="H257" s="19">
        <v>20530.46</v>
      </c>
    </row>
    <row r="258">
      <c r="A258" s="1" t="s">
        <v>31</v>
      </c>
      <c r="B258" s="5" t="s">
        <v>32</v>
      </c>
      <c r="C258" s="5" t="s">
        <v>257</v>
      </c>
      <c r="D258" s="17" t="str">
        <f t="shared" si="1"/>
        <v>0</v>
      </c>
      <c r="E258" s="17" t="str">
        <f t="shared" si="2"/>
        <v>0</v>
      </c>
      <c r="F258" s="17" t="str">
        <f t="shared" si="3"/>
        <v>0</v>
      </c>
      <c r="G258" s="18" t="str">
        <f t="shared" si="4"/>
        <v>0</v>
      </c>
      <c r="H258" s="19">
        <v>-19691.0</v>
      </c>
    </row>
    <row r="259">
      <c r="A259" s="1" t="s">
        <v>31</v>
      </c>
      <c r="B259" s="5" t="s">
        <v>32</v>
      </c>
      <c r="C259" s="5" t="s">
        <v>267</v>
      </c>
      <c r="D259" s="17" t="str">
        <f t="shared" si="1"/>
        <v>0</v>
      </c>
      <c r="E259" s="17" t="str">
        <f t="shared" si="2"/>
        <v>0</v>
      </c>
      <c r="F259" s="17" t="str">
        <f t="shared" si="3"/>
        <v>0</v>
      </c>
      <c r="G259" s="18" t="str">
        <f t="shared" si="4"/>
        <v>0</v>
      </c>
      <c r="H259" s="19">
        <v>1950.41</v>
      </c>
    </row>
    <row r="260">
      <c r="A260" s="1" t="s">
        <v>31</v>
      </c>
      <c r="B260" s="5" t="s">
        <v>32</v>
      </c>
      <c r="C260" s="5" t="s">
        <v>60</v>
      </c>
      <c r="D260" s="17" t="str">
        <f t="shared" si="1"/>
        <v>0</v>
      </c>
      <c r="E260" s="17" t="str">
        <f t="shared" si="2"/>
        <v>0</v>
      </c>
      <c r="F260" s="17" t="str">
        <f t="shared" si="3"/>
        <v>0</v>
      </c>
      <c r="G260" s="18" t="str">
        <f t="shared" si="4"/>
        <v>0</v>
      </c>
      <c r="H260" s="19">
        <v>-1951.81</v>
      </c>
    </row>
    <row r="261">
      <c r="A261" s="1" t="s">
        <v>31</v>
      </c>
      <c r="B261" s="5" t="s">
        <v>32</v>
      </c>
      <c r="C261" s="5" t="s">
        <v>56</v>
      </c>
      <c r="D261" s="17" t="str">
        <f t="shared" si="1"/>
        <v>0</v>
      </c>
      <c r="E261" s="17" t="str">
        <f t="shared" si="2"/>
        <v>0</v>
      </c>
      <c r="F261" s="17" t="str">
        <f t="shared" si="3"/>
        <v>0</v>
      </c>
      <c r="G261" s="18" t="str">
        <f t="shared" si="4"/>
        <v>0</v>
      </c>
      <c r="H261" s="19">
        <v>1.663105186E7</v>
      </c>
    </row>
    <row r="262">
      <c r="A262" s="1" t="s">
        <v>31</v>
      </c>
      <c r="B262" s="5" t="s">
        <v>32</v>
      </c>
      <c r="C262" s="5" t="s">
        <v>60</v>
      </c>
      <c r="D262" s="17" t="str">
        <f t="shared" si="1"/>
        <v>0</v>
      </c>
      <c r="E262" s="17" t="str">
        <f t="shared" si="2"/>
        <v>0</v>
      </c>
      <c r="F262" s="17" t="str">
        <f t="shared" si="3"/>
        <v>0</v>
      </c>
      <c r="G262" s="18" t="str">
        <f t="shared" si="4"/>
        <v>0</v>
      </c>
      <c r="H262" s="19">
        <v>-1.655479024E7</v>
      </c>
    </row>
    <row r="263">
      <c r="A263" s="1" t="s">
        <v>31</v>
      </c>
      <c r="B263" s="5" t="s">
        <v>32</v>
      </c>
      <c r="C263" s="5" t="s">
        <v>266</v>
      </c>
      <c r="D263" s="17" t="str">
        <f t="shared" si="1"/>
        <v>0</v>
      </c>
      <c r="E263" s="17" t="str">
        <f t="shared" si="2"/>
        <v>0</v>
      </c>
      <c r="F263" s="17" t="str">
        <f t="shared" si="3"/>
        <v>0</v>
      </c>
      <c r="G263" s="18" t="str">
        <f t="shared" si="4"/>
        <v>0</v>
      </c>
      <c r="H263" s="19">
        <v>4327046.12</v>
      </c>
    </row>
    <row r="264">
      <c r="A264" s="1" t="s">
        <v>31</v>
      </c>
      <c r="B264" s="5" t="s">
        <v>32</v>
      </c>
      <c r="C264" s="5" t="s">
        <v>60</v>
      </c>
      <c r="D264" s="17" t="str">
        <f t="shared" si="1"/>
        <v>0</v>
      </c>
      <c r="E264" s="17" t="str">
        <f t="shared" si="2"/>
        <v>0</v>
      </c>
      <c r="F264" s="17" t="str">
        <f t="shared" si="3"/>
        <v>0</v>
      </c>
      <c r="G264" s="18" t="str">
        <f t="shared" si="4"/>
        <v>0</v>
      </c>
      <c r="H264" s="19">
        <v>-4204064.9</v>
      </c>
    </row>
    <row r="265">
      <c r="A265" s="1" t="s">
        <v>31</v>
      </c>
      <c r="B265" s="5" t="s">
        <v>32</v>
      </c>
      <c r="C265" s="5" t="s">
        <v>56</v>
      </c>
      <c r="D265" s="17" t="str">
        <f t="shared" si="1"/>
        <v>0</v>
      </c>
      <c r="E265" s="17" t="str">
        <f t="shared" si="2"/>
        <v>0</v>
      </c>
      <c r="F265" s="17" t="str">
        <f t="shared" si="3"/>
        <v>0</v>
      </c>
      <c r="G265" s="18" t="str">
        <f t="shared" si="4"/>
        <v>0</v>
      </c>
      <c r="H265" s="19">
        <v>4838689.59</v>
      </c>
    </row>
    <row r="266">
      <c r="A266" s="1" t="s">
        <v>31</v>
      </c>
      <c r="B266" s="5" t="s">
        <v>32</v>
      </c>
      <c r="C266" s="5" t="s">
        <v>257</v>
      </c>
      <c r="D266" s="17" t="str">
        <f t="shared" si="1"/>
        <v>0</v>
      </c>
      <c r="E266" s="17" t="str">
        <f t="shared" si="2"/>
        <v>0</v>
      </c>
      <c r="F266" s="17" t="str">
        <f t="shared" si="3"/>
        <v>0</v>
      </c>
      <c r="G266" s="18" t="str">
        <f t="shared" si="4"/>
        <v>0</v>
      </c>
      <c r="H266" s="19">
        <v>-4636555.55</v>
      </c>
    </row>
    <row r="267">
      <c r="A267" s="1" t="s">
        <v>31</v>
      </c>
      <c r="B267" s="5" t="s">
        <v>32</v>
      </c>
      <c r="C267" s="5" t="s">
        <v>56</v>
      </c>
      <c r="D267" s="17" t="str">
        <f t="shared" si="1"/>
        <v>0</v>
      </c>
      <c r="E267" s="17" t="str">
        <f t="shared" si="2"/>
        <v>0</v>
      </c>
      <c r="F267" s="17" t="str">
        <f t="shared" si="3"/>
        <v>0</v>
      </c>
      <c r="G267" s="18" t="str">
        <f t="shared" si="4"/>
        <v>0</v>
      </c>
      <c r="H267" s="19">
        <v>1.58045997E7</v>
      </c>
    </row>
    <row r="268">
      <c r="A268" s="1" t="s">
        <v>31</v>
      </c>
      <c r="B268" s="5" t="s">
        <v>32</v>
      </c>
      <c r="C268" s="5" t="s">
        <v>61</v>
      </c>
      <c r="D268" s="17" t="str">
        <f t="shared" si="1"/>
        <v>0</v>
      </c>
      <c r="E268" s="17" t="str">
        <f t="shared" si="2"/>
        <v>0</v>
      </c>
      <c r="F268" s="17" t="str">
        <f t="shared" si="3"/>
        <v>0</v>
      </c>
      <c r="G268" s="18" t="str">
        <f t="shared" si="4"/>
        <v>0</v>
      </c>
      <c r="H268" s="19">
        <v>-1.542242613E7</v>
      </c>
    </row>
    <row r="269">
      <c r="A269" s="1" t="s">
        <v>31</v>
      </c>
      <c r="B269" s="5" t="s">
        <v>32</v>
      </c>
      <c r="C269" s="5" t="s">
        <v>61</v>
      </c>
      <c r="D269" s="17" t="str">
        <f t="shared" si="1"/>
        <v>0</v>
      </c>
      <c r="E269" s="17" t="str">
        <f t="shared" si="2"/>
        <v>0</v>
      </c>
      <c r="F269" s="17" t="str">
        <f t="shared" si="3"/>
        <v>0</v>
      </c>
      <c r="G269" s="18" t="str">
        <f t="shared" si="4"/>
        <v>0</v>
      </c>
      <c r="H269" s="19">
        <v>4127911.64</v>
      </c>
    </row>
    <row r="270">
      <c r="A270" s="1" t="s">
        <v>31</v>
      </c>
      <c r="B270" s="5" t="s">
        <v>32</v>
      </c>
      <c r="C270" s="5" t="s">
        <v>268</v>
      </c>
      <c r="D270" s="17" t="str">
        <f t="shared" si="1"/>
        <v>0</v>
      </c>
      <c r="E270" s="17" t="str">
        <f t="shared" si="2"/>
        <v>0</v>
      </c>
      <c r="F270" s="17" t="str">
        <f t="shared" si="3"/>
        <v>0</v>
      </c>
      <c r="G270" s="18" t="str">
        <f t="shared" si="4"/>
        <v>0</v>
      </c>
      <c r="H270" s="19">
        <v>-4375271.8</v>
      </c>
    </row>
    <row r="271">
      <c r="A271" s="1" t="s">
        <v>31</v>
      </c>
      <c r="B271" s="5" t="s">
        <v>32</v>
      </c>
      <c r="C271" s="5" t="s">
        <v>61</v>
      </c>
      <c r="D271" s="17" t="str">
        <f t="shared" si="1"/>
        <v>0</v>
      </c>
      <c r="E271" s="17" t="str">
        <f t="shared" si="2"/>
        <v>0</v>
      </c>
      <c r="F271" s="17" t="str">
        <f t="shared" si="3"/>
        <v>0</v>
      </c>
      <c r="G271" s="18" t="str">
        <f t="shared" si="4"/>
        <v>0</v>
      </c>
      <c r="H271" s="19">
        <v>518570.57</v>
      </c>
    </row>
    <row r="272">
      <c r="A272" s="1" t="s">
        <v>31</v>
      </c>
      <c r="B272" s="5" t="s">
        <v>32</v>
      </c>
      <c r="C272" s="5" t="s">
        <v>60</v>
      </c>
      <c r="D272" s="17" t="str">
        <f t="shared" si="1"/>
        <v>0</v>
      </c>
      <c r="E272" s="17" t="str">
        <f t="shared" si="2"/>
        <v>0</v>
      </c>
      <c r="F272" s="17" t="str">
        <f t="shared" si="3"/>
        <v>0</v>
      </c>
      <c r="G272" s="18" t="str">
        <f t="shared" si="4"/>
        <v>0</v>
      </c>
      <c r="H272" s="19">
        <v>-525078.46</v>
      </c>
    </row>
    <row r="273">
      <c r="A273" s="1" t="s">
        <v>31</v>
      </c>
      <c r="B273" s="5" t="s">
        <v>32</v>
      </c>
      <c r="C273" s="5" t="s">
        <v>258</v>
      </c>
      <c r="D273" s="17" t="str">
        <f t="shared" si="1"/>
        <v>0</v>
      </c>
      <c r="E273" s="17" t="str">
        <f t="shared" si="2"/>
        <v>0</v>
      </c>
      <c r="F273" s="17" t="str">
        <f t="shared" si="3"/>
        <v>0</v>
      </c>
      <c r="G273" s="18" t="str">
        <f t="shared" si="4"/>
        <v>0</v>
      </c>
      <c r="H273" s="19">
        <v>2760933.28</v>
      </c>
    </row>
    <row r="274">
      <c r="A274" s="1" t="s">
        <v>31</v>
      </c>
      <c r="B274" s="5" t="s">
        <v>32</v>
      </c>
      <c r="C274" s="5" t="s">
        <v>61</v>
      </c>
      <c r="D274" s="17" t="str">
        <f t="shared" si="1"/>
        <v>0</v>
      </c>
      <c r="E274" s="17" t="str">
        <f t="shared" si="2"/>
        <v>0</v>
      </c>
      <c r="F274" s="17" t="str">
        <f t="shared" si="3"/>
        <v>0</v>
      </c>
      <c r="G274" s="18" t="str">
        <f t="shared" si="4"/>
        <v>0</v>
      </c>
      <c r="H274" s="19">
        <v>-2699766.8</v>
      </c>
    </row>
    <row r="275">
      <c r="A275" s="1" t="s">
        <v>31</v>
      </c>
      <c r="B275" s="5" t="s">
        <v>32</v>
      </c>
      <c r="C275" s="5" t="s">
        <v>61</v>
      </c>
      <c r="D275" s="17" t="str">
        <f t="shared" si="1"/>
        <v>0</v>
      </c>
      <c r="E275" s="17" t="str">
        <f t="shared" si="2"/>
        <v>0</v>
      </c>
      <c r="F275" s="17" t="str">
        <f t="shared" si="3"/>
        <v>0</v>
      </c>
      <c r="G275" s="18" t="str">
        <f t="shared" si="4"/>
        <v>0</v>
      </c>
      <c r="H275" s="19">
        <v>1353434.59</v>
      </c>
    </row>
    <row r="276">
      <c r="A276" s="1" t="s">
        <v>31</v>
      </c>
      <c r="B276" s="5" t="s">
        <v>32</v>
      </c>
      <c r="C276" s="5" t="s">
        <v>261</v>
      </c>
      <c r="D276" s="17" t="str">
        <f t="shared" si="1"/>
        <v>0</v>
      </c>
      <c r="E276" s="17" t="str">
        <f t="shared" si="2"/>
        <v>0</v>
      </c>
      <c r="F276" s="17" t="str">
        <f t="shared" si="3"/>
        <v>0</v>
      </c>
      <c r="G276" s="18" t="str">
        <f t="shared" si="4"/>
        <v>0</v>
      </c>
      <c r="H276" s="19">
        <v>-1391573.31</v>
      </c>
    </row>
    <row r="277">
      <c r="A277" s="1" t="s">
        <v>31</v>
      </c>
      <c r="B277" s="5" t="s">
        <v>32</v>
      </c>
      <c r="C277" s="5" t="s">
        <v>61</v>
      </c>
      <c r="D277" s="17" t="str">
        <f t="shared" si="1"/>
        <v>0</v>
      </c>
      <c r="E277" s="17" t="str">
        <f t="shared" si="2"/>
        <v>0</v>
      </c>
      <c r="F277" s="17" t="str">
        <f t="shared" si="3"/>
        <v>0</v>
      </c>
      <c r="G277" s="18" t="str">
        <f t="shared" si="4"/>
        <v>0</v>
      </c>
      <c r="H277" s="19">
        <v>2480033.43</v>
      </c>
    </row>
    <row r="278">
      <c r="A278" s="1" t="s">
        <v>31</v>
      </c>
      <c r="B278" s="5" t="s">
        <v>32</v>
      </c>
      <c r="C278" s="5" t="s">
        <v>260</v>
      </c>
      <c r="D278" s="17" t="str">
        <f t="shared" si="1"/>
        <v>0</v>
      </c>
      <c r="E278" s="17" t="str">
        <f t="shared" si="2"/>
        <v>0</v>
      </c>
      <c r="F278" s="17" t="str">
        <f t="shared" si="3"/>
        <v>0</v>
      </c>
      <c r="G278" s="18" t="str">
        <f t="shared" si="4"/>
        <v>0</v>
      </c>
      <c r="H278" s="19">
        <v>-2465991.71</v>
      </c>
    </row>
    <row r="279">
      <c r="A279" s="1" t="s">
        <v>31</v>
      </c>
      <c r="B279" s="5" t="s">
        <v>32</v>
      </c>
      <c r="C279" s="5" t="s">
        <v>259</v>
      </c>
      <c r="D279" s="17" t="str">
        <f t="shared" si="1"/>
        <v>0</v>
      </c>
      <c r="E279" s="17" t="str">
        <f t="shared" si="2"/>
        <v>0</v>
      </c>
      <c r="F279" s="17" t="str">
        <f t="shared" si="3"/>
        <v>0</v>
      </c>
      <c r="G279" s="18" t="str">
        <f t="shared" si="4"/>
        <v>0</v>
      </c>
      <c r="H279" s="19">
        <v>826432.82</v>
      </c>
    </row>
    <row r="280">
      <c r="A280" s="1" t="s">
        <v>31</v>
      </c>
      <c r="B280" s="5" t="s">
        <v>32</v>
      </c>
      <c r="C280" s="5" t="s">
        <v>60</v>
      </c>
      <c r="D280" s="17" t="str">
        <f t="shared" si="1"/>
        <v>0</v>
      </c>
      <c r="E280" s="17" t="str">
        <f t="shared" si="2"/>
        <v>0</v>
      </c>
      <c r="F280" s="17" t="str">
        <f t="shared" si="3"/>
        <v>0</v>
      </c>
      <c r="G280" s="18" t="str">
        <f t="shared" si="4"/>
        <v>0</v>
      </c>
      <c r="H280" s="19">
        <v>-824395.04</v>
      </c>
    </row>
    <row r="281">
      <c r="A281" s="1" t="s">
        <v>31</v>
      </c>
      <c r="B281" s="5" t="s">
        <v>32</v>
      </c>
      <c r="C281" s="5" t="s">
        <v>259</v>
      </c>
      <c r="D281" s="17" t="str">
        <f t="shared" si="1"/>
        <v>0</v>
      </c>
      <c r="E281" s="17" t="str">
        <f t="shared" si="2"/>
        <v>0</v>
      </c>
      <c r="F281" s="17" t="str">
        <f t="shared" si="3"/>
        <v>0</v>
      </c>
      <c r="G281" s="18" t="str">
        <f t="shared" si="4"/>
        <v>0</v>
      </c>
      <c r="H281" s="19">
        <v>630648.65</v>
      </c>
    </row>
    <row r="282">
      <c r="A282" s="1" t="s">
        <v>31</v>
      </c>
      <c r="B282" s="5" t="s">
        <v>32</v>
      </c>
      <c r="C282" s="5" t="s">
        <v>60</v>
      </c>
      <c r="D282" s="17" t="str">
        <f t="shared" si="1"/>
        <v>0</v>
      </c>
      <c r="E282" s="17" t="str">
        <f t="shared" si="2"/>
        <v>0</v>
      </c>
      <c r="F282" s="17" t="str">
        <f t="shared" si="3"/>
        <v>0</v>
      </c>
      <c r="G282" s="18" t="str">
        <f t="shared" si="4"/>
        <v>0</v>
      </c>
      <c r="H282" s="19">
        <v>-629482.82</v>
      </c>
    </row>
    <row r="283">
      <c r="A283" s="1" t="s">
        <v>31</v>
      </c>
      <c r="B283" s="5" t="s">
        <v>32</v>
      </c>
      <c r="C283" s="5" t="s">
        <v>259</v>
      </c>
      <c r="D283" s="17" t="str">
        <f t="shared" si="1"/>
        <v>0</v>
      </c>
      <c r="E283" s="17" t="str">
        <f t="shared" si="2"/>
        <v>0</v>
      </c>
      <c r="F283" s="17" t="str">
        <f t="shared" si="3"/>
        <v>0</v>
      </c>
      <c r="G283" s="18" t="str">
        <f t="shared" si="4"/>
        <v>0</v>
      </c>
      <c r="H283" s="19">
        <v>1701993.67</v>
      </c>
    </row>
    <row r="284">
      <c r="A284" s="1" t="s">
        <v>31</v>
      </c>
      <c r="B284" s="5" t="s">
        <v>32</v>
      </c>
      <c r="C284" s="5" t="s">
        <v>60</v>
      </c>
      <c r="D284" s="17" t="str">
        <f t="shared" si="1"/>
        <v>0</v>
      </c>
      <c r="E284" s="17" t="str">
        <f t="shared" si="2"/>
        <v>0</v>
      </c>
      <c r="F284" s="17" t="str">
        <f t="shared" si="3"/>
        <v>0</v>
      </c>
      <c r="G284" s="18" t="str">
        <f t="shared" si="4"/>
        <v>0</v>
      </c>
      <c r="H284" s="19">
        <v>-1698245.37</v>
      </c>
    </row>
    <row r="285">
      <c r="A285" s="1" t="s">
        <v>31</v>
      </c>
      <c r="B285" s="5" t="s">
        <v>32</v>
      </c>
      <c r="C285" s="5" t="s">
        <v>256</v>
      </c>
      <c r="D285" s="17" t="str">
        <f t="shared" si="1"/>
        <v>0</v>
      </c>
      <c r="E285" s="17" t="str">
        <f t="shared" si="2"/>
        <v>0</v>
      </c>
      <c r="F285" s="17" t="str">
        <f t="shared" si="3"/>
        <v>0</v>
      </c>
      <c r="G285" s="18" t="str">
        <f t="shared" si="4"/>
        <v>0</v>
      </c>
      <c r="H285" s="19">
        <v>2522926.12</v>
      </c>
    </row>
    <row r="286">
      <c r="A286" s="1" t="s">
        <v>31</v>
      </c>
      <c r="B286" s="5" t="s">
        <v>32</v>
      </c>
      <c r="C286" s="5" t="s">
        <v>61</v>
      </c>
      <c r="D286" s="17" t="str">
        <f t="shared" si="1"/>
        <v>0</v>
      </c>
      <c r="E286" s="17" t="str">
        <f t="shared" si="2"/>
        <v>0</v>
      </c>
      <c r="F286" s="17" t="str">
        <f t="shared" si="3"/>
        <v>0</v>
      </c>
      <c r="G286" s="18" t="str">
        <f t="shared" si="4"/>
        <v>0</v>
      </c>
      <c r="H286" s="19">
        <v>-2449663.15</v>
      </c>
    </row>
    <row r="287">
      <c r="A287" s="1" t="s">
        <v>31</v>
      </c>
      <c r="B287" s="5" t="s">
        <v>32</v>
      </c>
      <c r="C287" s="5" t="s">
        <v>56</v>
      </c>
      <c r="D287" s="17" t="str">
        <f t="shared" si="1"/>
        <v>0</v>
      </c>
      <c r="E287" s="17" t="str">
        <f t="shared" si="2"/>
        <v>0</v>
      </c>
      <c r="F287" s="17" t="str">
        <f t="shared" si="3"/>
        <v>0</v>
      </c>
      <c r="G287" s="18" t="str">
        <f t="shared" si="4"/>
        <v>0</v>
      </c>
      <c r="H287" s="19">
        <v>2390000.0</v>
      </c>
    </row>
    <row r="288">
      <c r="A288" s="1" t="s">
        <v>31</v>
      </c>
      <c r="B288" s="5" t="s">
        <v>32</v>
      </c>
      <c r="C288" s="5" t="s">
        <v>60</v>
      </c>
      <c r="D288" s="17" t="str">
        <f t="shared" si="1"/>
        <v>0</v>
      </c>
      <c r="E288" s="17" t="str">
        <f t="shared" si="2"/>
        <v>0</v>
      </c>
      <c r="F288" s="17" t="str">
        <f t="shared" si="3"/>
        <v>0</v>
      </c>
      <c r="G288" s="18" t="str">
        <f t="shared" si="4"/>
        <v>0</v>
      </c>
      <c r="H288" s="19">
        <v>-2392811.83</v>
      </c>
    </row>
    <row r="289">
      <c r="A289" s="1" t="s">
        <v>31</v>
      </c>
      <c r="B289" s="5" t="s">
        <v>32</v>
      </c>
      <c r="C289" s="5" t="s">
        <v>60</v>
      </c>
      <c r="D289" s="17" t="str">
        <f t="shared" si="1"/>
        <v>0</v>
      </c>
      <c r="E289" s="17" t="str">
        <f t="shared" si="2"/>
        <v>0</v>
      </c>
      <c r="F289" s="17" t="str">
        <f t="shared" si="3"/>
        <v>0</v>
      </c>
      <c r="G289" s="18" t="str">
        <f t="shared" si="4"/>
        <v>0</v>
      </c>
      <c r="H289" s="19">
        <v>1715569.63</v>
      </c>
    </row>
    <row r="290">
      <c r="A290" s="1" t="s">
        <v>31</v>
      </c>
      <c r="B290" s="5" t="s">
        <v>32</v>
      </c>
      <c r="C290" s="5" t="s">
        <v>56</v>
      </c>
      <c r="D290" s="17" t="str">
        <f t="shared" si="1"/>
        <v>0</v>
      </c>
      <c r="E290" s="17" t="str">
        <f t="shared" si="2"/>
        <v>0</v>
      </c>
      <c r="F290" s="17" t="str">
        <f t="shared" si="3"/>
        <v>0</v>
      </c>
      <c r="G290" s="18" t="str">
        <f t="shared" si="4"/>
        <v>0</v>
      </c>
      <c r="H290" s="19">
        <v>-1704340.2</v>
      </c>
    </row>
    <row r="291">
      <c r="A291" s="1" t="s">
        <v>31</v>
      </c>
      <c r="B291" s="5" t="s">
        <v>32</v>
      </c>
      <c r="C291" s="5" t="s">
        <v>61</v>
      </c>
      <c r="D291" s="17" t="str">
        <f t="shared" si="1"/>
        <v>0</v>
      </c>
      <c r="E291" s="17" t="str">
        <f t="shared" si="2"/>
        <v>0</v>
      </c>
      <c r="F291" s="17" t="str">
        <f t="shared" si="3"/>
        <v>0</v>
      </c>
      <c r="G291" s="18" t="str">
        <f t="shared" si="4"/>
        <v>0</v>
      </c>
      <c r="H291" s="19">
        <v>829570.9</v>
      </c>
    </row>
    <row r="292">
      <c r="A292" s="1" t="s">
        <v>31</v>
      </c>
      <c r="B292" s="5" t="s">
        <v>32</v>
      </c>
      <c r="C292" s="5" t="s">
        <v>261</v>
      </c>
      <c r="D292" s="17" t="str">
        <f t="shared" si="1"/>
        <v>0</v>
      </c>
      <c r="E292" s="17" t="str">
        <f t="shared" si="2"/>
        <v>0</v>
      </c>
      <c r="F292" s="17" t="str">
        <f t="shared" si="3"/>
        <v>0</v>
      </c>
      <c r="G292" s="18" t="str">
        <f t="shared" si="4"/>
        <v>0</v>
      </c>
      <c r="H292" s="19">
        <v>-852751.83</v>
      </c>
    </row>
    <row r="293">
      <c r="A293" s="1" t="s">
        <v>31</v>
      </c>
      <c r="B293" s="5" t="s">
        <v>32</v>
      </c>
      <c r="C293" s="5" t="s">
        <v>61</v>
      </c>
      <c r="D293" s="17" t="str">
        <f t="shared" si="1"/>
        <v>0</v>
      </c>
      <c r="E293" s="17" t="str">
        <f t="shared" si="2"/>
        <v>0</v>
      </c>
      <c r="F293" s="17" t="str">
        <f t="shared" si="3"/>
        <v>0</v>
      </c>
      <c r="G293" s="18" t="str">
        <f t="shared" si="4"/>
        <v>0</v>
      </c>
      <c r="H293" s="19">
        <v>460960.47</v>
      </c>
    </row>
    <row r="294">
      <c r="A294" s="1" t="s">
        <v>31</v>
      </c>
      <c r="B294" s="5" t="s">
        <v>32</v>
      </c>
      <c r="C294" s="5" t="s">
        <v>60</v>
      </c>
      <c r="D294" s="17" t="str">
        <f t="shared" si="1"/>
        <v>0</v>
      </c>
      <c r="E294" s="17" t="str">
        <f t="shared" si="2"/>
        <v>0</v>
      </c>
      <c r="F294" s="17" t="str">
        <f t="shared" si="3"/>
        <v>0</v>
      </c>
      <c r="G294" s="18" t="str">
        <f t="shared" si="4"/>
        <v>0</v>
      </c>
      <c r="H294" s="19">
        <v>-463752.25</v>
      </c>
    </row>
    <row r="295">
      <c r="A295" s="1" t="s">
        <v>31</v>
      </c>
      <c r="B295" s="5" t="s">
        <v>32</v>
      </c>
      <c r="C295" s="5" t="s">
        <v>60</v>
      </c>
      <c r="D295" s="17" t="str">
        <f t="shared" si="1"/>
        <v>0</v>
      </c>
      <c r="E295" s="17" t="str">
        <f t="shared" si="2"/>
        <v>0</v>
      </c>
      <c r="F295" s="17" t="str">
        <f t="shared" si="3"/>
        <v>0</v>
      </c>
      <c r="G295" s="18" t="str">
        <f t="shared" si="4"/>
        <v>0</v>
      </c>
      <c r="H295" s="19">
        <v>528274.24</v>
      </c>
    </row>
    <row r="296">
      <c r="A296" s="1" t="s">
        <v>31</v>
      </c>
      <c r="B296" s="5" t="s">
        <v>32</v>
      </c>
      <c r="C296" s="5" t="s">
        <v>56</v>
      </c>
      <c r="D296" s="17" t="str">
        <f t="shared" si="1"/>
        <v>0</v>
      </c>
      <c r="E296" s="17" t="str">
        <f t="shared" si="2"/>
        <v>0</v>
      </c>
      <c r="F296" s="17" t="str">
        <f t="shared" si="3"/>
        <v>0</v>
      </c>
      <c r="G296" s="18" t="str">
        <f t="shared" si="4"/>
        <v>0</v>
      </c>
      <c r="H296" s="19">
        <v>-526119.25</v>
      </c>
    </row>
    <row r="297">
      <c r="A297" s="1" t="s">
        <v>31</v>
      </c>
      <c r="B297" s="5" t="s">
        <v>32</v>
      </c>
      <c r="C297" s="5" t="s">
        <v>33</v>
      </c>
      <c r="D297" s="17" t="str">
        <f t="shared" si="1"/>
        <v>0</v>
      </c>
      <c r="E297" s="17" t="str">
        <f t="shared" si="2"/>
        <v>0</v>
      </c>
      <c r="F297" s="17" t="str">
        <f t="shared" si="3"/>
        <v>0</v>
      </c>
      <c r="G297" s="18" t="str">
        <f t="shared" si="4"/>
        <v>0</v>
      </c>
      <c r="H297" s="19">
        <v>197061.91</v>
      </c>
    </row>
    <row r="298">
      <c r="A298" s="1" t="s">
        <v>31</v>
      </c>
      <c r="B298" s="5" t="s">
        <v>32</v>
      </c>
      <c r="C298" s="5" t="s">
        <v>56</v>
      </c>
      <c r="D298" s="17" t="str">
        <f t="shared" si="1"/>
        <v>0</v>
      </c>
      <c r="E298" s="17" t="str">
        <f t="shared" si="2"/>
        <v>0</v>
      </c>
      <c r="F298" s="17" t="str">
        <f t="shared" si="3"/>
        <v>0</v>
      </c>
      <c r="G298" s="18" t="str">
        <f t="shared" si="4"/>
        <v>0</v>
      </c>
      <c r="H298" s="19">
        <v>-197591.39</v>
      </c>
    </row>
    <row r="299">
      <c r="A299" s="1" t="s">
        <v>31</v>
      </c>
      <c r="B299" s="5" t="s">
        <v>32</v>
      </c>
      <c r="C299" s="5" t="s">
        <v>61</v>
      </c>
      <c r="D299" s="17" t="str">
        <f t="shared" si="1"/>
        <v>0</v>
      </c>
      <c r="E299" s="17" t="str">
        <f t="shared" si="2"/>
        <v>0</v>
      </c>
      <c r="F299" s="17" t="str">
        <f t="shared" si="3"/>
        <v>0</v>
      </c>
      <c r="G299" s="18" t="str">
        <f t="shared" si="4"/>
        <v>0</v>
      </c>
      <c r="H299" s="19">
        <v>1241647.54</v>
      </c>
    </row>
    <row r="300">
      <c r="A300" s="1" t="s">
        <v>31</v>
      </c>
      <c r="B300" s="5" t="s">
        <v>32</v>
      </c>
      <c r="C300" s="5" t="s">
        <v>56</v>
      </c>
      <c r="D300" s="17" t="str">
        <f t="shared" si="1"/>
        <v>0</v>
      </c>
      <c r="E300" s="17" t="str">
        <f t="shared" si="2"/>
        <v>0</v>
      </c>
      <c r="F300" s="17" t="str">
        <f t="shared" si="3"/>
        <v>0</v>
      </c>
      <c r="G300" s="18" t="str">
        <f t="shared" si="4"/>
        <v>0</v>
      </c>
      <c r="H300" s="19">
        <v>-1241578.63</v>
      </c>
    </row>
    <row r="301">
      <c r="A301" s="1" t="s">
        <v>31</v>
      </c>
      <c r="B301" s="5" t="s">
        <v>32</v>
      </c>
      <c r="C301" s="5" t="s">
        <v>60</v>
      </c>
      <c r="D301" s="17" t="str">
        <f t="shared" si="1"/>
        <v>0</v>
      </c>
      <c r="E301" s="17" t="str">
        <f t="shared" si="2"/>
        <v>0</v>
      </c>
      <c r="F301" s="17" t="str">
        <f t="shared" si="3"/>
        <v>0</v>
      </c>
      <c r="G301" s="18" t="str">
        <f t="shared" si="4"/>
        <v>0</v>
      </c>
      <c r="H301" s="19">
        <v>439527.27</v>
      </c>
    </row>
    <row r="302">
      <c r="A302" s="1" t="s">
        <v>31</v>
      </c>
      <c r="B302" s="5" t="s">
        <v>32</v>
      </c>
      <c r="C302" s="5" t="s">
        <v>56</v>
      </c>
      <c r="D302" s="17" t="str">
        <f t="shared" si="1"/>
        <v>0</v>
      </c>
      <c r="E302" s="17" t="str">
        <f t="shared" si="2"/>
        <v>0</v>
      </c>
      <c r="F302" s="17" t="str">
        <f t="shared" si="3"/>
        <v>0</v>
      </c>
      <c r="G302" s="18" t="str">
        <f t="shared" si="4"/>
        <v>0</v>
      </c>
      <c r="H302" s="19">
        <v>-436659.34</v>
      </c>
    </row>
    <row r="303">
      <c r="A303" s="1" t="s">
        <v>31</v>
      </c>
      <c r="B303" s="5" t="s">
        <v>32</v>
      </c>
      <c r="C303" s="5" t="s">
        <v>61</v>
      </c>
      <c r="D303" s="17" t="str">
        <f t="shared" si="1"/>
        <v>0</v>
      </c>
      <c r="E303" s="17" t="str">
        <f t="shared" si="2"/>
        <v>0</v>
      </c>
      <c r="F303" s="17" t="str">
        <f t="shared" si="3"/>
        <v>0</v>
      </c>
      <c r="G303" s="18" t="str">
        <f t="shared" si="4"/>
        <v>0</v>
      </c>
      <c r="H303" s="19">
        <v>432560.53</v>
      </c>
    </row>
    <row r="304">
      <c r="A304" s="1" t="s">
        <v>31</v>
      </c>
      <c r="B304" s="5" t="s">
        <v>32</v>
      </c>
      <c r="C304" s="5" t="s">
        <v>56</v>
      </c>
      <c r="D304" s="17" t="str">
        <f t="shared" si="1"/>
        <v>0</v>
      </c>
      <c r="E304" s="17" t="str">
        <f t="shared" si="2"/>
        <v>0</v>
      </c>
      <c r="F304" s="17" t="str">
        <f t="shared" si="3"/>
        <v>0</v>
      </c>
      <c r="G304" s="18" t="str">
        <f t="shared" si="4"/>
        <v>0</v>
      </c>
      <c r="H304" s="19">
        <v>-433261.59</v>
      </c>
    </row>
    <row r="305">
      <c r="A305" s="1" t="s">
        <v>31</v>
      </c>
      <c r="B305" s="5" t="s">
        <v>32</v>
      </c>
      <c r="C305" s="5" t="s">
        <v>262</v>
      </c>
      <c r="D305" s="17" t="str">
        <f t="shared" si="1"/>
        <v>0</v>
      </c>
      <c r="E305" s="17" t="str">
        <f t="shared" si="2"/>
        <v>0</v>
      </c>
      <c r="F305" s="17" t="str">
        <f t="shared" si="3"/>
        <v>0</v>
      </c>
      <c r="G305" s="18" t="str">
        <f t="shared" si="4"/>
        <v>0</v>
      </c>
      <c r="H305" s="19">
        <v>2764877.53</v>
      </c>
    </row>
    <row r="306">
      <c r="A306" s="1" t="s">
        <v>31</v>
      </c>
      <c r="B306" s="5" t="s">
        <v>32</v>
      </c>
      <c r="C306" s="5" t="s">
        <v>61</v>
      </c>
      <c r="D306" s="17" t="str">
        <f t="shared" si="1"/>
        <v>0</v>
      </c>
      <c r="E306" s="17" t="str">
        <f t="shared" si="2"/>
        <v>0</v>
      </c>
      <c r="F306" s="17" t="str">
        <f t="shared" si="3"/>
        <v>0</v>
      </c>
      <c r="G306" s="18" t="str">
        <f t="shared" si="4"/>
        <v>0</v>
      </c>
      <c r="H306" s="19">
        <v>-2690976.82</v>
      </c>
    </row>
    <row r="307">
      <c r="A307" s="1" t="s">
        <v>31</v>
      </c>
      <c r="B307" s="5" t="s">
        <v>32</v>
      </c>
      <c r="C307" s="5" t="s">
        <v>56</v>
      </c>
      <c r="D307" s="17" t="str">
        <f t="shared" si="1"/>
        <v>0</v>
      </c>
      <c r="E307" s="17" t="str">
        <f t="shared" si="2"/>
        <v>0</v>
      </c>
      <c r="F307" s="17" t="str">
        <f t="shared" si="3"/>
        <v>0</v>
      </c>
      <c r="G307" s="18" t="str">
        <f t="shared" si="4"/>
        <v>0</v>
      </c>
      <c r="H307" s="19">
        <v>13184.07</v>
      </c>
    </row>
    <row r="308">
      <c r="A308" s="1" t="s">
        <v>31</v>
      </c>
      <c r="B308" s="5" t="s">
        <v>32</v>
      </c>
      <c r="C308" s="5" t="s">
        <v>61</v>
      </c>
      <c r="D308" s="17" t="str">
        <f t="shared" si="1"/>
        <v>0</v>
      </c>
      <c r="E308" s="17" t="str">
        <f t="shared" si="2"/>
        <v>0</v>
      </c>
      <c r="F308" s="17" t="str">
        <f t="shared" si="3"/>
        <v>0</v>
      </c>
      <c r="G308" s="18" t="str">
        <f t="shared" si="4"/>
        <v>0</v>
      </c>
      <c r="H308" s="19">
        <v>-13196.87</v>
      </c>
    </row>
    <row r="309">
      <c r="A309" s="1" t="s">
        <v>31</v>
      </c>
      <c r="B309" s="5" t="s">
        <v>32</v>
      </c>
      <c r="C309" s="5" t="s">
        <v>60</v>
      </c>
      <c r="D309" s="17" t="str">
        <f t="shared" si="1"/>
        <v>0</v>
      </c>
      <c r="E309" s="17" t="str">
        <f t="shared" si="2"/>
        <v>0</v>
      </c>
      <c r="F309" s="17" t="str">
        <f t="shared" si="3"/>
        <v>0</v>
      </c>
      <c r="G309" s="18" t="str">
        <f t="shared" si="4"/>
        <v>0</v>
      </c>
      <c r="H309" s="19">
        <v>1823455.88</v>
      </c>
    </row>
    <row r="310">
      <c r="A310" s="1" t="s">
        <v>31</v>
      </c>
      <c r="B310" s="5" t="s">
        <v>32</v>
      </c>
      <c r="C310" s="5" t="s">
        <v>56</v>
      </c>
      <c r="D310" s="17" t="str">
        <f t="shared" si="1"/>
        <v>0</v>
      </c>
      <c r="E310" s="17" t="str">
        <f t="shared" si="2"/>
        <v>0</v>
      </c>
      <c r="F310" s="17" t="str">
        <f t="shared" si="3"/>
        <v>0</v>
      </c>
      <c r="G310" s="18" t="str">
        <f t="shared" si="4"/>
        <v>0</v>
      </c>
      <c r="H310" s="19">
        <v>-1826000.0</v>
      </c>
    </row>
    <row r="311">
      <c r="A311" s="1" t="s">
        <v>31</v>
      </c>
      <c r="B311" s="5" t="s">
        <v>32</v>
      </c>
      <c r="C311" s="5" t="s">
        <v>61</v>
      </c>
      <c r="D311" s="17" t="str">
        <f t="shared" si="1"/>
        <v>0</v>
      </c>
      <c r="E311" s="17" t="str">
        <f t="shared" si="2"/>
        <v>0</v>
      </c>
      <c r="F311" s="17" t="str">
        <f t="shared" si="3"/>
        <v>0</v>
      </c>
      <c r="G311" s="18" t="str">
        <f t="shared" si="4"/>
        <v>0</v>
      </c>
      <c r="H311" s="19">
        <v>562630.57</v>
      </c>
    </row>
    <row r="312">
      <c r="A312" s="1" t="s">
        <v>31</v>
      </c>
      <c r="B312" s="5" t="s">
        <v>32</v>
      </c>
      <c r="C312" s="5" t="s">
        <v>60</v>
      </c>
      <c r="D312" s="17" t="str">
        <f t="shared" si="1"/>
        <v>0</v>
      </c>
      <c r="E312" s="17" t="str">
        <f t="shared" si="2"/>
        <v>0</v>
      </c>
      <c r="F312" s="17" t="str">
        <f t="shared" si="3"/>
        <v>0</v>
      </c>
      <c r="G312" s="18" t="str">
        <f t="shared" si="4"/>
        <v>0</v>
      </c>
      <c r="H312" s="19">
        <v>-557339.53</v>
      </c>
    </row>
    <row r="313">
      <c r="A313" s="1" t="s">
        <v>31</v>
      </c>
      <c r="B313" s="5" t="s">
        <v>32</v>
      </c>
      <c r="C313" s="5" t="s">
        <v>268</v>
      </c>
      <c r="D313" s="17" t="str">
        <f t="shared" si="1"/>
        <v>0</v>
      </c>
      <c r="E313" s="17" t="str">
        <f t="shared" si="2"/>
        <v>0</v>
      </c>
      <c r="F313" s="17" t="str">
        <f t="shared" si="3"/>
        <v>0</v>
      </c>
      <c r="G313" s="18" t="str">
        <f t="shared" si="4"/>
        <v>0</v>
      </c>
      <c r="H313" s="19">
        <v>4375271.8</v>
      </c>
    </row>
    <row r="314">
      <c r="A314" s="1" t="s">
        <v>31</v>
      </c>
      <c r="B314" s="5" t="s">
        <v>32</v>
      </c>
      <c r="C314" s="5" t="s">
        <v>61</v>
      </c>
      <c r="D314" s="17" t="str">
        <f t="shared" si="1"/>
        <v>0</v>
      </c>
      <c r="E314" s="17" t="str">
        <f t="shared" si="2"/>
        <v>0</v>
      </c>
      <c r="F314" s="17" t="str">
        <f t="shared" si="3"/>
        <v>0</v>
      </c>
      <c r="G314" s="18" t="str">
        <f t="shared" si="4"/>
        <v>0</v>
      </c>
      <c r="H314" s="19">
        <v>-4352405.46</v>
      </c>
    </row>
    <row r="315">
      <c r="A315" s="1" t="s">
        <v>31</v>
      </c>
      <c r="B315" s="5" t="s">
        <v>269</v>
      </c>
      <c r="C315" s="5" t="s">
        <v>270</v>
      </c>
      <c r="D315" s="17" t="str">
        <f t="shared" si="1"/>
        <v>0</v>
      </c>
      <c r="E315" s="17" t="str">
        <f t="shared" si="2"/>
        <v>0</v>
      </c>
      <c r="F315" s="17" t="str">
        <f t="shared" si="3"/>
        <v>0</v>
      </c>
      <c r="G315" s="18" t="str">
        <f t="shared" si="4"/>
        <v>0</v>
      </c>
      <c r="H315" s="19">
        <v>1966924.35</v>
      </c>
    </row>
    <row r="316">
      <c r="A316" s="1" t="s">
        <v>31</v>
      </c>
      <c r="B316" s="5" t="s">
        <v>271</v>
      </c>
      <c r="C316" s="5" t="s">
        <v>272</v>
      </c>
      <c r="D316" s="17" t="str">
        <f t="shared" si="1"/>
        <v>0</v>
      </c>
      <c r="E316" s="17" t="str">
        <f t="shared" si="2"/>
        <v>0</v>
      </c>
      <c r="F316" s="17" t="str">
        <f t="shared" si="3"/>
        <v>0</v>
      </c>
      <c r="G316" s="18" t="str">
        <f t="shared" si="4"/>
        <v>0</v>
      </c>
      <c r="H316" s="19">
        <v>5837354.04</v>
      </c>
    </row>
    <row r="317">
      <c r="A317" s="1" t="s">
        <v>31</v>
      </c>
      <c r="B317" s="5" t="s">
        <v>273</v>
      </c>
      <c r="C317" s="5" t="s">
        <v>274</v>
      </c>
      <c r="D317" s="17" t="str">
        <f t="shared" si="1"/>
        <v>0</v>
      </c>
      <c r="E317" s="17" t="str">
        <f t="shared" si="2"/>
        <v>0</v>
      </c>
      <c r="F317" s="17" t="str">
        <f t="shared" si="3"/>
        <v>0</v>
      </c>
      <c r="G317" s="18" t="str">
        <f t="shared" si="4"/>
        <v>0</v>
      </c>
      <c r="H317" s="19">
        <v>6320076.94</v>
      </c>
    </row>
    <row r="318">
      <c r="A318" s="1" t="s">
        <v>31</v>
      </c>
      <c r="B318" s="5" t="s">
        <v>275</v>
      </c>
      <c r="C318" s="5" t="s">
        <v>274</v>
      </c>
      <c r="D318" s="17" t="str">
        <f t="shared" si="1"/>
        <v>0</v>
      </c>
      <c r="E318" s="17" t="str">
        <f t="shared" si="2"/>
        <v>0</v>
      </c>
      <c r="F318" s="17" t="str">
        <f t="shared" si="3"/>
        <v>0</v>
      </c>
      <c r="G318" s="18" t="str">
        <f t="shared" si="4"/>
        <v>0</v>
      </c>
      <c r="H318" s="19">
        <v>7878316.2</v>
      </c>
    </row>
    <row r="319">
      <c r="A319" s="1" t="s">
        <v>31</v>
      </c>
      <c r="B319" s="5" t="s">
        <v>276</v>
      </c>
      <c r="C319" s="5" t="s">
        <v>86</v>
      </c>
      <c r="D319" s="17" t="str">
        <f t="shared" si="1"/>
        <v>0</v>
      </c>
      <c r="E319" s="17" t="str">
        <f t="shared" si="2"/>
        <v>0</v>
      </c>
      <c r="F319" s="17" t="str">
        <f t="shared" si="3"/>
        <v>0</v>
      </c>
      <c r="G319" s="18" t="str">
        <f t="shared" si="4"/>
        <v>0</v>
      </c>
      <c r="H319" s="19">
        <v>4666718.82</v>
      </c>
    </row>
    <row r="320">
      <c r="A320" s="1" t="s">
        <v>31</v>
      </c>
      <c r="B320" s="5" t="s">
        <v>277</v>
      </c>
      <c r="C320" s="5" t="s">
        <v>86</v>
      </c>
      <c r="D320" s="17" t="str">
        <f t="shared" si="1"/>
        <v>0</v>
      </c>
      <c r="E320" s="17" t="str">
        <f t="shared" si="2"/>
        <v>0</v>
      </c>
      <c r="F320" s="17" t="str">
        <f t="shared" si="3"/>
        <v>0</v>
      </c>
      <c r="G320" s="18" t="str">
        <f t="shared" si="4"/>
        <v>0</v>
      </c>
      <c r="H320" s="19">
        <v>6113955.9</v>
      </c>
    </row>
    <row r="321">
      <c r="A321" s="1" t="s">
        <v>31</v>
      </c>
      <c r="B321" s="5" t="s">
        <v>278</v>
      </c>
      <c r="C321" s="5" t="s">
        <v>86</v>
      </c>
      <c r="D321" s="17" t="str">
        <f t="shared" si="1"/>
        <v>0</v>
      </c>
      <c r="E321" s="17" t="str">
        <f t="shared" si="2"/>
        <v>0</v>
      </c>
      <c r="F321" s="17" t="str">
        <f t="shared" si="3"/>
        <v>0</v>
      </c>
      <c r="G321" s="18" t="str">
        <f t="shared" si="4"/>
        <v>0</v>
      </c>
      <c r="H321" s="19">
        <v>6060087.0</v>
      </c>
    </row>
    <row r="322">
      <c r="A322" s="1" t="s">
        <v>31</v>
      </c>
      <c r="B322" s="5" t="s">
        <v>279</v>
      </c>
      <c r="C322" s="5" t="s">
        <v>86</v>
      </c>
      <c r="D322" s="17" t="str">
        <f t="shared" si="1"/>
        <v>0</v>
      </c>
      <c r="E322" s="17" t="str">
        <f t="shared" si="2"/>
        <v>0</v>
      </c>
      <c r="F322" s="17" t="str">
        <f t="shared" si="3"/>
        <v>0</v>
      </c>
      <c r="G322" s="18" t="str">
        <f t="shared" si="4"/>
        <v>0</v>
      </c>
      <c r="H322" s="19">
        <v>5820315.0</v>
      </c>
    </row>
    <row r="323">
      <c r="A323" s="1" t="s">
        <v>31</v>
      </c>
      <c r="B323" s="5" t="s">
        <v>280</v>
      </c>
      <c r="C323" s="5" t="s">
        <v>86</v>
      </c>
      <c r="D323" s="17" t="str">
        <f t="shared" si="1"/>
        <v>0</v>
      </c>
      <c r="E323" s="17" t="str">
        <f t="shared" si="2"/>
        <v>0</v>
      </c>
      <c r="F323" s="17" t="str">
        <f t="shared" si="3"/>
        <v>0</v>
      </c>
      <c r="G323" s="18" t="str">
        <f t="shared" si="4"/>
        <v>0</v>
      </c>
      <c r="H323" s="19">
        <v>5910386.0</v>
      </c>
    </row>
    <row r="324">
      <c r="A324" s="1" t="s">
        <v>31</v>
      </c>
      <c r="B324" s="5" t="s">
        <v>281</v>
      </c>
      <c r="C324" s="5" t="s">
        <v>222</v>
      </c>
      <c r="D324" s="17" t="str">
        <f t="shared" si="1"/>
        <v>0</v>
      </c>
      <c r="E324" s="17" t="str">
        <f t="shared" si="2"/>
        <v>0</v>
      </c>
      <c r="F324" s="17" t="str">
        <f t="shared" si="3"/>
        <v>0</v>
      </c>
      <c r="G324" s="18" t="str">
        <f t="shared" si="4"/>
        <v>0</v>
      </c>
      <c r="H324" s="19">
        <v>1190606.65</v>
      </c>
    </row>
    <row r="325">
      <c r="A325" s="1" t="s">
        <v>31</v>
      </c>
      <c r="B325" s="5" t="s">
        <v>282</v>
      </c>
      <c r="C325" s="5" t="s">
        <v>222</v>
      </c>
      <c r="D325" s="17" t="str">
        <f t="shared" si="1"/>
        <v>0</v>
      </c>
      <c r="E325" s="17" t="str">
        <f t="shared" si="2"/>
        <v>0</v>
      </c>
      <c r="F325" s="17" t="str">
        <f t="shared" si="3"/>
        <v>0</v>
      </c>
      <c r="G325" s="18" t="str">
        <f t="shared" si="4"/>
        <v>0</v>
      </c>
      <c r="H325" s="19">
        <v>6937935.58</v>
      </c>
    </row>
    <row r="326">
      <c r="A326" s="1" t="s">
        <v>31</v>
      </c>
      <c r="B326" s="5" t="s">
        <v>283</v>
      </c>
      <c r="C326" s="5" t="s">
        <v>222</v>
      </c>
      <c r="D326" s="17" t="str">
        <f t="shared" si="1"/>
        <v>0</v>
      </c>
      <c r="E326" s="17" t="str">
        <f t="shared" si="2"/>
        <v>0</v>
      </c>
      <c r="F326" s="17" t="str">
        <f t="shared" si="3"/>
        <v>0</v>
      </c>
      <c r="G326" s="18" t="str">
        <f t="shared" si="4"/>
        <v>0</v>
      </c>
      <c r="H326" s="19">
        <v>6001175.3</v>
      </c>
    </row>
    <row r="327">
      <c r="A327" s="1" t="s">
        <v>31</v>
      </c>
      <c r="B327" s="5" t="s">
        <v>284</v>
      </c>
      <c r="C327" s="5" t="s">
        <v>222</v>
      </c>
      <c r="D327" s="17" t="str">
        <f t="shared" si="1"/>
        <v>0</v>
      </c>
      <c r="E327" s="17" t="str">
        <f t="shared" si="2"/>
        <v>0</v>
      </c>
      <c r="F327" s="17" t="str">
        <f t="shared" si="3"/>
        <v>0</v>
      </c>
      <c r="G327" s="18" t="str">
        <f t="shared" si="4"/>
        <v>0</v>
      </c>
      <c r="H327" s="19">
        <v>6357375.98</v>
      </c>
    </row>
    <row r="328">
      <c r="A328" s="1" t="s">
        <v>31</v>
      </c>
      <c r="B328" s="5" t="s">
        <v>285</v>
      </c>
      <c r="C328" s="5" t="s">
        <v>222</v>
      </c>
      <c r="D328" s="17" t="str">
        <f t="shared" si="1"/>
        <v>0</v>
      </c>
      <c r="E328" s="17" t="str">
        <f t="shared" si="2"/>
        <v>0</v>
      </c>
      <c r="F328" s="17" t="str">
        <f t="shared" si="3"/>
        <v>0</v>
      </c>
      <c r="G328" s="18" t="str">
        <f t="shared" si="4"/>
        <v>0</v>
      </c>
      <c r="H328" s="19">
        <v>6435484.12</v>
      </c>
    </row>
    <row r="329">
      <c r="A329" s="1" t="s">
        <v>31</v>
      </c>
      <c r="B329" s="5" t="s">
        <v>286</v>
      </c>
      <c r="C329" s="5" t="s">
        <v>222</v>
      </c>
      <c r="D329" s="17" t="str">
        <f t="shared" si="1"/>
        <v>0</v>
      </c>
      <c r="E329" s="17" t="str">
        <f t="shared" si="2"/>
        <v>0</v>
      </c>
      <c r="F329" s="17" t="str">
        <f t="shared" si="3"/>
        <v>0</v>
      </c>
      <c r="G329" s="18" t="str">
        <f t="shared" si="4"/>
        <v>0</v>
      </c>
      <c r="H329" s="19">
        <v>5615964.03</v>
      </c>
    </row>
    <row r="330">
      <c r="A330" s="1" t="s">
        <v>31</v>
      </c>
      <c r="B330" s="5" t="s">
        <v>287</v>
      </c>
      <c r="C330" s="5" t="s">
        <v>222</v>
      </c>
      <c r="D330" s="17" t="str">
        <f t="shared" si="1"/>
        <v>0</v>
      </c>
      <c r="E330" s="17" t="str">
        <f t="shared" si="2"/>
        <v>0</v>
      </c>
      <c r="F330" s="17" t="str">
        <f t="shared" si="3"/>
        <v>0</v>
      </c>
      <c r="G330" s="18" t="str">
        <f t="shared" si="4"/>
        <v>0</v>
      </c>
      <c r="H330" s="19">
        <v>4219572.08</v>
      </c>
    </row>
    <row r="331">
      <c r="A331" s="1" t="s">
        <v>31</v>
      </c>
      <c r="B331" s="5" t="s">
        <v>288</v>
      </c>
      <c r="C331" s="5" t="s">
        <v>222</v>
      </c>
      <c r="D331" s="17" t="str">
        <f t="shared" si="1"/>
        <v>0</v>
      </c>
      <c r="E331" s="17" t="str">
        <f t="shared" si="2"/>
        <v>0</v>
      </c>
      <c r="F331" s="17" t="str">
        <f t="shared" si="3"/>
        <v>0</v>
      </c>
      <c r="G331" s="18" t="str">
        <f t="shared" si="4"/>
        <v>0</v>
      </c>
      <c r="H331" s="19">
        <v>363620.53</v>
      </c>
    </row>
    <row r="332">
      <c r="A332" s="1" t="s">
        <v>31</v>
      </c>
      <c r="B332" s="5" t="s">
        <v>289</v>
      </c>
      <c r="C332" s="5" t="s">
        <v>222</v>
      </c>
      <c r="D332" s="17" t="str">
        <f t="shared" si="1"/>
        <v>0</v>
      </c>
      <c r="E332" s="17" t="str">
        <f t="shared" si="2"/>
        <v>0</v>
      </c>
      <c r="F332" s="17" t="str">
        <f t="shared" si="3"/>
        <v>0</v>
      </c>
      <c r="G332" s="18" t="str">
        <f t="shared" si="4"/>
        <v>0</v>
      </c>
      <c r="H332" s="19">
        <v>5889516.49</v>
      </c>
    </row>
    <row r="333">
      <c r="A333" s="1" t="s">
        <v>31</v>
      </c>
      <c r="B333" s="5" t="s">
        <v>290</v>
      </c>
      <c r="C333" s="5" t="s">
        <v>222</v>
      </c>
      <c r="D333" s="17" t="str">
        <f t="shared" si="1"/>
        <v>0</v>
      </c>
      <c r="E333" s="17" t="str">
        <f t="shared" si="2"/>
        <v>0</v>
      </c>
      <c r="F333" s="17" t="str">
        <f t="shared" si="3"/>
        <v>0</v>
      </c>
      <c r="G333" s="18" t="str">
        <f t="shared" si="4"/>
        <v>0</v>
      </c>
      <c r="H333" s="19">
        <v>6625498.21</v>
      </c>
    </row>
    <row r="334">
      <c r="A334" s="1" t="s">
        <v>31</v>
      </c>
      <c r="B334" s="5" t="s">
        <v>291</v>
      </c>
      <c r="C334" s="5" t="s">
        <v>222</v>
      </c>
      <c r="D334" s="17" t="str">
        <f t="shared" si="1"/>
        <v>0</v>
      </c>
      <c r="E334" s="17" t="str">
        <f t="shared" si="2"/>
        <v>0</v>
      </c>
      <c r="F334" s="17" t="str">
        <f t="shared" si="3"/>
        <v>0</v>
      </c>
      <c r="G334" s="18" t="str">
        <f t="shared" si="4"/>
        <v>0</v>
      </c>
      <c r="H334" s="19">
        <v>6081526.19</v>
      </c>
    </row>
    <row r="335">
      <c r="A335" s="1" t="s">
        <v>31</v>
      </c>
      <c r="B335" s="5" t="s">
        <v>292</v>
      </c>
      <c r="C335" s="5" t="s">
        <v>222</v>
      </c>
      <c r="D335" s="17" t="str">
        <f t="shared" si="1"/>
        <v>0</v>
      </c>
      <c r="E335" s="17" t="str">
        <f t="shared" si="2"/>
        <v>0</v>
      </c>
      <c r="F335" s="17" t="str">
        <f t="shared" si="3"/>
        <v>0</v>
      </c>
      <c r="G335" s="18" t="str">
        <f t="shared" si="4"/>
        <v>0</v>
      </c>
      <c r="H335" s="19">
        <v>5953153.1</v>
      </c>
    </row>
    <row r="336">
      <c r="A336" s="1" t="s">
        <v>31</v>
      </c>
      <c r="B336" s="5" t="s">
        <v>293</v>
      </c>
      <c r="C336" s="5" t="s">
        <v>222</v>
      </c>
      <c r="D336" s="17" t="str">
        <f t="shared" si="1"/>
        <v>0</v>
      </c>
      <c r="E336" s="17" t="str">
        <f t="shared" si="2"/>
        <v>0</v>
      </c>
      <c r="F336" s="17" t="str">
        <f t="shared" si="3"/>
        <v>0</v>
      </c>
      <c r="G336" s="18" t="str">
        <f t="shared" si="4"/>
        <v>0</v>
      </c>
      <c r="H336" s="19">
        <v>6077741.77</v>
      </c>
    </row>
    <row r="337">
      <c r="A337" s="1" t="s">
        <v>31</v>
      </c>
      <c r="B337" s="5" t="s">
        <v>294</v>
      </c>
      <c r="C337" s="5" t="s">
        <v>222</v>
      </c>
      <c r="D337" s="17" t="str">
        <f t="shared" si="1"/>
        <v>0</v>
      </c>
      <c r="E337" s="17" t="str">
        <f t="shared" si="2"/>
        <v>0</v>
      </c>
      <c r="F337" s="17" t="str">
        <f t="shared" si="3"/>
        <v>0</v>
      </c>
      <c r="G337" s="18" t="str">
        <f t="shared" si="4"/>
        <v>0</v>
      </c>
      <c r="H337" s="19">
        <v>5634802.78</v>
      </c>
    </row>
    <row r="338">
      <c r="A338" s="1" t="s">
        <v>31</v>
      </c>
      <c r="B338" s="5" t="s">
        <v>295</v>
      </c>
      <c r="C338" s="5" t="s">
        <v>222</v>
      </c>
      <c r="D338" s="17" t="str">
        <f t="shared" si="1"/>
        <v>0</v>
      </c>
      <c r="E338" s="17" t="str">
        <f t="shared" si="2"/>
        <v>0</v>
      </c>
      <c r="F338" s="17" t="str">
        <f t="shared" si="3"/>
        <v>0</v>
      </c>
      <c r="G338" s="18" t="str">
        <f t="shared" si="4"/>
        <v>0</v>
      </c>
      <c r="H338" s="19">
        <v>6010791.71</v>
      </c>
    </row>
    <row r="339">
      <c r="A339" s="1" t="s">
        <v>31</v>
      </c>
      <c r="B339" s="5" t="s">
        <v>296</v>
      </c>
      <c r="C339" s="5" t="s">
        <v>222</v>
      </c>
      <c r="D339" s="17" t="str">
        <f t="shared" si="1"/>
        <v>0</v>
      </c>
      <c r="E339" s="17" t="str">
        <f t="shared" si="2"/>
        <v>0</v>
      </c>
      <c r="F339" s="17" t="str">
        <f t="shared" si="3"/>
        <v>0</v>
      </c>
      <c r="G339" s="18" t="str">
        <f t="shared" si="4"/>
        <v>0</v>
      </c>
      <c r="H339" s="19">
        <v>5261627.55</v>
      </c>
    </row>
    <row r="340">
      <c r="A340" s="1" t="s">
        <v>31</v>
      </c>
      <c r="B340" s="5" t="s">
        <v>297</v>
      </c>
      <c r="C340" s="5" t="s">
        <v>222</v>
      </c>
      <c r="D340" s="17" t="str">
        <f t="shared" si="1"/>
        <v>0</v>
      </c>
      <c r="E340" s="17" t="str">
        <f t="shared" si="2"/>
        <v>0</v>
      </c>
      <c r="F340" s="17" t="str">
        <f t="shared" si="3"/>
        <v>0</v>
      </c>
      <c r="G340" s="18" t="str">
        <f t="shared" si="4"/>
        <v>0</v>
      </c>
      <c r="H340" s="19">
        <v>1640353.32</v>
      </c>
    </row>
    <row r="341">
      <c r="A341" s="1" t="s">
        <v>31</v>
      </c>
      <c r="B341" s="5" t="s">
        <v>298</v>
      </c>
      <c r="C341" s="5" t="s">
        <v>222</v>
      </c>
      <c r="D341" s="17" t="str">
        <f t="shared" si="1"/>
        <v>0</v>
      </c>
      <c r="E341" s="17" t="str">
        <f t="shared" si="2"/>
        <v>0</v>
      </c>
      <c r="F341" s="17" t="str">
        <f t="shared" si="3"/>
        <v>0</v>
      </c>
      <c r="G341" s="18" t="str">
        <f t="shared" si="4"/>
        <v>0</v>
      </c>
      <c r="H341" s="19">
        <v>1653633.93</v>
      </c>
    </row>
    <row r="342">
      <c r="A342" s="1" t="s">
        <v>31</v>
      </c>
      <c r="B342" s="5" t="s">
        <v>299</v>
      </c>
      <c r="C342" s="5" t="s">
        <v>222</v>
      </c>
      <c r="D342" s="17" t="str">
        <f t="shared" si="1"/>
        <v>0</v>
      </c>
      <c r="E342" s="17" t="str">
        <f t="shared" si="2"/>
        <v>0</v>
      </c>
      <c r="F342" s="17" t="str">
        <f t="shared" si="3"/>
        <v>0</v>
      </c>
      <c r="G342" s="18" t="str">
        <f t="shared" si="4"/>
        <v>0</v>
      </c>
      <c r="H342" s="19">
        <v>6194482.43</v>
      </c>
    </row>
    <row r="343">
      <c r="A343" s="1" t="s">
        <v>31</v>
      </c>
      <c r="B343" s="5" t="s">
        <v>300</v>
      </c>
      <c r="C343" s="5" t="s">
        <v>222</v>
      </c>
      <c r="D343" s="17" t="str">
        <f t="shared" si="1"/>
        <v>0</v>
      </c>
      <c r="E343" s="17" t="str">
        <f t="shared" si="2"/>
        <v>0</v>
      </c>
      <c r="F343" s="17" t="str">
        <f t="shared" si="3"/>
        <v>0</v>
      </c>
      <c r="G343" s="18" t="str">
        <f t="shared" si="4"/>
        <v>0</v>
      </c>
      <c r="H343" s="19">
        <v>6011120.41</v>
      </c>
    </row>
    <row r="344">
      <c r="A344" s="1" t="s">
        <v>31</v>
      </c>
      <c r="B344" s="5" t="s">
        <v>301</v>
      </c>
      <c r="C344" s="5" t="s">
        <v>222</v>
      </c>
      <c r="D344" s="17" t="str">
        <f t="shared" si="1"/>
        <v>0</v>
      </c>
      <c r="E344" s="17" t="str">
        <f t="shared" si="2"/>
        <v>0</v>
      </c>
      <c r="F344" s="17" t="str">
        <f t="shared" si="3"/>
        <v>0</v>
      </c>
      <c r="G344" s="18" t="str">
        <f t="shared" si="4"/>
        <v>0</v>
      </c>
      <c r="H344" s="19">
        <v>6838304.48</v>
      </c>
    </row>
    <row r="345">
      <c r="A345" s="1" t="s">
        <v>31</v>
      </c>
      <c r="B345" s="5" t="s">
        <v>302</v>
      </c>
      <c r="C345" s="5" t="s">
        <v>222</v>
      </c>
      <c r="D345" s="17" t="str">
        <f t="shared" si="1"/>
        <v>0</v>
      </c>
      <c r="E345" s="17" t="str">
        <f t="shared" si="2"/>
        <v>0</v>
      </c>
      <c r="F345" s="17" t="str">
        <f t="shared" si="3"/>
        <v>0</v>
      </c>
      <c r="G345" s="18" t="str">
        <f t="shared" si="4"/>
        <v>0</v>
      </c>
      <c r="H345" s="19">
        <v>5792795.14</v>
      </c>
    </row>
    <row r="346">
      <c r="A346" s="1" t="s">
        <v>31</v>
      </c>
      <c r="B346" s="5" t="s">
        <v>32</v>
      </c>
      <c r="C346" s="5" t="s">
        <v>257</v>
      </c>
      <c r="D346" s="17" t="str">
        <f t="shared" si="1"/>
        <v>0</v>
      </c>
      <c r="E346" s="17" t="str">
        <f t="shared" si="2"/>
        <v>0</v>
      </c>
      <c r="F346" s="17" t="str">
        <f t="shared" si="3"/>
        <v>0</v>
      </c>
      <c r="G346" s="18" t="str">
        <f t="shared" si="4"/>
        <v>0</v>
      </c>
      <c r="H346" s="19">
        <v>0.0</v>
      </c>
    </row>
    <row r="347">
      <c r="A347" s="1" t="s">
        <v>31</v>
      </c>
      <c r="B347" s="5" t="s">
        <v>32</v>
      </c>
      <c r="C347" s="5" t="s">
        <v>60</v>
      </c>
      <c r="D347" s="17" t="str">
        <f t="shared" si="1"/>
        <v>0</v>
      </c>
      <c r="E347" s="17" t="str">
        <f t="shared" si="2"/>
        <v>0</v>
      </c>
      <c r="F347" s="17" t="str">
        <f t="shared" si="3"/>
        <v>0</v>
      </c>
      <c r="G347" s="18" t="str">
        <f t="shared" si="4"/>
        <v>0</v>
      </c>
      <c r="H347" s="19">
        <v>319.68</v>
      </c>
    </row>
    <row r="348">
      <c r="A348" s="1" t="s">
        <v>31</v>
      </c>
      <c r="B348" s="5" t="s">
        <v>32</v>
      </c>
      <c r="C348" s="5" t="s">
        <v>60</v>
      </c>
      <c r="D348" s="17" t="str">
        <f t="shared" si="1"/>
        <v>0</v>
      </c>
      <c r="E348" s="17" t="str">
        <f t="shared" si="2"/>
        <v>0</v>
      </c>
      <c r="F348" s="17" t="str">
        <f t="shared" si="3"/>
        <v>0</v>
      </c>
      <c r="G348" s="18" t="str">
        <f t="shared" si="4"/>
        <v>0</v>
      </c>
      <c r="H348" s="19">
        <v>52082.74</v>
      </c>
    </row>
    <row r="349">
      <c r="A349" s="1" t="s">
        <v>31</v>
      </c>
      <c r="B349" s="5" t="s">
        <v>32</v>
      </c>
      <c r="C349" s="5" t="s">
        <v>56</v>
      </c>
      <c r="D349" s="17" t="str">
        <f t="shared" si="1"/>
        <v>0</v>
      </c>
      <c r="E349" s="17" t="str">
        <f t="shared" si="2"/>
        <v>0</v>
      </c>
      <c r="F349" s="17" t="str">
        <f t="shared" si="3"/>
        <v>0</v>
      </c>
      <c r="G349" s="18" t="str">
        <f t="shared" si="4"/>
        <v>0</v>
      </c>
      <c r="H349" s="19">
        <v>109.34</v>
      </c>
    </row>
    <row r="350">
      <c r="A350" s="1" t="s">
        <v>31</v>
      </c>
      <c r="B350" s="5" t="s">
        <v>32</v>
      </c>
      <c r="C350" s="5" t="s">
        <v>56</v>
      </c>
      <c r="D350" s="17" t="str">
        <f t="shared" si="1"/>
        <v>0</v>
      </c>
      <c r="E350" s="17" t="str">
        <f t="shared" si="2"/>
        <v>0</v>
      </c>
      <c r="F350" s="17" t="str">
        <f t="shared" si="3"/>
        <v>0</v>
      </c>
      <c r="G350" s="18" t="str">
        <f t="shared" si="4"/>
        <v>0</v>
      </c>
      <c r="H350" s="19">
        <v>3953000.0</v>
      </c>
    </row>
    <row r="351">
      <c r="A351" s="1" t="s">
        <v>31</v>
      </c>
      <c r="B351" s="5" t="s">
        <v>32</v>
      </c>
      <c r="C351" s="5" t="s">
        <v>61</v>
      </c>
      <c r="D351" s="17" t="str">
        <f t="shared" si="1"/>
        <v>0</v>
      </c>
      <c r="E351" s="17" t="str">
        <f t="shared" si="2"/>
        <v>0</v>
      </c>
      <c r="F351" s="17" t="str">
        <f t="shared" si="3"/>
        <v>0</v>
      </c>
      <c r="G351" s="18" t="str">
        <f t="shared" si="4"/>
        <v>0</v>
      </c>
      <c r="H351" s="19">
        <v>561.48</v>
      </c>
    </row>
    <row r="352">
      <c r="A352" s="1" t="s">
        <v>31</v>
      </c>
      <c r="B352" s="5" t="s">
        <v>32</v>
      </c>
      <c r="C352" s="5" t="s">
        <v>61</v>
      </c>
      <c r="D352" s="17" t="str">
        <f t="shared" si="1"/>
        <v>0</v>
      </c>
      <c r="E352" s="17" t="str">
        <f t="shared" si="2"/>
        <v>0</v>
      </c>
      <c r="F352" s="17" t="str">
        <f t="shared" si="3"/>
        <v>0</v>
      </c>
      <c r="G352" s="18" t="str">
        <f t="shared" si="4"/>
        <v>0</v>
      </c>
      <c r="H352" s="19">
        <v>30591.13</v>
      </c>
    </row>
    <row r="353">
      <c r="A353" s="1" t="s">
        <v>31</v>
      </c>
      <c r="B353" s="5" t="s">
        <v>32</v>
      </c>
      <c r="C353" s="5" t="s">
        <v>61</v>
      </c>
      <c r="D353" s="17" t="str">
        <f t="shared" si="1"/>
        <v>0</v>
      </c>
      <c r="E353" s="17" t="str">
        <f t="shared" si="2"/>
        <v>0</v>
      </c>
      <c r="F353" s="17" t="str">
        <f t="shared" si="3"/>
        <v>0</v>
      </c>
      <c r="G353" s="18" t="str">
        <f t="shared" si="4"/>
        <v>0</v>
      </c>
      <c r="H353" s="19">
        <v>290540.05</v>
      </c>
    </row>
    <row r="354">
      <c r="A354" s="1" t="s">
        <v>31</v>
      </c>
      <c r="B354" s="5" t="s">
        <v>32</v>
      </c>
      <c r="C354" s="5" t="s">
        <v>61</v>
      </c>
      <c r="D354" s="17" t="str">
        <f t="shared" si="1"/>
        <v>0</v>
      </c>
      <c r="E354" s="17" t="str">
        <f t="shared" si="2"/>
        <v>0</v>
      </c>
      <c r="F354" s="17" t="str">
        <f t="shared" si="3"/>
        <v>0</v>
      </c>
      <c r="G354" s="18" t="str">
        <f t="shared" si="4"/>
        <v>0</v>
      </c>
      <c r="H354" s="19">
        <v>-698147.79</v>
      </c>
    </row>
    <row r="355">
      <c r="A355" s="1" t="s">
        <v>31</v>
      </c>
      <c r="B355" s="5" t="s">
        <v>32</v>
      </c>
      <c r="C355" s="5" t="s">
        <v>61</v>
      </c>
      <c r="D355" s="17" t="str">
        <f t="shared" si="1"/>
        <v>0</v>
      </c>
      <c r="E355" s="17" t="str">
        <f t="shared" si="2"/>
        <v>0</v>
      </c>
      <c r="F355" s="17" t="str">
        <f t="shared" si="3"/>
        <v>0</v>
      </c>
      <c r="G355" s="18" t="str">
        <f t="shared" si="4"/>
        <v>0</v>
      </c>
      <c r="H355" s="19">
        <v>184248.42</v>
      </c>
    </row>
    <row r="356">
      <c r="A356" s="1" t="s">
        <v>31</v>
      </c>
      <c r="B356" s="5" t="s">
        <v>32</v>
      </c>
      <c r="C356" s="5" t="s">
        <v>56</v>
      </c>
      <c r="D356" s="17" t="str">
        <f t="shared" si="1"/>
        <v>0</v>
      </c>
      <c r="E356" s="17" t="str">
        <f t="shared" si="2"/>
        <v>0</v>
      </c>
      <c r="F356" s="17" t="str">
        <f t="shared" si="3"/>
        <v>0</v>
      </c>
      <c r="G356" s="18" t="str">
        <f t="shared" si="4"/>
        <v>0</v>
      </c>
      <c r="H356" s="19">
        <v>-184536.23</v>
      </c>
    </row>
    <row r="357">
      <c r="A357" s="1" t="s">
        <v>31</v>
      </c>
      <c r="B357" s="5" t="s">
        <v>32</v>
      </c>
      <c r="C357" s="5" t="s">
        <v>61</v>
      </c>
      <c r="D357" s="17" t="str">
        <f t="shared" si="1"/>
        <v>0</v>
      </c>
      <c r="E357" s="17" t="str">
        <f t="shared" si="2"/>
        <v>0</v>
      </c>
      <c r="F357" s="17" t="str">
        <f t="shared" si="3"/>
        <v>0</v>
      </c>
      <c r="G357" s="18" t="str">
        <f t="shared" si="4"/>
        <v>0</v>
      </c>
      <c r="H357" s="19">
        <v>325665.28</v>
      </c>
    </row>
    <row r="358">
      <c r="A358" s="1" t="s">
        <v>31</v>
      </c>
      <c r="B358" s="5" t="s">
        <v>32</v>
      </c>
      <c r="C358" s="5" t="s">
        <v>56</v>
      </c>
      <c r="D358" s="17" t="str">
        <f t="shared" si="1"/>
        <v>0</v>
      </c>
      <c r="E358" s="17" t="str">
        <f t="shared" si="2"/>
        <v>0</v>
      </c>
      <c r="F358" s="17" t="str">
        <f t="shared" si="3"/>
        <v>0</v>
      </c>
      <c r="G358" s="18" t="str">
        <f t="shared" si="4"/>
        <v>0</v>
      </c>
      <c r="H358" s="19">
        <v>-326438.74</v>
      </c>
    </row>
    <row r="359">
      <c r="A359" s="1" t="s">
        <v>31</v>
      </c>
      <c r="B359" s="5" t="s">
        <v>303</v>
      </c>
      <c r="C359" s="5" t="s">
        <v>86</v>
      </c>
      <c r="D359" s="17" t="str">
        <f t="shared" si="1"/>
        <v>0</v>
      </c>
      <c r="E359" s="17" t="str">
        <f t="shared" si="2"/>
        <v>0</v>
      </c>
      <c r="F359" s="17" t="str">
        <f t="shared" si="3"/>
        <v>0</v>
      </c>
      <c r="G359" s="18" t="str">
        <f t="shared" si="4"/>
        <v>0</v>
      </c>
      <c r="H359" s="19">
        <v>1933017.91</v>
      </c>
    </row>
    <row r="360">
      <c r="A360" s="1" t="s">
        <v>31</v>
      </c>
      <c r="B360" s="5" t="s">
        <v>304</v>
      </c>
      <c r="C360" s="5" t="s">
        <v>86</v>
      </c>
      <c r="D360" s="17" t="str">
        <f t="shared" si="1"/>
        <v>0</v>
      </c>
      <c r="E360" s="17" t="str">
        <f t="shared" si="2"/>
        <v>0</v>
      </c>
      <c r="F360" s="17" t="str">
        <f t="shared" si="3"/>
        <v>0</v>
      </c>
      <c r="G360" s="18" t="str">
        <f t="shared" si="4"/>
        <v>0</v>
      </c>
      <c r="H360" s="19">
        <v>1107500.0</v>
      </c>
    </row>
    <row r="361">
      <c r="A361" s="1" t="s">
        <v>31</v>
      </c>
      <c r="B361" s="5" t="s">
        <v>305</v>
      </c>
      <c r="C361" s="5" t="s">
        <v>86</v>
      </c>
      <c r="D361" s="17" t="str">
        <f t="shared" si="1"/>
        <v>0</v>
      </c>
      <c r="E361" s="17" t="str">
        <f t="shared" si="2"/>
        <v>0</v>
      </c>
      <c r="F361" s="17" t="str">
        <f t="shared" si="3"/>
        <v>0</v>
      </c>
      <c r="G361" s="18" t="str">
        <f t="shared" si="4"/>
        <v>0</v>
      </c>
      <c r="H361" s="19">
        <v>2191200.0</v>
      </c>
    </row>
    <row r="362">
      <c r="A362" s="1" t="s">
        <v>31</v>
      </c>
      <c r="B362" s="5" t="s">
        <v>306</v>
      </c>
      <c r="C362" s="5" t="s">
        <v>86</v>
      </c>
      <c r="D362" s="17" t="str">
        <f t="shared" si="1"/>
        <v>0</v>
      </c>
      <c r="E362" s="17" t="str">
        <f t="shared" si="2"/>
        <v>0</v>
      </c>
      <c r="F362" s="17" t="str">
        <f t="shared" si="3"/>
        <v>0</v>
      </c>
      <c r="G362" s="18" t="str">
        <f t="shared" si="4"/>
        <v>0</v>
      </c>
      <c r="H362" s="19">
        <v>1073025.0</v>
      </c>
    </row>
    <row r="363">
      <c r="A363" s="1" t="s">
        <v>31</v>
      </c>
      <c r="B363" s="5" t="s">
        <v>307</v>
      </c>
      <c r="C363" s="5" t="s">
        <v>86</v>
      </c>
      <c r="D363" s="17" t="str">
        <f t="shared" si="1"/>
        <v>0</v>
      </c>
      <c r="E363" s="17" t="str">
        <f t="shared" si="2"/>
        <v>Rio Tinto</v>
      </c>
      <c r="F363" s="17" t="str">
        <f t="shared" si="3"/>
        <v>RIO TINTO ORD GBP0.10</v>
      </c>
      <c r="G363" s="18">
        <f t="shared" si="4"/>
        <v>3571125</v>
      </c>
      <c r="H363" s="19">
        <v>3571125.0</v>
      </c>
    </row>
    <row r="364">
      <c r="A364" s="1" t="s">
        <v>31</v>
      </c>
      <c r="B364" s="5" t="s">
        <v>308</v>
      </c>
      <c r="C364" s="5" t="s">
        <v>86</v>
      </c>
      <c r="D364" s="17" t="str">
        <f t="shared" si="1"/>
        <v>0</v>
      </c>
      <c r="E364" s="17" t="str">
        <f t="shared" si="2"/>
        <v>0</v>
      </c>
      <c r="F364" s="17" t="str">
        <f t="shared" si="3"/>
        <v>0</v>
      </c>
      <c r="G364" s="18" t="str">
        <f t="shared" si="4"/>
        <v>0</v>
      </c>
      <c r="H364" s="19">
        <v>1452000.0</v>
      </c>
    </row>
    <row r="365">
      <c r="A365" s="1" t="s">
        <v>31</v>
      </c>
      <c r="B365" s="5" t="s">
        <v>309</v>
      </c>
      <c r="C365" s="5" t="s">
        <v>86</v>
      </c>
      <c r="D365" s="17" t="str">
        <f t="shared" si="1"/>
        <v>0</v>
      </c>
      <c r="E365" s="17" t="str">
        <f t="shared" si="2"/>
        <v>0</v>
      </c>
      <c r="F365" s="17" t="str">
        <f t="shared" si="3"/>
        <v>0</v>
      </c>
      <c r="G365" s="18" t="str">
        <f t="shared" si="4"/>
        <v>0</v>
      </c>
      <c r="H365" s="19">
        <v>989250.0</v>
      </c>
    </row>
    <row r="366">
      <c r="A366" s="1" t="s">
        <v>31</v>
      </c>
      <c r="B366" s="5" t="s">
        <v>310</v>
      </c>
      <c r="C366" s="5" t="s">
        <v>86</v>
      </c>
      <c r="D366" s="17" t="str">
        <f t="shared" si="1"/>
        <v>0</v>
      </c>
      <c r="E366" s="17" t="str">
        <f t="shared" si="2"/>
        <v>0</v>
      </c>
      <c r="F366" s="17" t="str">
        <f t="shared" si="3"/>
        <v>0</v>
      </c>
      <c r="G366" s="18" t="str">
        <f t="shared" si="4"/>
        <v>0</v>
      </c>
      <c r="H366" s="19">
        <v>922500.0</v>
      </c>
    </row>
    <row r="367">
      <c r="A367" s="1" t="s">
        <v>31</v>
      </c>
      <c r="B367" s="5" t="s">
        <v>311</v>
      </c>
      <c r="C367" s="5" t="s">
        <v>86</v>
      </c>
      <c r="D367" s="17" t="str">
        <f t="shared" si="1"/>
        <v>0</v>
      </c>
      <c r="E367" s="17" t="str">
        <f t="shared" si="2"/>
        <v>0</v>
      </c>
      <c r="F367" s="17" t="str">
        <f t="shared" si="3"/>
        <v>0</v>
      </c>
      <c r="G367" s="18" t="str">
        <f t="shared" si="4"/>
        <v>0</v>
      </c>
      <c r="H367" s="19">
        <v>1636640.0</v>
      </c>
    </row>
    <row r="368">
      <c r="A368" s="1" t="s">
        <v>31</v>
      </c>
      <c r="B368" s="5" t="s">
        <v>312</v>
      </c>
      <c r="C368" s="5" t="s">
        <v>86</v>
      </c>
      <c r="D368" s="17" t="str">
        <f t="shared" si="1"/>
        <v>0</v>
      </c>
      <c r="E368" s="17" t="str">
        <f t="shared" si="2"/>
        <v>0</v>
      </c>
      <c r="F368" s="17" t="str">
        <f t="shared" si="3"/>
        <v>0</v>
      </c>
      <c r="G368" s="18" t="str">
        <f t="shared" si="4"/>
        <v>0</v>
      </c>
      <c r="H368" s="19">
        <v>728204.9</v>
      </c>
    </row>
    <row r="369">
      <c r="A369" s="1" t="s">
        <v>31</v>
      </c>
      <c r="B369" s="5" t="s">
        <v>313</v>
      </c>
      <c r="C369" s="5" t="s">
        <v>86</v>
      </c>
      <c r="D369" s="17" t="str">
        <f t="shared" si="1"/>
        <v>0</v>
      </c>
      <c r="E369" s="17" t="str">
        <f t="shared" si="2"/>
        <v>0</v>
      </c>
      <c r="F369" s="17" t="str">
        <f t="shared" si="3"/>
        <v>0</v>
      </c>
      <c r="G369" s="18" t="str">
        <f t="shared" si="4"/>
        <v>0</v>
      </c>
      <c r="H369" s="19">
        <v>1089768.35</v>
      </c>
    </row>
    <row r="370">
      <c r="A370" s="1" t="s">
        <v>31</v>
      </c>
      <c r="B370" s="5" t="s">
        <v>314</v>
      </c>
      <c r="C370" s="5" t="s">
        <v>86</v>
      </c>
      <c r="D370" s="17" t="str">
        <f t="shared" si="1"/>
        <v>0</v>
      </c>
      <c r="E370" s="17" t="str">
        <f t="shared" si="2"/>
        <v>0</v>
      </c>
      <c r="F370" s="17" t="str">
        <f t="shared" si="3"/>
        <v>0</v>
      </c>
      <c r="G370" s="18" t="str">
        <f t="shared" si="4"/>
        <v>0</v>
      </c>
      <c r="H370" s="19">
        <v>1335600.0</v>
      </c>
    </row>
    <row r="371">
      <c r="A371" s="1" t="s">
        <v>31</v>
      </c>
      <c r="B371" s="5" t="s">
        <v>315</v>
      </c>
      <c r="C371" s="5" t="s">
        <v>86</v>
      </c>
      <c r="D371" s="17" t="str">
        <f t="shared" si="1"/>
        <v>0</v>
      </c>
      <c r="E371" s="17" t="str">
        <f t="shared" si="2"/>
        <v>0</v>
      </c>
      <c r="F371" s="17" t="str">
        <f t="shared" si="3"/>
        <v>0</v>
      </c>
      <c r="G371" s="18" t="str">
        <f t="shared" si="4"/>
        <v>0</v>
      </c>
      <c r="H371" s="19">
        <v>2348855.0</v>
      </c>
    </row>
    <row r="372">
      <c r="A372" s="1" t="s">
        <v>31</v>
      </c>
      <c r="B372" s="5" t="s">
        <v>316</v>
      </c>
      <c r="C372" s="5" t="s">
        <v>86</v>
      </c>
      <c r="D372" s="17" t="str">
        <f t="shared" si="1"/>
        <v>0</v>
      </c>
      <c r="E372" s="17" t="str">
        <f t="shared" si="2"/>
        <v>0</v>
      </c>
      <c r="F372" s="17" t="str">
        <f t="shared" si="3"/>
        <v>0</v>
      </c>
      <c r="G372" s="18" t="str">
        <f t="shared" si="4"/>
        <v>0</v>
      </c>
      <c r="H372" s="19">
        <v>933591.86</v>
      </c>
    </row>
    <row r="373">
      <c r="A373" s="1" t="s">
        <v>31</v>
      </c>
      <c r="B373" s="5" t="s">
        <v>317</v>
      </c>
      <c r="C373" s="5" t="s">
        <v>86</v>
      </c>
      <c r="D373" s="17" t="str">
        <f t="shared" si="1"/>
        <v>0</v>
      </c>
      <c r="E373" s="17" t="str">
        <f t="shared" si="2"/>
        <v>0</v>
      </c>
      <c r="F373" s="17" t="str">
        <f t="shared" si="3"/>
        <v>0</v>
      </c>
      <c r="G373" s="18" t="str">
        <f t="shared" si="4"/>
        <v>0</v>
      </c>
      <c r="H373" s="19">
        <v>4388860.66</v>
      </c>
    </row>
    <row r="374">
      <c r="A374" s="1" t="s">
        <v>31</v>
      </c>
      <c r="B374" s="5" t="s">
        <v>318</v>
      </c>
      <c r="C374" s="5" t="s">
        <v>86</v>
      </c>
      <c r="D374" s="17" t="str">
        <f t="shared" si="1"/>
        <v>0</v>
      </c>
      <c r="E374" s="17" t="str">
        <f t="shared" si="2"/>
        <v>0</v>
      </c>
      <c r="F374" s="17" t="str">
        <f t="shared" si="3"/>
        <v>0</v>
      </c>
      <c r="G374" s="18" t="str">
        <f t="shared" si="4"/>
        <v>0</v>
      </c>
      <c r="H374" s="19">
        <v>1144635.92</v>
      </c>
    </row>
    <row r="375">
      <c r="A375" s="1" t="s">
        <v>31</v>
      </c>
      <c r="B375" s="5" t="s">
        <v>319</v>
      </c>
      <c r="C375" s="5" t="s">
        <v>86</v>
      </c>
      <c r="D375" s="17" t="str">
        <f t="shared" si="1"/>
        <v>0</v>
      </c>
      <c r="E375" s="17" t="str">
        <f t="shared" si="2"/>
        <v>0</v>
      </c>
      <c r="F375" s="17" t="str">
        <f t="shared" si="3"/>
        <v>0</v>
      </c>
      <c r="G375" s="18" t="str">
        <f t="shared" si="4"/>
        <v>0</v>
      </c>
      <c r="H375" s="19">
        <v>1620294.08</v>
      </c>
    </row>
    <row r="376">
      <c r="A376" s="1" t="s">
        <v>31</v>
      </c>
      <c r="B376" s="5" t="s">
        <v>320</v>
      </c>
      <c r="C376" s="5" t="s">
        <v>86</v>
      </c>
      <c r="D376" s="17" t="str">
        <f t="shared" si="1"/>
        <v>0</v>
      </c>
      <c r="E376" s="17" t="str">
        <f t="shared" si="2"/>
        <v>0</v>
      </c>
      <c r="F376" s="17" t="str">
        <f t="shared" si="3"/>
        <v>0</v>
      </c>
      <c r="G376" s="18" t="str">
        <f t="shared" si="4"/>
        <v>0</v>
      </c>
      <c r="H376" s="19">
        <v>1581300.0</v>
      </c>
    </row>
    <row r="377">
      <c r="A377" s="1" t="s">
        <v>31</v>
      </c>
      <c r="B377" s="5" t="s">
        <v>321</v>
      </c>
      <c r="C377" s="5" t="s">
        <v>86</v>
      </c>
      <c r="D377" s="17" t="str">
        <f t="shared" si="1"/>
        <v>0</v>
      </c>
      <c r="E377" s="17" t="str">
        <f t="shared" si="2"/>
        <v>0</v>
      </c>
      <c r="F377" s="17" t="str">
        <f t="shared" si="3"/>
        <v>0</v>
      </c>
      <c r="G377" s="18" t="str">
        <f t="shared" si="4"/>
        <v>0</v>
      </c>
      <c r="H377" s="19">
        <v>7055833.05</v>
      </c>
    </row>
    <row r="378">
      <c r="A378" s="1" t="s">
        <v>31</v>
      </c>
      <c r="B378" s="5" t="s">
        <v>322</v>
      </c>
      <c r="C378" s="5" t="s">
        <v>86</v>
      </c>
      <c r="D378" s="17" t="str">
        <f t="shared" si="1"/>
        <v>0</v>
      </c>
      <c r="E378" s="17" t="str">
        <f t="shared" si="2"/>
        <v>0</v>
      </c>
      <c r="F378" s="17" t="str">
        <f t="shared" si="3"/>
        <v>0</v>
      </c>
      <c r="G378" s="18" t="str">
        <f t="shared" si="4"/>
        <v>0</v>
      </c>
      <c r="H378" s="19">
        <v>943320.56</v>
      </c>
    </row>
    <row r="379">
      <c r="A379" s="1" t="s">
        <v>31</v>
      </c>
      <c r="B379" s="5" t="s">
        <v>323</v>
      </c>
      <c r="C379" s="5" t="s">
        <v>86</v>
      </c>
      <c r="D379" s="17" t="str">
        <f t="shared" si="1"/>
        <v>0</v>
      </c>
      <c r="E379" s="17" t="str">
        <f t="shared" si="2"/>
        <v>0</v>
      </c>
      <c r="F379" s="17" t="str">
        <f t="shared" si="3"/>
        <v>0</v>
      </c>
      <c r="G379" s="18" t="str">
        <f t="shared" si="4"/>
        <v>0</v>
      </c>
      <c r="H379" s="19">
        <v>1419000.0</v>
      </c>
    </row>
    <row r="380">
      <c r="A380" s="1" t="s">
        <v>31</v>
      </c>
      <c r="B380" s="5" t="s">
        <v>324</v>
      </c>
      <c r="C380" s="5" t="s">
        <v>86</v>
      </c>
      <c r="D380" s="17" t="str">
        <f t="shared" si="1"/>
        <v>0</v>
      </c>
      <c r="E380" s="17" t="str">
        <f t="shared" si="2"/>
        <v>0</v>
      </c>
      <c r="F380" s="17" t="str">
        <f t="shared" si="3"/>
        <v>0</v>
      </c>
      <c r="G380" s="18" t="str">
        <f t="shared" si="4"/>
        <v>0</v>
      </c>
      <c r="H380" s="19">
        <v>1092100.0</v>
      </c>
    </row>
    <row r="381">
      <c r="A381" s="1" t="s">
        <v>31</v>
      </c>
      <c r="B381" s="5" t="s">
        <v>325</v>
      </c>
      <c r="C381" s="5" t="s">
        <v>86</v>
      </c>
      <c r="D381" s="17" t="str">
        <f t="shared" si="1"/>
        <v>0</v>
      </c>
      <c r="E381" s="17" t="str">
        <f t="shared" si="2"/>
        <v>0</v>
      </c>
      <c r="F381" s="17" t="str">
        <f t="shared" si="3"/>
        <v>0</v>
      </c>
      <c r="G381" s="18" t="str">
        <f t="shared" si="4"/>
        <v>0</v>
      </c>
      <c r="H381" s="19">
        <v>1770343.0</v>
      </c>
    </row>
    <row r="382">
      <c r="A382" s="1" t="s">
        <v>31</v>
      </c>
      <c r="B382" s="5" t="s">
        <v>326</v>
      </c>
      <c r="C382" s="5" t="s">
        <v>86</v>
      </c>
      <c r="D382" s="17" t="str">
        <f t="shared" si="1"/>
        <v>0</v>
      </c>
      <c r="E382" s="17" t="str">
        <f t="shared" si="2"/>
        <v>0</v>
      </c>
      <c r="F382" s="17" t="str">
        <f t="shared" si="3"/>
        <v>0</v>
      </c>
      <c r="G382" s="18" t="str">
        <f t="shared" si="4"/>
        <v>0</v>
      </c>
      <c r="H382" s="19">
        <v>718250.0</v>
      </c>
    </row>
    <row r="383">
      <c r="A383" s="1" t="s">
        <v>31</v>
      </c>
      <c r="B383" s="5" t="s">
        <v>327</v>
      </c>
      <c r="C383" s="5" t="s">
        <v>86</v>
      </c>
      <c r="D383" s="17" t="str">
        <f t="shared" si="1"/>
        <v>0</v>
      </c>
      <c r="E383" s="17" t="str">
        <f t="shared" si="2"/>
        <v>Anglo American</v>
      </c>
      <c r="F383" s="17" t="str">
        <f t="shared" si="3"/>
        <v>ANGLO AMERICAN USD0.54945</v>
      </c>
      <c r="G383" s="18">
        <f t="shared" si="4"/>
        <v>1507388.22</v>
      </c>
      <c r="H383" s="19">
        <v>1507388.22</v>
      </c>
    </row>
    <row r="384">
      <c r="A384" s="1" t="s">
        <v>31</v>
      </c>
      <c r="B384" s="5" t="s">
        <v>328</v>
      </c>
      <c r="C384" s="5" t="s">
        <v>86</v>
      </c>
      <c r="D384" s="17" t="str">
        <f t="shared" si="1"/>
        <v>0</v>
      </c>
      <c r="E384" s="17" t="str">
        <f t="shared" si="2"/>
        <v>0</v>
      </c>
      <c r="F384" s="17" t="str">
        <f t="shared" si="3"/>
        <v>0</v>
      </c>
      <c r="G384" s="18" t="str">
        <f t="shared" si="4"/>
        <v>0</v>
      </c>
      <c r="H384" s="19">
        <v>1861000.0</v>
      </c>
    </row>
    <row r="385">
      <c r="A385" s="1" t="s">
        <v>31</v>
      </c>
      <c r="B385" s="5" t="s">
        <v>329</v>
      </c>
      <c r="C385" s="5" t="s">
        <v>86</v>
      </c>
      <c r="D385" s="17" t="str">
        <f t="shared" si="1"/>
        <v>0</v>
      </c>
      <c r="E385" s="17" t="str">
        <f t="shared" si="2"/>
        <v>0</v>
      </c>
      <c r="F385" s="17" t="str">
        <f t="shared" si="3"/>
        <v>0</v>
      </c>
      <c r="G385" s="18" t="str">
        <f t="shared" si="4"/>
        <v>0</v>
      </c>
      <c r="H385" s="19">
        <v>2402360.0</v>
      </c>
    </row>
    <row r="386">
      <c r="A386" s="1" t="s">
        <v>31</v>
      </c>
      <c r="B386" s="5" t="s">
        <v>330</v>
      </c>
      <c r="C386" s="5" t="s">
        <v>86</v>
      </c>
      <c r="D386" s="17" t="str">
        <f t="shared" si="1"/>
        <v>0</v>
      </c>
      <c r="E386" s="17" t="str">
        <f t="shared" si="2"/>
        <v>0</v>
      </c>
      <c r="F386" s="17" t="str">
        <f t="shared" si="3"/>
        <v>0</v>
      </c>
      <c r="G386" s="18" t="str">
        <f t="shared" si="4"/>
        <v>0</v>
      </c>
      <c r="H386" s="19">
        <v>1780424.1</v>
      </c>
    </row>
    <row r="387">
      <c r="A387" s="1" t="s">
        <v>31</v>
      </c>
      <c r="B387" s="5" t="s">
        <v>331</v>
      </c>
      <c r="C387" s="5" t="s">
        <v>86</v>
      </c>
      <c r="D387" s="17" t="str">
        <f t="shared" si="1"/>
        <v>0</v>
      </c>
      <c r="E387" s="17" t="str">
        <f t="shared" si="2"/>
        <v>0</v>
      </c>
      <c r="F387" s="17" t="str">
        <f t="shared" si="3"/>
        <v>0</v>
      </c>
      <c r="G387" s="18" t="str">
        <f t="shared" si="4"/>
        <v>0</v>
      </c>
      <c r="H387" s="19">
        <v>1809440.64</v>
      </c>
    </row>
    <row r="388">
      <c r="A388" s="1" t="s">
        <v>31</v>
      </c>
      <c r="B388" s="5" t="s">
        <v>332</v>
      </c>
      <c r="C388" s="5" t="s">
        <v>86</v>
      </c>
      <c r="D388" s="17" t="str">
        <f t="shared" si="1"/>
        <v>0</v>
      </c>
      <c r="E388" s="17" t="str">
        <f t="shared" si="2"/>
        <v>0</v>
      </c>
      <c r="F388" s="17" t="str">
        <f t="shared" si="3"/>
        <v>0</v>
      </c>
      <c r="G388" s="18" t="str">
        <f t="shared" si="4"/>
        <v>0</v>
      </c>
      <c r="H388" s="19">
        <v>1669511.76</v>
      </c>
    </row>
    <row r="389">
      <c r="A389" s="1" t="s">
        <v>31</v>
      </c>
      <c r="B389" s="5" t="s">
        <v>333</v>
      </c>
      <c r="C389" s="5" t="s">
        <v>86</v>
      </c>
      <c r="D389" s="17" t="str">
        <f t="shared" si="1"/>
        <v>0</v>
      </c>
      <c r="E389" s="17" t="str">
        <f t="shared" si="2"/>
        <v>0</v>
      </c>
      <c r="F389" s="17" t="str">
        <f t="shared" si="3"/>
        <v>0</v>
      </c>
      <c r="G389" s="18" t="str">
        <f t="shared" si="4"/>
        <v>0</v>
      </c>
      <c r="H389" s="19">
        <v>764865.55</v>
      </c>
    </row>
    <row r="390">
      <c r="A390" s="1" t="s">
        <v>31</v>
      </c>
      <c r="B390" s="5" t="s">
        <v>334</v>
      </c>
      <c r="C390" s="5" t="s">
        <v>86</v>
      </c>
      <c r="D390" s="17" t="str">
        <f t="shared" si="1"/>
        <v>0</v>
      </c>
      <c r="E390" s="17" t="str">
        <f t="shared" si="2"/>
        <v>0</v>
      </c>
      <c r="F390" s="17" t="str">
        <f t="shared" si="3"/>
        <v>0</v>
      </c>
      <c r="G390" s="18" t="str">
        <f t="shared" si="4"/>
        <v>0</v>
      </c>
      <c r="H390" s="19">
        <v>1466159.14</v>
      </c>
    </row>
    <row r="391">
      <c r="A391" s="1" t="s">
        <v>31</v>
      </c>
      <c r="B391" s="5" t="s">
        <v>335</v>
      </c>
      <c r="C391" s="5" t="s">
        <v>86</v>
      </c>
      <c r="D391" s="17" t="str">
        <f t="shared" si="1"/>
        <v>0</v>
      </c>
      <c r="E391" s="17" t="str">
        <f t="shared" si="2"/>
        <v>0</v>
      </c>
      <c r="F391" s="17" t="str">
        <f t="shared" si="3"/>
        <v>0</v>
      </c>
      <c r="G391" s="18" t="str">
        <f t="shared" si="4"/>
        <v>0</v>
      </c>
      <c r="H391" s="19">
        <v>1039500.0</v>
      </c>
    </row>
    <row r="392">
      <c r="A392" s="1" t="s">
        <v>31</v>
      </c>
      <c r="B392" s="5" t="s">
        <v>336</v>
      </c>
      <c r="C392" s="5" t="s">
        <v>86</v>
      </c>
      <c r="D392" s="17" t="str">
        <f t="shared" si="1"/>
        <v>0</v>
      </c>
      <c r="E392" s="17" t="str">
        <f t="shared" si="2"/>
        <v>0</v>
      </c>
      <c r="F392" s="17" t="str">
        <f t="shared" si="3"/>
        <v>0</v>
      </c>
      <c r="G392" s="18" t="str">
        <f t="shared" si="4"/>
        <v>0</v>
      </c>
      <c r="H392" s="19">
        <v>6544709.54</v>
      </c>
    </row>
    <row r="393">
      <c r="A393" s="1" t="s">
        <v>31</v>
      </c>
      <c r="B393" s="5" t="s">
        <v>337</v>
      </c>
      <c r="C393" s="5" t="s">
        <v>86</v>
      </c>
      <c r="D393" s="17" t="str">
        <f t="shared" si="1"/>
        <v>Genel Energy </v>
      </c>
      <c r="E393" s="17" t="str">
        <f t="shared" si="2"/>
        <v>0</v>
      </c>
      <c r="F393" s="17" t="str">
        <f t="shared" si="3"/>
        <v>GENEL ENERGY PLC ORD GBP0.10</v>
      </c>
      <c r="G393" s="18">
        <f t="shared" si="4"/>
        <v>834700</v>
      </c>
      <c r="H393" s="19">
        <v>834700.0</v>
      </c>
    </row>
    <row r="394">
      <c r="A394" s="1" t="s">
        <v>31</v>
      </c>
      <c r="B394" s="5" t="s">
        <v>338</v>
      </c>
      <c r="C394" s="5" t="s">
        <v>86</v>
      </c>
      <c r="D394" s="17" t="str">
        <f t="shared" si="1"/>
        <v>0</v>
      </c>
      <c r="E394" s="17" t="str">
        <f t="shared" si="2"/>
        <v>0</v>
      </c>
      <c r="F394" s="17" t="str">
        <f t="shared" si="3"/>
        <v>0</v>
      </c>
      <c r="G394" s="18" t="str">
        <f t="shared" si="4"/>
        <v>0</v>
      </c>
      <c r="H394" s="19">
        <v>1288770.0</v>
      </c>
    </row>
    <row r="395">
      <c r="A395" s="1" t="s">
        <v>31</v>
      </c>
      <c r="B395" s="5" t="s">
        <v>339</v>
      </c>
      <c r="C395" s="5" t="s">
        <v>86</v>
      </c>
      <c r="D395" s="17" t="str">
        <f t="shared" si="1"/>
        <v>0</v>
      </c>
      <c r="E395" s="17" t="str">
        <f t="shared" si="2"/>
        <v>0</v>
      </c>
      <c r="F395" s="17" t="str">
        <f t="shared" si="3"/>
        <v>0</v>
      </c>
      <c r="G395" s="18" t="str">
        <f t="shared" si="4"/>
        <v>0</v>
      </c>
      <c r="H395" s="19">
        <v>1440327.89</v>
      </c>
    </row>
    <row r="396">
      <c r="A396" s="1" t="s">
        <v>31</v>
      </c>
      <c r="B396" s="5" t="s">
        <v>340</v>
      </c>
      <c r="C396" s="5" t="s">
        <v>86</v>
      </c>
      <c r="D396" s="17" t="str">
        <f t="shared" si="1"/>
        <v>0</v>
      </c>
      <c r="E396" s="17" t="str">
        <f t="shared" si="2"/>
        <v>0</v>
      </c>
      <c r="F396" s="17" t="str">
        <f t="shared" si="3"/>
        <v>0</v>
      </c>
      <c r="G396" s="18" t="str">
        <f t="shared" si="4"/>
        <v>0</v>
      </c>
      <c r="H396" s="19">
        <v>1084825.1</v>
      </c>
    </row>
    <row r="397">
      <c r="A397" s="1" t="s">
        <v>31</v>
      </c>
      <c r="B397" s="5" t="s">
        <v>341</v>
      </c>
      <c r="C397" s="5" t="s">
        <v>86</v>
      </c>
      <c r="D397" s="17" t="str">
        <f t="shared" si="1"/>
        <v>0</v>
      </c>
      <c r="E397" s="17" t="str">
        <f t="shared" si="2"/>
        <v>0</v>
      </c>
      <c r="F397" s="17" t="str">
        <f t="shared" si="3"/>
        <v>0</v>
      </c>
      <c r="G397" s="18" t="str">
        <f t="shared" si="4"/>
        <v>0</v>
      </c>
      <c r="H397" s="19">
        <v>3815198.53</v>
      </c>
    </row>
    <row r="398">
      <c r="A398" s="1" t="s">
        <v>31</v>
      </c>
      <c r="B398" s="5" t="s">
        <v>342</v>
      </c>
      <c r="C398" s="5" t="s">
        <v>86</v>
      </c>
      <c r="D398" s="17" t="str">
        <f t="shared" si="1"/>
        <v>BHP Billiton</v>
      </c>
      <c r="E398" s="17" t="str">
        <f t="shared" si="2"/>
        <v>BHP Billiton</v>
      </c>
      <c r="F398" s="17" t="str">
        <f t="shared" si="3"/>
        <v>BHP BILLITON PLC USD0.50</v>
      </c>
      <c r="G398" s="18">
        <f t="shared" si="4"/>
        <v>1743096.32</v>
      </c>
      <c r="H398" s="19">
        <v>1743096.32</v>
      </c>
    </row>
    <row r="399">
      <c r="A399" s="1" t="s">
        <v>31</v>
      </c>
      <c r="B399" s="5" t="s">
        <v>343</v>
      </c>
      <c r="C399" s="5" t="s">
        <v>86</v>
      </c>
      <c r="D399" s="17" t="str">
        <f t="shared" si="1"/>
        <v>0</v>
      </c>
      <c r="E399" s="17" t="str">
        <f t="shared" si="2"/>
        <v>0</v>
      </c>
      <c r="F399" s="17" t="str">
        <f t="shared" si="3"/>
        <v>0</v>
      </c>
      <c r="G399" s="18" t="str">
        <f t="shared" si="4"/>
        <v>0</v>
      </c>
      <c r="H399" s="19">
        <v>831648.7</v>
      </c>
    </row>
    <row r="400">
      <c r="A400" s="1" t="s">
        <v>31</v>
      </c>
      <c r="B400" s="5" t="s">
        <v>344</v>
      </c>
      <c r="C400" s="5" t="s">
        <v>86</v>
      </c>
      <c r="D400" s="17" t="str">
        <f t="shared" si="1"/>
        <v>0</v>
      </c>
      <c r="E400" s="17" t="str">
        <f t="shared" si="2"/>
        <v>0</v>
      </c>
      <c r="F400" s="17" t="str">
        <f t="shared" si="3"/>
        <v>0</v>
      </c>
      <c r="G400" s="18" t="str">
        <f t="shared" si="4"/>
        <v>0</v>
      </c>
      <c r="H400" s="19">
        <v>1046500.0</v>
      </c>
    </row>
    <row r="401">
      <c r="A401" s="1" t="s">
        <v>31</v>
      </c>
      <c r="B401" s="5" t="s">
        <v>345</v>
      </c>
      <c r="C401" s="5" t="s">
        <v>86</v>
      </c>
      <c r="D401" s="17" t="str">
        <f t="shared" si="1"/>
        <v>0</v>
      </c>
      <c r="E401" s="17" t="str">
        <f t="shared" si="2"/>
        <v>0</v>
      </c>
      <c r="F401" s="17" t="str">
        <f t="shared" si="3"/>
        <v>0</v>
      </c>
      <c r="G401" s="18" t="str">
        <f t="shared" si="4"/>
        <v>0</v>
      </c>
      <c r="H401" s="19">
        <v>2420482.23</v>
      </c>
    </row>
    <row r="402">
      <c r="A402" s="1" t="s">
        <v>31</v>
      </c>
      <c r="B402" s="5" t="s">
        <v>346</v>
      </c>
      <c r="C402" s="5" t="s">
        <v>86</v>
      </c>
      <c r="D402" s="17" t="str">
        <f t="shared" si="1"/>
        <v>0</v>
      </c>
      <c r="E402" s="17" t="str">
        <f t="shared" si="2"/>
        <v>0</v>
      </c>
      <c r="F402" s="17" t="str">
        <f t="shared" si="3"/>
        <v>0</v>
      </c>
      <c r="G402" s="18" t="str">
        <f t="shared" si="4"/>
        <v>0</v>
      </c>
      <c r="H402" s="19">
        <v>948300.0</v>
      </c>
    </row>
    <row r="403">
      <c r="A403" s="1" t="s">
        <v>31</v>
      </c>
      <c r="B403" s="5" t="s">
        <v>347</v>
      </c>
      <c r="C403" s="5" t="s">
        <v>56</v>
      </c>
      <c r="D403" s="17" t="str">
        <f t="shared" si="1"/>
        <v>0</v>
      </c>
      <c r="E403" s="17" t="str">
        <f t="shared" si="2"/>
        <v>0</v>
      </c>
      <c r="F403" s="17" t="str">
        <f t="shared" si="3"/>
        <v>0</v>
      </c>
      <c r="G403" s="18" t="str">
        <f t="shared" si="4"/>
        <v>0</v>
      </c>
      <c r="H403" s="19">
        <v>0.0</v>
      </c>
    </row>
    <row r="404">
      <c r="A404" s="1" t="s">
        <v>31</v>
      </c>
      <c r="B404" s="5" t="s">
        <v>348</v>
      </c>
      <c r="C404" s="5" t="s">
        <v>86</v>
      </c>
      <c r="D404" s="17" t="str">
        <f t="shared" si="1"/>
        <v>0</v>
      </c>
      <c r="E404" s="17" t="str">
        <f t="shared" si="2"/>
        <v>0</v>
      </c>
      <c r="F404" s="17" t="str">
        <f t="shared" si="3"/>
        <v>0</v>
      </c>
      <c r="G404" s="18" t="str">
        <f t="shared" si="4"/>
        <v>0</v>
      </c>
      <c r="H404" s="19">
        <v>1655941.62</v>
      </c>
    </row>
    <row r="405">
      <c r="A405" s="1" t="s">
        <v>31</v>
      </c>
      <c r="B405" s="5" t="s">
        <v>349</v>
      </c>
      <c r="C405" s="5" t="s">
        <v>86</v>
      </c>
      <c r="D405" s="17" t="str">
        <f t="shared" si="1"/>
        <v>0</v>
      </c>
      <c r="E405" s="17" t="str">
        <f t="shared" si="2"/>
        <v>0</v>
      </c>
      <c r="F405" s="17" t="str">
        <f t="shared" si="3"/>
        <v>0</v>
      </c>
      <c r="G405" s="18" t="str">
        <f t="shared" si="4"/>
        <v>0</v>
      </c>
      <c r="H405" s="19">
        <v>4072495.84</v>
      </c>
    </row>
    <row r="406">
      <c r="A406" s="1" t="s">
        <v>31</v>
      </c>
      <c r="B406" s="5" t="s">
        <v>350</v>
      </c>
      <c r="C406" s="5" t="s">
        <v>86</v>
      </c>
      <c r="D406" s="17" t="str">
        <f t="shared" si="1"/>
        <v>BG Group</v>
      </c>
      <c r="E406" s="17" t="str">
        <f t="shared" si="2"/>
        <v>0</v>
      </c>
      <c r="F406" s="17" t="str">
        <f t="shared" si="3"/>
        <v>BG GROUP ORD GBP0.10</v>
      </c>
      <c r="G406" s="18">
        <f t="shared" si="4"/>
        <v>2915691.6</v>
      </c>
      <c r="H406" s="19">
        <v>2915691.6</v>
      </c>
    </row>
    <row r="407">
      <c r="A407" s="1" t="s">
        <v>31</v>
      </c>
      <c r="B407" s="5" t="s">
        <v>351</v>
      </c>
      <c r="C407" s="5" t="s">
        <v>86</v>
      </c>
      <c r="D407" s="17" t="str">
        <f t="shared" si="1"/>
        <v>0</v>
      </c>
      <c r="E407" s="17" t="str">
        <f t="shared" si="2"/>
        <v>0</v>
      </c>
      <c r="F407" s="17" t="str">
        <f t="shared" si="3"/>
        <v>0</v>
      </c>
      <c r="G407" s="18" t="str">
        <f t="shared" si="4"/>
        <v>0</v>
      </c>
      <c r="H407" s="19">
        <v>1113200.0</v>
      </c>
    </row>
    <row r="408">
      <c r="A408" s="1" t="s">
        <v>31</v>
      </c>
      <c r="B408" s="5" t="s">
        <v>352</v>
      </c>
      <c r="C408" s="5" t="s">
        <v>86</v>
      </c>
      <c r="D408" s="17" t="str">
        <f t="shared" si="1"/>
        <v>0</v>
      </c>
      <c r="E408" s="17" t="str">
        <f t="shared" si="2"/>
        <v>0</v>
      </c>
      <c r="F408" s="17" t="str">
        <f t="shared" si="3"/>
        <v>0</v>
      </c>
      <c r="G408" s="18" t="str">
        <f t="shared" si="4"/>
        <v>0</v>
      </c>
      <c r="H408" s="19">
        <v>904492.5</v>
      </c>
    </row>
    <row r="409">
      <c r="A409" s="1" t="s">
        <v>31</v>
      </c>
      <c r="B409" s="5" t="s">
        <v>277</v>
      </c>
      <c r="C409" s="5" t="s">
        <v>86</v>
      </c>
      <c r="D409" s="17" t="str">
        <f t="shared" si="1"/>
        <v>0</v>
      </c>
      <c r="E409" s="17" t="str">
        <f t="shared" si="2"/>
        <v>0</v>
      </c>
      <c r="F409" s="17" t="str">
        <f t="shared" si="3"/>
        <v>0</v>
      </c>
      <c r="G409" s="18" t="str">
        <f t="shared" si="4"/>
        <v>0</v>
      </c>
      <c r="H409" s="19">
        <v>2863986.0</v>
      </c>
    </row>
    <row r="410">
      <c r="A410" s="1" t="s">
        <v>31</v>
      </c>
      <c r="B410" s="5" t="s">
        <v>353</v>
      </c>
      <c r="C410" s="5" t="s">
        <v>86</v>
      </c>
      <c r="D410" s="17" t="str">
        <f t="shared" si="1"/>
        <v>0</v>
      </c>
      <c r="E410" s="17" t="str">
        <f t="shared" si="2"/>
        <v>0</v>
      </c>
      <c r="F410" s="17" t="str">
        <f t="shared" si="3"/>
        <v>0</v>
      </c>
      <c r="G410" s="18" t="str">
        <f t="shared" si="4"/>
        <v>0</v>
      </c>
      <c r="H410" s="19">
        <v>1828750.0</v>
      </c>
    </row>
    <row r="411">
      <c r="A411" s="1" t="s">
        <v>31</v>
      </c>
      <c r="B411" s="5" t="s">
        <v>354</v>
      </c>
      <c r="C411" s="5" t="s">
        <v>86</v>
      </c>
      <c r="D411" s="17" t="str">
        <f t="shared" si="1"/>
        <v>0</v>
      </c>
      <c r="E411" s="17" t="str">
        <f t="shared" si="2"/>
        <v>0</v>
      </c>
      <c r="F411" s="17" t="str">
        <f t="shared" si="3"/>
        <v>0</v>
      </c>
      <c r="G411" s="18" t="str">
        <f t="shared" si="4"/>
        <v>0</v>
      </c>
      <c r="H411" s="19">
        <v>1762100.0</v>
      </c>
    </row>
    <row r="412">
      <c r="A412" s="1" t="s">
        <v>31</v>
      </c>
      <c r="B412" s="5" t="s">
        <v>355</v>
      </c>
      <c r="C412" s="5" t="s">
        <v>86</v>
      </c>
      <c r="D412" s="17" t="str">
        <f t="shared" si="1"/>
        <v>0</v>
      </c>
      <c r="E412" s="17" t="str">
        <f t="shared" si="2"/>
        <v>0</v>
      </c>
      <c r="F412" s="17" t="str">
        <f t="shared" si="3"/>
        <v>0</v>
      </c>
      <c r="G412" s="18" t="str">
        <f t="shared" si="4"/>
        <v>0</v>
      </c>
      <c r="H412" s="19">
        <v>1221570.0</v>
      </c>
    </row>
    <row r="413">
      <c r="A413" s="1" t="s">
        <v>31</v>
      </c>
      <c r="B413" s="5" t="s">
        <v>356</v>
      </c>
      <c r="C413" s="5" t="s">
        <v>86</v>
      </c>
      <c r="D413" s="17" t="str">
        <f t="shared" si="1"/>
        <v>BP</v>
      </c>
      <c r="E413" s="17" t="str">
        <f t="shared" si="2"/>
        <v>0</v>
      </c>
      <c r="F413" s="17" t="str">
        <f t="shared" si="3"/>
        <v>BP ORD USD0.25</v>
      </c>
      <c r="G413" s="18">
        <f t="shared" si="4"/>
        <v>7680936</v>
      </c>
      <c r="H413" s="19">
        <v>7680936.0</v>
      </c>
    </row>
    <row r="414">
      <c r="A414" s="1" t="s">
        <v>31</v>
      </c>
      <c r="B414" s="5" t="s">
        <v>357</v>
      </c>
      <c r="C414" s="5" t="s">
        <v>86</v>
      </c>
      <c r="D414" s="17" t="str">
        <f t="shared" si="1"/>
        <v>0</v>
      </c>
      <c r="E414" s="17" t="str">
        <f t="shared" si="2"/>
        <v>0</v>
      </c>
      <c r="F414" s="17" t="str">
        <f t="shared" si="3"/>
        <v>0</v>
      </c>
      <c r="G414" s="18" t="str">
        <f t="shared" si="4"/>
        <v>0</v>
      </c>
      <c r="H414" s="19">
        <v>1536544.2</v>
      </c>
    </row>
    <row r="415">
      <c r="A415" s="1" t="s">
        <v>31</v>
      </c>
      <c r="B415" s="5" t="s">
        <v>358</v>
      </c>
      <c r="C415" s="5" t="s">
        <v>86</v>
      </c>
      <c r="D415" s="17" t="str">
        <f t="shared" si="1"/>
        <v>0</v>
      </c>
      <c r="E415" s="17" t="str">
        <f t="shared" si="2"/>
        <v>0</v>
      </c>
      <c r="F415" s="17" t="str">
        <f t="shared" si="3"/>
        <v>0</v>
      </c>
      <c r="G415" s="18" t="str">
        <f t="shared" si="4"/>
        <v>0</v>
      </c>
      <c r="H415" s="19">
        <v>1767000.0</v>
      </c>
    </row>
    <row r="416">
      <c r="A416" s="1" t="s">
        <v>31</v>
      </c>
      <c r="B416" s="5" t="s">
        <v>359</v>
      </c>
      <c r="C416" s="5" t="s">
        <v>86</v>
      </c>
      <c r="D416" s="17" t="str">
        <f t="shared" si="1"/>
        <v>0</v>
      </c>
      <c r="E416" s="17" t="str">
        <f t="shared" si="2"/>
        <v>0</v>
      </c>
      <c r="F416" s="17" t="str">
        <f t="shared" si="3"/>
        <v>0</v>
      </c>
      <c r="G416" s="18" t="str">
        <f t="shared" si="4"/>
        <v>0</v>
      </c>
      <c r="H416" s="19">
        <v>895000.0</v>
      </c>
    </row>
    <row r="417">
      <c r="A417" s="1" t="s">
        <v>31</v>
      </c>
      <c r="B417" s="5" t="s">
        <v>360</v>
      </c>
      <c r="C417" s="5" t="s">
        <v>86</v>
      </c>
      <c r="D417" s="17" t="str">
        <f t="shared" si="1"/>
        <v>0</v>
      </c>
      <c r="E417" s="17" t="str">
        <f t="shared" si="2"/>
        <v>0</v>
      </c>
      <c r="F417" s="17" t="str">
        <f t="shared" si="3"/>
        <v>0</v>
      </c>
      <c r="G417" s="18" t="str">
        <f t="shared" si="4"/>
        <v>0</v>
      </c>
      <c r="H417" s="19">
        <v>238904.7</v>
      </c>
    </row>
    <row r="418">
      <c r="A418" s="1" t="s">
        <v>31</v>
      </c>
      <c r="B418" s="5" t="s">
        <v>361</v>
      </c>
      <c r="C418" s="5" t="s">
        <v>86</v>
      </c>
      <c r="D418" s="17" t="str">
        <f t="shared" si="1"/>
        <v>0</v>
      </c>
      <c r="E418" s="17" t="str">
        <f t="shared" si="2"/>
        <v>0</v>
      </c>
      <c r="F418" s="17" t="str">
        <f t="shared" si="3"/>
        <v>0</v>
      </c>
      <c r="G418" s="18" t="str">
        <f t="shared" si="4"/>
        <v>0</v>
      </c>
      <c r="H418" s="19">
        <v>1078876.37</v>
      </c>
    </row>
    <row r="419">
      <c r="A419" s="1" t="s">
        <v>31</v>
      </c>
      <c r="B419" s="5" t="s">
        <v>278</v>
      </c>
      <c r="C419" s="5" t="s">
        <v>86</v>
      </c>
      <c r="D419" s="17" t="str">
        <f t="shared" si="1"/>
        <v>0</v>
      </c>
      <c r="E419" s="17" t="str">
        <f t="shared" si="2"/>
        <v>0</v>
      </c>
      <c r="F419" s="17" t="str">
        <f t="shared" si="3"/>
        <v>0</v>
      </c>
      <c r="G419" s="18" t="str">
        <f t="shared" si="4"/>
        <v>0</v>
      </c>
      <c r="H419" s="19">
        <v>3512154.85</v>
      </c>
    </row>
    <row r="420">
      <c r="A420" s="1" t="s">
        <v>31</v>
      </c>
      <c r="B420" s="5" t="s">
        <v>362</v>
      </c>
      <c r="C420" s="5" t="s">
        <v>86</v>
      </c>
      <c r="D420" s="17" t="str">
        <f t="shared" si="1"/>
        <v>0</v>
      </c>
      <c r="E420" s="17" t="str">
        <f t="shared" si="2"/>
        <v>0</v>
      </c>
      <c r="F420" s="17" t="str">
        <f t="shared" si="3"/>
        <v>0</v>
      </c>
      <c r="G420" s="18" t="str">
        <f t="shared" si="4"/>
        <v>0</v>
      </c>
      <c r="H420" s="19">
        <v>1173273.79</v>
      </c>
    </row>
    <row r="421">
      <c r="A421" s="1" t="s">
        <v>31</v>
      </c>
      <c r="B421" s="5" t="s">
        <v>363</v>
      </c>
      <c r="C421" s="5" t="s">
        <v>86</v>
      </c>
      <c r="D421" s="17" t="str">
        <f t="shared" si="1"/>
        <v>0</v>
      </c>
      <c r="E421" s="17" t="str">
        <f t="shared" si="2"/>
        <v>0</v>
      </c>
      <c r="F421" s="17" t="str">
        <f t="shared" si="3"/>
        <v>0</v>
      </c>
      <c r="G421" s="18" t="str">
        <f t="shared" si="4"/>
        <v>0</v>
      </c>
      <c r="H421" s="19">
        <v>1660000.0</v>
      </c>
    </row>
    <row r="422">
      <c r="A422" s="1" t="s">
        <v>31</v>
      </c>
      <c r="B422" s="5" t="s">
        <v>364</v>
      </c>
      <c r="C422" s="5" t="s">
        <v>86</v>
      </c>
      <c r="D422" s="17" t="str">
        <f t="shared" si="1"/>
        <v>Shell</v>
      </c>
      <c r="E422" s="17" t="str">
        <f t="shared" si="2"/>
        <v>0</v>
      </c>
      <c r="F422" s="17" t="str">
        <f t="shared" si="3"/>
        <v>ROYAL DUTCH SHELL 'B'ORD EUR0.07</v>
      </c>
      <c r="G422" s="18">
        <f t="shared" si="4"/>
        <v>10408086.48</v>
      </c>
      <c r="H422" s="19">
        <v>1.040808648E7</v>
      </c>
    </row>
    <row r="423">
      <c r="A423" s="1" t="s">
        <v>31</v>
      </c>
      <c r="B423" s="5" t="s">
        <v>365</v>
      </c>
      <c r="C423" s="5" t="s">
        <v>86</v>
      </c>
      <c r="D423" s="17" t="str">
        <f t="shared" si="1"/>
        <v>0</v>
      </c>
      <c r="E423" s="17" t="str">
        <f t="shared" si="2"/>
        <v>0</v>
      </c>
      <c r="F423" s="17" t="str">
        <f t="shared" si="3"/>
        <v>0</v>
      </c>
      <c r="G423" s="18" t="str">
        <f t="shared" si="4"/>
        <v>0</v>
      </c>
      <c r="H423" s="19">
        <v>2451542.32</v>
      </c>
    </row>
    <row r="424">
      <c r="A424" s="1" t="s">
        <v>31</v>
      </c>
      <c r="B424" s="5" t="s">
        <v>366</v>
      </c>
      <c r="C424" s="5" t="s">
        <v>86</v>
      </c>
      <c r="D424" s="17" t="str">
        <f t="shared" si="1"/>
        <v>0</v>
      </c>
      <c r="E424" s="17" t="str">
        <f t="shared" si="2"/>
        <v>0</v>
      </c>
      <c r="F424" s="17" t="str">
        <f t="shared" si="3"/>
        <v>0</v>
      </c>
      <c r="G424" s="18" t="str">
        <f t="shared" si="4"/>
        <v>0</v>
      </c>
      <c r="H424" s="19">
        <v>2466750.0</v>
      </c>
    </row>
    <row r="425">
      <c r="A425" s="1" t="s">
        <v>31</v>
      </c>
      <c r="B425" s="5" t="s">
        <v>367</v>
      </c>
      <c r="C425" s="5" t="s">
        <v>86</v>
      </c>
      <c r="D425" s="17" t="str">
        <f t="shared" si="1"/>
        <v>0</v>
      </c>
      <c r="E425" s="17" t="str">
        <f t="shared" si="2"/>
        <v>0</v>
      </c>
      <c r="F425" s="17" t="str">
        <f t="shared" si="3"/>
        <v>0</v>
      </c>
      <c r="G425" s="18" t="str">
        <f t="shared" si="4"/>
        <v>0</v>
      </c>
      <c r="H425" s="19">
        <v>5301210.22</v>
      </c>
    </row>
    <row r="426">
      <c r="A426" s="1" t="s">
        <v>31</v>
      </c>
      <c r="B426" s="5" t="s">
        <v>368</v>
      </c>
      <c r="C426" s="5" t="s">
        <v>86</v>
      </c>
      <c r="D426" s="17" t="str">
        <f t="shared" si="1"/>
        <v>0</v>
      </c>
      <c r="E426" s="17" t="str">
        <f t="shared" si="2"/>
        <v>0</v>
      </c>
      <c r="F426" s="17" t="str">
        <f t="shared" si="3"/>
        <v>0</v>
      </c>
      <c r="G426" s="18" t="str">
        <f t="shared" si="4"/>
        <v>0</v>
      </c>
      <c r="H426" s="19">
        <v>2877000.0</v>
      </c>
    </row>
    <row r="427">
      <c r="A427" s="1" t="s">
        <v>31</v>
      </c>
      <c r="B427" s="5" t="s">
        <v>369</v>
      </c>
      <c r="C427" s="5" t="s">
        <v>86</v>
      </c>
      <c r="D427" s="17" t="str">
        <f t="shared" si="1"/>
        <v>0</v>
      </c>
      <c r="E427" s="17" t="str">
        <f t="shared" si="2"/>
        <v>0</v>
      </c>
      <c r="F427" s="17" t="str">
        <f t="shared" si="3"/>
        <v>0</v>
      </c>
      <c r="G427" s="18" t="str">
        <f t="shared" si="4"/>
        <v>0</v>
      </c>
      <c r="H427" s="19">
        <v>858750.0</v>
      </c>
    </row>
    <row r="428">
      <c r="A428" s="1" t="s">
        <v>31</v>
      </c>
      <c r="B428" s="5" t="s">
        <v>32</v>
      </c>
      <c r="C428" s="5" t="s">
        <v>56</v>
      </c>
      <c r="D428" s="17" t="str">
        <f t="shared" si="1"/>
        <v>0</v>
      </c>
      <c r="E428" s="17" t="str">
        <f t="shared" si="2"/>
        <v>0</v>
      </c>
      <c r="F428" s="17" t="str">
        <f t="shared" si="3"/>
        <v>0</v>
      </c>
      <c r="G428" s="18" t="str">
        <f t="shared" si="4"/>
        <v>0</v>
      </c>
      <c r="H428" s="19">
        <v>0.0</v>
      </c>
    </row>
    <row r="429">
      <c r="A429" s="1" t="s">
        <v>31</v>
      </c>
      <c r="B429" s="5" t="s">
        <v>32</v>
      </c>
      <c r="C429" s="5" t="s">
        <v>56</v>
      </c>
      <c r="D429" s="17" t="str">
        <f t="shared" si="1"/>
        <v>0</v>
      </c>
      <c r="E429" s="17" t="str">
        <f t="shared" si="2"/>
        <v>0</v>
      </c>
      <c r="F429" s="17" t="str">
        <f t="shared" si="3"/>
        <v>0</v>
      </c>
      <c r="G429" s="18" t="str">
        <f t="shared" si="4"/>
        <v>0</v>
      </c>
      <c r="H429" s="19">
        <v>754.32</v>
      </c>
    </row>
    <row r="430">
      <c r="A430" s="1" t="s">
        <v>31</v>
      </c>
      <c r="B430" s="5" t="s">
        <v>32</v>
      </c>
      <c r="C430" s="5" t="s">
        <v>56</v>
      </c>
      <c r="D430" s="17" t="str">
        <f t="shared" si="1"/>
        <v>0</v>
      </c>
      <c r="E430" s="17" t="str">
        <f t="shared" si="2"/>
        <v>0</v>
      </c>
      <c r="F430" s="17" t="str">
        <f t="shared" si="3"/>
        <v>0</v>
      </c>
      <c r="G430" s="18" t="str">
        <f t="shared" si="4"/>
        <v>0</v>
      </c>
      <c r="H430" s="19">
        <v>2880000.0</v>
      </c>
    </row>
    <row r="431">
      <c r="A431" s="1" t="s">
        <v>31</v>
      </c>
      <c r="B431" s="5" t="s">
        <v>32</v>
      </c>
      <c r="C431" s="5" t="s">
        <v>61</v>
      </c>
      <c r="D431" s="17" t="str">
        <f t="shared" si="1"/>
        <v>0</v>
      </c>
      <c r="E431" s="17" t="str">
        <f t="shared" si="2"/>
        <v>0</v>
      </c>
      <c r="F431" s="17" t="str">
        <f t="shared" si="3"/>
        <v>0</v>
      </c>
      <c r="G431" s="18" t="str">
        <f t="shared" si="4"/>
        <v>0</v>
      </c>
      <c r="H431" s="19">
        <v>6.99</v>
      </c>
    </row>
    <row r="432">
      <c r="A432" s="1" t="s">
        <v>31</v>
      </c>
      <c r="B432" s="5" t="s">
        <v>32</v>
      </c>
      <c r="C432" s="5" t="s">
        <v>61</v>
      </c>
      <c r="D432" s="17" t="str">
        <f t="shared" si="1"/>
        <v>0</v>
      </c>
      <c r="E432" s="17" t="str">
        <f t="shared" si="2"/>
        <v>0</v>
      </c>
      <c r="F432" s="17" t="str">
        <f t="shared" si="3"/>
        <v>0</v>
      </c>
      <c r="G432" s="18" t="str">
        <f t="shared" si="4"/>
        <v>0</v>
      </c>
      <c r="H432" s="19">
        <v>0.0</v>
      </c>
    </row>
    <row r="433">
      <c r="A433" s="1" t="s">
        <v>31</v>
      </c>
      <c r="B433" s="5" t="s">
        <v>32</v>
      </c>
      <c r="C433" s="5" t="s">
        <v>56</v>
      </c>
      <c r="D433" s="17" t="str">
        <f t="shared" si="1"/>
        <v>0</v>
      </c>
      <c r="E433" s="17" t="str">
        <f t="shared" si="2"/>
        <v>0</v>
      </c>
      <c r="F433" s="17" t="str">
        <f t="shared" si="3"/>
        <v>0</v>
      </c>
      <c r="G433" s="18" t="str">
        <f t="shared" si="4"/>
        <v>0</v>
      </c>
      <c r="H433" s="19">
        <v>2318391.81</v>
      </c>
    </row>
    <row r="434">
      <c r="A434" s="1" t="s">
        <v>31</v>
      </c>
      <c r="B434" s="5" t="s">
        <v>32</v>
      </c>
      <c r="C434" s="5" t="s">
        <v>56</v>
      </c>
      <c r="D434" s="17" t="str">
        <f t="shared" si="1"/>
        <v>0</v>
      </c>
      <c r="E434" s="17" t="str">
        <f t="shared" si="2"/>
        <v>0</v>
      </c>
      <c r="F434" s="17" t="str">
        <f t="shared" si="3"/>
        <v>0</v>
      </c>
      <c r="G434" s="18" t="str">
        <f t="shared" si="4"/>
        <v>0</v>
      </c>
      <c r="H434" s="19">
        <v>-2331135.41</v>
      </c>
    </row>
    <row r="435">
      <c r="A435" s="1" t="s">
        <v>31</v>
      </c>
      <c r="B435" s="5" t="s">
        <v>370</v>
      </c>
      <c r="C435" s="5" t="s">
        <v>371</v>
      </c>
      <c r="D435" s="17" t="str">
        <f t="shared" si="1"/>
        <v>0</v>
      </c>
      <c r="E435" s="17" t="str">
        <f t="shared" si="2"/>
        <v>0</v>
      </c>
      <c r="F435" s="17" t="str">
        <f t="shared" si="3"/>
        <v>0</v>
      </c>
      <c r="G435" s="18" t="str">
        <f t="shared" si="4"/>
        <v>0</v>
      </c>
      <c r="H435" s="19">
        <v>2945084.03</v>
      </c>
    </row>
    <row r="436">
      <c r="A436" s="1" t="s">
        <v>31</v>
      </c>
      <c r="B436" s="5" t="s">
        <v>372</v>
      </c>
      <c r="C436" s="5" t="s">
        <v>373</v>
      </c>
      <c r="D436" s="17" t="str">
        <f t="shared" si="1"/>
        <v>0</v>
      </c>
      <c r="E436" s="17" t="str">
        <f t="shared" si="2"/>
        <v>0</v>
      </c>
      <c r="F436" s="17" t="str">
        <f t="shared" si="3"/>
        <v>0</v>
      </c>
      <c r="G436" s="18" t="str">
        <f t="shared" si="4"/>
        <v>0</v>
      </c>
      <c r="H436" s="19">
        <v>3766662.48</v>
      </c>
    </row>
    <row r="437">
      <c r="A437" s="1" t="s">
        <v>31</v>
      </c>
      <c r="B437" s="5" t="s">
        <v>374</v>
      </c>
      <c r="C437" s="5" t="s">
        <v>373</v>
      </c>
      <c r="D437" s="17" t="str">
        <f t="shared" si="1"/>
        <v>0</v>
      </c>
      <c r="E437" s="17" t="str">
        <f t="shared" si="2"/>
        <v>0</v>
      </c>
      <c r="F437" s="17" t="str">
        <f t="shared" si="3"/>
        <v>0</v>
      </c>
      <c r="G437" s="18" t="str">
        <f t="shared" si="4"/>
        <v>0</v>
      </c>
      <c r="H437" s="19">
        <v>3819859.76</v>
      </c>
    </row>
    <row r="438">
      <c r="A438" s="1" t="s">
        <v>31</v>
      </c>
      <c r="B438" s="5" t="s">
        <v>375</v>
      </c>
      <c r="C438" s="5" t="s">
        <v>373</v>
      </c>
      <c r="D438" s="17" t="str">
        <f t="shared" si="1"/>
        <v>0</v>
      </c>
      <c r="E438" s="17" t="str">
        <f t="shared" si="2"/>
        <v>0</v>
      </c>
      <c r="F438" s="17" t="str">
        <f t="shared" si="3"/>
        <v>0</v>
      </c>
      <c r="G438" s="18" t="str">
        <f t="shared" si="4"/>
        <v>0</v>
      </c>
      <c r="H438" s="19">
        <v>3589065.18</v>
      </c>
    </row>
    <row r="439">
      <c r="A439" s="1" t="s">
        <v>31</v>
      </c>
      <c r="B439" s="5" t="s">
        <v>376</v>
      </c>
      <c r="C439" s="5" t="s">
        <v>373</v>
      </c>
      <c r="D439" s="17" t="str">
        <f t="shared" si="1"/>
        <v>0</v>
      </c>
      <c r="E439" s="17" t="str">
        <f t="shared" si="2"/>
        <v>0</v>
      </c>
      <c r="F439" s="17" t="str">
        <f t="shared" si="3"/>
        <v>0</v>
      </c>
      <c r="G439" s="18" t="str">
        <f t="shared" si="4"/>
        <v>0</v>
      </c>
      <c r="H439" s="19">
        <v>2213965.57</v>
      </c>
    </row>
    <row r="440">
      <c r="A440" s="1" t="s">
        <v>31</v>
      </c>
      <c r="B440" s="5" t="s">
        <v>377</v>
      </c>
      <c r="C440" s="5" t="s">
        <v>274</v>
      </c>
      <c r="D440" s="17" t="str">
        <f t="shared" si="1"/>
        <v>0</v>
      </c>
      <c r="E440" s="17" t="str">
        <f t="shared" si="2"/>
        <v>0</v>
      </c>
      <c r="F440" s="17" t="str">
        <f t="shared" si="3"/>
        <v>0</v>
      </c>
      <c r="G440" s="18" t="str">
        <f t="shared" si="4"/>
        <v>0</v>
      </c>
      <c r="H440" s="19">
        <v>1913481.64</v>
      </c>
    </row>
    <row r="441">
      <c r="A441" s="1" t="s">
        <v>31</v>
      </c>
      <c r="B441" s="5" t="s">
        <v>378</v>
      </c>
      <c r="C441" s="5" t="s">
        <v>274</v>
      </c>
      <c r="D441" s="17" t="str">
        <f t="shared" si="1"/>
        <v>0</v>
      </c>
      <c r="E441" s="17" t="str">
        <f t="shared" si="2"/>
        <v>0</v>
      </c>
      <c r="F441" s="17" t="str">
        <f t="shared" si="3"/>
        <v>0</v>
      </c>
      <c r="G441" s="18" t="str">
        <f t="shared" si="4"/>
        <v>0</v>
      </c>
      <c r="H441" s="19">
        <v>2401669.69</v>
      </c>
    </row>
    <row r="442">
      <c r="A442" s="1" t="s">
        <v>31</v>
      </c>
      <c r="B442" s="5" t="s">
        <v>379</v>
      </c>
      <c r="C442" s="5" t="s">
        <v>380</v>
      </c>
      <c r="D442" s="17" t="str">
        <f t="shared" si="1"/>
        <v>0</v>
      </c>
      <c r="E442" s="17" t="str">
        <f t="shared" si="2"/>
        <v>0</v>
      </c>
      <c r="F442" s="17" t="str">
        <f t="shared" si="3"/>
        <v>0</v>
      </c>
      <c r="G442" s="18" t="str">
        <f t="shared" si="4"/>
        <v>0</v>
      </c>
      <c r="H442" s="19">
        <v>2197913.91</v>
      </c>
    </row>
    <row r="443">
      <c r="A443" s="1" t="s">
        <v>31</v>
      </c>
      <c r="B443" s="5" t="s">
        <v>381</v>
      </c>
      <c r="C443" s="5" t="s">
        <v>272</v>
      </c>
      <c r="D443" s="17" t="str">
        <f t="shared" si="1"/>
        <v>0</v>
      </c>
      <c r="E443" s="17" t="str">
        <f t="shared" si="2"/>
        <v>0</v>
      </c>
      <c r="F443" s="17" t="str">
        <f t="shared" si="3"/>
        <v>0</v>
      </c>
      <c r="G443" s="18" t="str">
        <f t="shared" si="4"/>
        <v>0</v>
      </c>
      <c r="H443" s="19">
        <v>3531283.0</v>
      </c>
    </row>
    <row r="444">
      <c r="A444" s="1" t="s">
        <v>31</v>
      </c>
      <c r="B444" s="5" t="s">
        <v>382</v>
      </c>
      <c r="C444" s="5" t="s">
        <v>272</v>
      </c>
      <c r="D444" s="17" t="str">
        <f t="shared" si="1"/>
        <v>0</v>
      </c>
      <c r="E444" s="17" t="str">
        <f t="shared" si="2"/>
        <v>0</v>
      </c>
      <c r="F444" s="17" t="str">
        <f t="shared" si="3"/>
        <v>0</v>
      </c>
      <c r="G444" s="18" t="str">
        <f t="shared" si="4"/>
        <v>0</v>
      </c>
      <c r="H444" s="19">
        <v>2086259.33</v>
      </c>
    </row>
    <row r="445">
      <c r="A445" s="1" t="s">
        <v>31</v>
      </c>
      <c r="B445" s="5" t="s">
        <v>383</v>
      </c>
      <c r="C445" s="5" t="s">
        <v>274</v>
      </c>
      <c r="D445" s="17" t="str">
        <f t="shared" si="1"/>
        <v>BASF</v>
      </c>
      <c r="E445" s="17" t="str">
        <f t="shared" si="2"/>
        <v>0</v>
      </c>
      <c r="F445" s="17" t="str">
        <f t="shared" si="3"/>
        <v>BASF - ORD SHS COMSTK</v>
      </c>
      <c r="G445" s="18">
        <f t="shared" si="4"/>
        <v>2929285.56</v>
      </c>
      <c r="H445" s="19">
        <v>2929285.56</v>
      </c>
    </row>
    <row r="446">
      <c r="A446" s="1" t="s">
        <v>31</v>
      </c>
      <c r="B446" s="5" t="s">
        <v>384</v>
      </c>
      <c r="C446" s="5" t="s">
        <v>385</v>
      </c>
      <c r="D446" s="17" t="str">
        <f t="shared" si="1"/>
        <v>0</v>
      </c>
      <c r="E446" s="17" t="str">
        <f t="shared" si="2"/>
        <v>0</v>
      </c>
      <c r="F446" s="17" t="str">
        <f t="shared" si="3"/>
        <v>0</v>
      </c>
      <c r="G446" s="18" t="str">
        <f t="shared" si="4"/>
        <v>0</v>
      </c>
      <c r="H446" s="19">
        <v>2299067.59</v>
      </c>
    </row>
    <row r="447">
      <c r="A447" s="1" t="s">
        <v>31</v>
      </c>
      <c r="B447" s="5" t="s">
        <v>386</v>
      </c>
      <c r="C447" s="5" t="s">
        <v>274</v>
      </c>
      <c r="D447" s="17" t="str">
        <f t="shared" si="1"/>
        <v>0</v>
      </c>
      <c r="E447" s="17" t="str">
        <f t="shared" si="2"/>
        <v>0</v>
      </c>
      <c r="F447" s="17" t="str">
        <f t="shared" si="3"/>
        <v>0</v>
      </c>
      <c r="G447" s="18" t="str">
        <f t="shared" si="4"/>
        <v>0</v>
      </c>
      <c r="H447" s="19">
        <v>2686466.37</v>
      </c>
    </row>
    <row r="448">
      <c r="A448" s="1" t="s">
        <v>31</v>
      </c>
      <c r="B448" s="5" t="s">
        <v>387</v>
      </c>
      <c r="C448" s="5" t="s">
        <v>274</v>
      </c>
      <c r="D448" s="17" t="str">
        <f t="shared" si="1"/>
        <v>0</v>
      </c>
      <c r="E448" s="17" t="str">
        <f t="shared" si="2"/>
        <v>0</v>
      </c>
      <c r="F448" s="17" t="str">
        <f t="shared" si="3"/>
        <v>0</v>
      </c>
      <c r="G448" s="18" t="str">
        <f t="shared" si="4"/>
        <v>0</v>
      </c>
      <c r="H448" s="19">
        <v>3649751.35</v>
      </c>
    </row>
    <row r="449">
      <c r="A449" s="1" t="s">
        <v>31</v>
      </c>
      <c r="B449" s="5" t="s">
        <v>280</v>
      </c>
      <c r="C449" s="5" t="s">
        <v>86</v>
      </c>
      <c r="D449" s="17" t="str">
        <f t="shared" si="1"/>
        <v>0</v>
      </c>
      <c r="E449" s="17" t="str">
        <f t="shared" si="2"/>
        <v>0</v>
      </c>
      <c r="F449" s="17" t="str">
        <f t="shared" si="3"/>
        <v>0</v>
      </c>
      <c r="G449" s="18" t="str">
        <f t="shared" si="4"/>
        <v>0</v>
      </c>
      <c r="H449" s="19">
        <v>2803190.44</v>
      </c>
    </row>
    <row r="450">
      <c r="A450" s="1" t="s">
        <v>31</v>
      </c>
      <c r="B450" s="5" t="s">
        <v>317</v>
      </c>
      <c r="C450" s="5" t="s">
        <v>86</v>
      </c>
      <c r="D450" s="17" t="str">
        <f t="shared" si="1"/>
        <v>0</v>
      </c>
      <c r="E450" s="17" t="str">
        <f t="shared" si="2"/>
        <v>0</v>
      </c>
      <c r="F450" s="17" t="str">
        <f t="shared" si="3"/>
        <v>0</v>
      </c>
      <c r="G450" s="18" t="str">
        <f t="shared" si="4"/>
        <v>0</v>
      </c>
      <c r="H450" s="19">
        <v>2332091.39</v>
      </c>
    </row>
    <row r="451">
      <c r="A451" s="1" t="s">
        <v>31</v>
      </c>
      <c r="B451" s="5" t="s">
        <v>342</v>
      </c>
      <c r="C451" s="5" t="s">
        <v>86</v>
      </c>
      <c r="D451" s="17" t="str">
        <f t="shared" si="1"/>
        <v>BHP Billiton</v>
      </c>
      <c r="E451" s="17" t="str">
        <f t="shared" si="2"/>
        <v>BHP Billiton</v>
      </c>
      <c r="F451" s="17" t="str">
        <f t="shared" si="3"/>
        <v>BHP BILLITON PLC USD0.50</v>
      </c>
      <c r="G451" s="18">
        <f t="shared" si="4"/>
        <v>1624895.92</v>
      </c>
      <c r="H451" s="19">
        <v>1624895.92</v>
      </c>
    </row>
    <row r="452">
      <c r="A452" s="1" t="s">
        <v>31</v>
      </c>
      <c r="B452" s="5" t="s">
        <v>388</v>
      </c>
      <c r="C452" s="5" t="s">
        <v>389</v>
      </c>
      <c r="D452" s="17" t="str">
        <f t="shared" si="1"/>
        <v>0</v>
      </c>
      <c r="E452" s="17" t="str">
        <f t="shared" si="2"/>
        <v>0</v>
      </c>
      <c r="F452" s="17" t="str">
        <f t="shared" si="3"/>
        <v>0</v>
      </c>
      <c r="G452" s="18" t="str">
        <f t="shared" si="4"/>
        <v>0</v>
      </c>
      <c r="H452" s="19">
        <v>1361152.39</v>
      </c>
    </row>
    <row r="453">
      <c r="A453" s="1" t="s">
        <v>31</v>
      </c>
      <c r="B453" s="5" t="s">
        <v>390</v>
      </c>
      <c r="C453" s="5" t="s">
        <v>389</v>
      </c>
      <c r="D453" s="17" t="str">
        <f t="shared" si="1"/>
        <v>0</v>
      </c>
      <c r="E453" s="17" t="str">
        <f t="shared" si="2"/>
        <v>0</v>
      </c>
      <c r="F453" s="17" t="str">
        <f t="shared" si="3"/>
        <v>0</v>
      </c>
      <c r="G453" s="18" t="str">
        <f t="shared" si="4"/>
        <v>0</v>
      </c>
      <c r="H453" s="19">
        <v>1481428.44</v>
      </c>
    </row>
    <row r="454">
      <c r="A454" s="1" t="s">
        <v>31</v>
      </c>
      <c r="B454" s="5" t="s">
        <v>391</v>
      </c>
      <c r="C454" s="5" t="s">
        <v>389</v>
      </c>
      <c r="D454" s="17" t="str">
        <f t="shared" si="1"/>
        <v>CNOOC </v>
      </c>
      <c r="E454" s="17" t="str">
        <f t="shared" si="2"/>
        <v>0</v>
      </c>
      <c r="F454" s="17" t="str">
        <f t="shared" si="3"/>
        <v>CNOOC LTD HKD0.02</v>
      </c>
      <c r="G454" s="18">
        <f t="shared" si="4"/>
        <v>1402932.7</v>
      </c>
      <c r="H454" s="19">
        <v>1402932.7</v>
      </c>
    </row>
    <row r="455">
      <c r="A455" s="1" t="s">
        <v>31</v>
      </c>
      <c r="B455" s="5" t="s">
        <v>392</v>
      </c>
      <c r="C455" s="5" t="s">
        <v>393</v>
      </c>
      <c r="D455" s="17" t="str">
        <f t="shared" si="1"/>
        <v>0</v>
      </c>
      <c r="E455" s="17" t="str">
        <f t="shared" si="2"/>
        <v>0</v>
      </c>
      <c r="F455" s="17" t="str">
        <f t="shared" si="3"/>
        <v>0</v>
      </c>
      <c r="G455" s="18" t="str">
        <f t="shared" si="4"/>
        <v>0</v>
      </c>
      <c r="H455" s="19">
        <v>3028674.28</v>
      </c>
    </row>
    <row r="456">
      <c r="A456" s="1" t="s">
        <v>31</v>
      </c>
      <c r="B456" s="5" t="s">
        <v>394</v>
      </c>
      <c r="C456" s="5" t="s">
        <v>393</v>
      </c>
      <c r="D456" s="17" t="str">
        <f t="shared" si="1"/>
        <v>0</v>
      </c>
      <c r="E456" s="17" t="str">
        <f t="shared" si="2"/>
        <v>Itochu</v>
      </c>
      <c r="F456" s="17" t="str">
        <f t="shared" si="3"/>
        <v>ITOCHU CORP NPV</v>
      </c>
      <c r="G456" s="18">
        <f t="shared" si="4"/>
        <v>2053181.94</v>
      </c>
      <c r="H456" s="19">
        <v>2053181.94</v>
      </c>
    </row>
    <row r="457">
      <c r="A457" s="1" t="s">
        <v>31</v>
      </c>
      <c r="B457" s="5" t="s">
        <v>395</v>
      </c>
      <c r="C457" s="5" t="s">
        <v>393</v>
      </c>
      <c r="D457" s="17" t="str">
        <f t="shared" si="1"/>
        <v>0</v>
      </c>
      <c r="E457" s="17" t="str">
        <f t="shared" si="2"/>
        <v>0</v>
      </c>
      <c r="F457" s="17" t="str">
        <f t="shared" si="3"/>
        <v>0</v>
      </c>
      <c r="G457" s="18" t="str">
        <f t="shared" si="4"/>
        <v>0</v>
      </c>
      <c r="H457" s="19">
        <v>2320511.49</v>
      </c>
    </row>
    <row r="458">
      <c r="A458" s="1" t="s">
        <v>31</v>
      </c>
      <c r="B458" s="5" t="s">
        <v>396</v>
      </c>
      <c r="C458" s="5" t="s">
        <v>222</v>
      </c>
      <c r="D458" s="17" t="str">
        <f t="shared" si="1"/>
        <v>0</v>
      </c>
      <c r="E458" s="17" t="str">
        <f t="shared" si="2"/>
        <v>0</v>
      </c>
      <c r="F458" s="17" t="str">
        <f t="shared" si="3"/>
        <v>0</v>
      </c>
      <c r="G458" s="18" t="str">
        <f t="shared" si="4"/>
        <v>0</v>
      </c>
      <c r="H458" s="19">
        <v>3934331.98</v>
      </c>
    </row>
    <row r="459">
      <c r="A459" s="1" t="s">
        <v>31</v>
      </c>
      <c r="B459" s="5" t="s">
        <v>397</v>
      </c>
      <c r="C459" s="5" t="s">
        <v>222</v>
      </c>
      <c r="D459" s="17" t="str">
        <f t="shared" si="1"/>
        <v>0</v>
      </c>
      <c r="E459" s="17" t="str">
        <f t="shared" si="2"/>
        <v>0</v>
      </c>
      <c r="F459" s="17" t="str">
        <f t="shared" si="3"/>
        <v>0</v>
      </c>
      <c r="G459" s="18" t="str">
        <f t="shared" si="4"/>
        <v>0</v>
      </c>
      <c r="H459" s="19">
        <v>1490868.9</v>
      </c>
    </row>
    <row r="460">
      <c r="A460" s="1" t="s">
        <v>31</v>
      </c>
      <c r="B460" s="5" t="s">
        <v>398</v>
      </c>
      <c r="C460" s="5" t="s">
        <v>222</v>
      </c>
      <c r="D460" s="17" t="str">
        <f t="shared" si="1"/>
        <v>0</v>
      </c>
      <c r="E460" s="17" t="str">
        <f t="shared" si="2"/>
        <v>0</v>
      </c>
      <c r="F460" s="17" t="str">
        <f t="shared" si="3"/>
        <v>0</v>
      </c>
      <c r="G460" s="18" t="str">
        <f t="shared" si="4"/>
        <v>0</v>
      </c>
      <c r="H460" s="19">
        <v>3078715.06</v>
      </c>
    </row>
    <row r="461">
      <c r="A461" s="1" t="s">
        <v>31</v>
      </c>
      <c r="B461" s="5" t="s">
        <v>399</v>
      </c>
      <c r="C461" s="5" t="s">
        <v>222</v>
      </c>
      <c r="D461" s="17" t="str">
        <f t="shared" si="1"/>
        <v>0</v>
      </c>
      <c r="E461" s="17" t="str">
        <f t="shared" si="2"/>
        <v>0</v>
      </c>
      <c r="F461" s="17" t="str">
        <f t="shared" si="3"/>
        <v>0</v>
      </c>
      <c r="G461" s="18" t="str">
        <f t="shared" si="4"/>
        <v>0</v>
      </c>
      <c r="H461" s="19">
        <v>2307098.11</v>
      </c>
    </row>
    <row r="462">
      <c r="A462" s="1" t="s">
        <v>31</v>
      </c>
      <c r="B462" s="5" t="s">
        <v>287</v>
      </c>
      <c r="C462" s="5" t="s">
        <v>222</v>
      </c>
      <c r="D462" s="17" t="str">
        <f t="shared" si="1"/>
        <v>0</v>
      </c>
      <c r="E462" s="17" t="str">
        <f t="shared" si="2"/>
        <v>0</v>
      </c>
      <c r="F462" s="17" t="str">
        <f t="shared" si="3"/>
        <v>0</v>
      </c>
      <c r="G462" s="18" t="str">
        <f t="shared" si="4"/>
        <v>0</v>
      </c>
      <c r="H462" s="19">
        <v>2867326.09</v>
      </c>
    </row>
    <row r="463">
      <c r="A463" s="1" t="s">
        <v>31</v>
      </c>
      <c r="B463" s="5" t="s">
        <v>400</v>
      </c>
      <c r="C463" s="5" t="s">
        <v>222</v>
      </c>
      <c r="D463" s="17" t="str">
        <f t="shared" si="1"/>
        <v>0</v>
      </c>
      <c r="E463" s="17" t="str">
        <f t="shared" si="2"/>
        <v>0</v>
      </c>
      <c r="F463" s="17" t="str">
        <f t="shared" si="3"/>
        <v>0</v>
      </c>
      <c r="G463" s="18" t="str">
        <f t="shared" si="4"/>
        <v>0</v>
      </c>
      <c r="H463" s="19">
        <v>3441845.48</v>
      </c>
    </row>
    <row r="464">
      <c r="A464" s="1" t="s">
        <v>31</v>
      </c>
      <c r="B464" s="5" t="s">
        <v>401</v>
      </c>
      <c r="C464" s="5" t="s">
        <v>222</v>
      </c>
      <c r="D464" s="17" t="str">
        <f t="shared" si="1"/>
        <v>0</v>
      </c>
      <c r="E464" s="17" t="str">
        <f t="shared" si="2"/>
        <v>0</v>
      </c>
      <c r="F464" s="17" t="str">
        <f t="shared" si="3"/>
        <v>0</v>
      </c>
      <c r="G464" s="18" t="str">
        <f t="shared" si="4"/>
        <v>0</v>
      </c>
      <c r="H464" s="19">
        <v>3423478.1</v>
      </c>
    </row>
    <row r="465">
      <c r="A465" s="1" t="s">
        <v>31</v>
      </c>
      <c r="B465" s="5" t="s">
        <v>402</v>
      </c>
      <c r="C465" s="5" t="s">
        <v>222</v>
      </c>
      <c r="D465" s="17" t="str">
        <f t="shared" si="1"/>
        <v>0</v>
      </c>
      <c r="E465" s="17" t="str">
        <f t="shared" si="2"/>
        <v>0</v>
      </c>
      <c r="F465" s="17" t="str">
        <f t="shared" si="3"/>
        <v>0</v>
      </c>
      <c r="G465" s="18" t="str">
        <f t="shared" si="4"/>
        <v>0</v>
      </c>
      <c r="H465" s="19">
        <v>2075494.29</v>
      </c>
    </row>
    <row r="466">
      <c r="A466" s="1" t="s">
        <v>31</v>
      </c>
      <c r="B466" s="5" t="s">
        <v>403</v>
      </c>
      <c r="C466" s="5" t="s">
        <v>222</v>
      </c>
      <c r="D466" s="17" t="str">
        <f t="shared" si="1"/>
        <v>0</v>
      </c>
      <c r="E466" s="17" t="str">
        <f t="shared" si="2"/>
        <v>0</v>
      </c>
      <c r="F466" s="17" t="str">
        <f t="shared" si="3"/>
        <v>0</v>
      </c>
      <c r="G466" s="18" t="str">
        <f t="shared" si="4"/>
        <v>0</v>
      </c>
      <c r="H466" s="19">
        <v>1801625.9</v>
      </c>
    </row>
    <row r="467">
      <c r="A467" s="1" t="s">
        <v>31</v>
      </c>
      <c r="B467" s="5" t="s">
        <v>404</v>
      </c>
      <c r="C467" s="5" t="s">
        <v>222</v>
      </c>
      <c r="D467" s="17" t="str">
        <f t="shared" si="1"/>
        <v>EOG Resources</v>
      </c>
      <c r="E467" s="17" t="str">
        <f t="shared" si="2"/>
        <v>0</v>
      </c>
      <c r="F467" s="17" t="str">
        <f t="shared" si="3"/>
        <v>EOG RESOURCES INC COM</v>
      </c>
      <c r="G467" s="18">
        <f t="shared" si="4"/>
        <v>3144556.14</v>
      </c>
      <c r="H467" s="19">
        <v>3144556.14</v>
      </c>
    </row>
    <row r="468">
      <c r="A468" s="1" t="s">
        <v>31</v>
      </c>
      <c r="B468" s="5" t="s">
        <v>405</v>
      </c>
      <c r="C468" s="5" t="s">
        <v>222</v>
      </c>
      <c r="D468" s="17" t="str">
        <f t="shared" si="1"/>
        <v>0</v>
      </c>
      <c r="E468" s="17" t="str">
        <f t="shared" si="2"/>
        <v>0</v>
      </c>
      <c r="F468" s="17" t="str">
        <f t="shared" si="3"/>
        <v>0</v>
      </c>
      <c r="G468" s="18" t="str">
        <f t="shared" si="4"/>
        <v>0</v>
      </c>
      <c r="H468" s="19">
        <v>2791101.77</v>
      </c>
    </row>
    <row r="469">
      <c r="A469" s="1" t="s">
        <v>31</v>
      </c>
      <c r="B469" s="5" t="s">
        <v>406</v>
      </c>
      <c r="C469" s="5" t="s">
        <v>222</v>
      </c>
      <c r="D469" s="17" t="str">
        <f t="shared" si="1"/>
        <v>0</v>
      </c>
      <c r="E469" s="17" t="str">
        <f t="shared" si="2"/>
        <v>0</v>
      </c>
      <c r="F469" s="17" t="str">
        <f t="shared" si="3"/>
        <v>0</v>
      </c>
      <c r="G469" s="18" t="str">
        <f t="shared" si="4"/>
        <v>0</v>
      </c>
      <c r="H469" s="19">
        <v>2410881.83</v>
      </c>
    </row>
    <row r="470">
      <c r="A470" s="1" t="s">
        <v>31</v>
      </c>
      <c r="B470" s="5" t="s">
        <v>407</v>
      </c>
      <c r="C470" s="5" t="s">
        <v>222</v>
      </c>
      <c r="D470" s="17" t="str">
        <f t="shared" si="1"/>
        <v>0</v>
      </c>
      <c r="E470" s="17" t="str">
        <f t="shared" si="2"/>
        <v>0</v>
      </c>
      <c r="F470" s="17" t="str">
        <f t="shared" si="3"/>
        <v>0</v>
      </c>
      <c r="G470" s="18" t="str">
        <f t="shared" si="4"/>
        <v>0</v>
      </c>
      <c r="H470" s="19">
        <v>5023048.03</v>
      </c>
    </row>
    <row r="471">
      <c r="A471" s="1" t="s">
        <v>31</v>
      </c>
      <c r="B471" s="5" t="s">
        <v>408</v>
      </c>
      <c r="C471" s="5" t="s">
        <v>222</v>
      </c>
      <c r="D471" s="17" t="str">
        <f t="shared" si="1"/>
        <v>0</v>
      </c>
      <c r="E471" s="17" t="str">
        <f t="shared" si="2"/>
        <v>0</v>
      </c>
      <c r="F471" s="17" t="str">
        <f t="shared" si="3"/>
        <v>0</v>
      </c>
      <c r="G471" s="18" t="str">
        <f t="shared" si="4"/>
        <v>0</v>
      </c>
      <c r="H471" s="19">
        <v>3932324.73</v>
      </c>
    </row>
    <row r="472">
      <c r="A472" s="1" t="s">
        <v>31</v>
      </c>
      <c r="B472" s="5" t="s">
        <v>409</v>
      </c>
      <c r="C472" s="5" t="s">
        <v>222</v>
      </c>
      <c r="D472" s="17" t="str">
        <f t="shared" si="1"/>
        <v>0</v>
      </c>
      <c r="E472" s="17" t="str">
        <f t="shared" si="2"/>
        <v>0</v>
      </c>
      <c r="F472" s="17" t="str">
        <f t="shared" si="3"/>
        <v>0</v>
      </c>
      <c r="G472" s="18" t="str">
        <f t="shared" si="4"/>
        <v>0</v>
      </c>
      <c r="H472" s="19">
        <v>3243978.52</v>
      </c>
    </row>
    <row r="473">
      <c r="A473" s="1" t="s">
        <v>31</v>
      </c>
      <c r="B473" s="5" t="s">
        <v>410</v>
      </c>
      <c r="C473" s="5" t="s">
        <v>222</v>
      </c>
      <c r="D473" s="17" t="str">
        <f t="shared" si="1"/>
        <v>0</v>
      </c>
      <c r="E473" s="17" t="str">
        <f t="shared" si="2"/>
        <v>0</v>
      </c>
      <c r="F473" s="17" t="str">
        <f t="shared" si="3"/>
        <v>0</v>
      </c>
      <c r="G473" s="18" t="str">
        <f t="shared" si="4"/>
        <v>0</v>
      </c>
      <c r="H473" s="19">
        <v>2853808.72</v>
      </c>
    </row>
    <row r="474">
      <c r="A474" s="1" t="s">
        <v>31</v>
      </c>
      <c r="B474" s="5" t="s">
        <v>283</v>
      </c>
      <c r="C474" s="5" t="s">
        <v>222</v>
      </c>
      <c r="D474" s="17" t="str">
        <f t="shared" si="1"/>
        <v>0</v>
      </c>
      <c r="E474" s="17" t="str">
        <f t="shared" si="2"/>
        <v>0</v>
      </c>
      <c r="F474" s="17" t="str">
        <f t="shared" si="3"/>
        <v>0</v>
      </c>
      <c r="G474" s="18" t="str">
        <f t="shared" si="4"/>
        <v>0</v>
      </c>
      <c r="H474" s="19">
        <v>2917192.83</v>
      </c>
    </row>
    <row r="475">
      <c r="A475" s="1" t="s">
        <v>31</v>
      </c>
      <c r="B475" s="5" t="s">
        <v>285</v>
      </c>
      <c r="C475" s="5" t="s">
        <v>222</v>
      </c>
      <c r="D475" s="17" t="str">
        <f t="shared" si="1"/>
        <v>0</v>
      </c>
      <c r="E475" s="17" t="str">
        <f t="shared" si="2"/>
        <v>0</v>
      </c>
      <c r="F475" s="17" t="str">
        <f t="shared" si="3"/>
        <v>0</v>
      </c>
      <c r="G475" s="18" t="str">
        <f t="shared" si="4"/>
        <v>0</v>
      </c>
      <c r="H475" s="19">
        <v>4121096.67</v>
      </c>
    </row>
    <row r="476">
      <c r="A476" s="1" t="s">
        <v>31</v>
      </c>
      <c r="B476" s="5" t="s">
        <v>411</v>
      </c>
      <c r="C476" s="5" t="s">
        <v>222</v>
      </c>
      <c r="D476" s="17" t="str">
        <f t="shared" si="1"/>
        <v>0</v>
      </c>
      <c r="E476" s="17" t="str">
        <f t="shared" si="2"/>
        <v>0</v>
      </c>
      <c r="F476" s="17" t="str">
        <f t="shared" si="3"/>
        <v>0</v>
      </c>
      <c r="G476" s="18" t="str">
        <f t="shared" si="4"/>
        <v>0</v>
      </c>
      <c r="H476" s="19">
        <v>2943352.93</v>
      </c>
    </row>
    <row r="477">
      <c r="A477" s="1" t="s">
        <v>31</v>
      </c>
      <c r="B477" s="5" t="s">
        <v>412</v>
      </c>
      <c r="C477" s="5" t="s">
        <v>222</v>
      </c>
      <c r="D477" s="17" t="str">
        <f t="shared" si="1"/>
        <v>0</v>
      </c>
      <c r="E477" s="17" t="str">
        <f t="shared" si="2"/>
        <v>0</v>
      </c>
      <c r="F477" s="17" t="str">
        <f t="shared" si="3"/>
        <v>0</v>
      </c>
      <c r="G477" s="18" t="str">
        <f t="shared" si="4"/>
        <v>0</v>
      </c>
      <c r="H477" s="19">
        <v>4045835.18</v>
      </c>
    </row>
    <row r="478">
      <c r="A478" s="1" t="s">
        <v>31</v>
      </c>
      <c r="B478" s="5" t="s">
        <v>413</v>
      </c>
      <c r="C478" s="5" t="s">
        <v>222</v>
      </c>
      <c r="D478" s="17" t="str">
        <f t="shared" si="1"/>
        <v>0</v>
      </c>
      <c r="E478" s="17" t="str">
        <f t="shared" si="2"/>
        <v>0</v>
      </c>
      <c r="F478" s="17" t="str">
        <f t="shared" si="3"/>
        <v>0</v>
      </c>
      <c r="G478" s="18" t="str">
        <f t="shared" si="4"/>
        <v>0</v>
      </c>
      <c r="H478" s="19">
        <v>3146437.74</v>
      </c>
    </row>
    <row r="479">
      <c r="A479" s="1" t="s">
        <v>31</v>
      </c>
      <c r="B479" s="5" t="s">
        <v>414</v>
      </c>
      <c r="C479" s="5" t="s">
        <v>222</v>
      </c>
      <c r="D479" s="17" t="str">
        <f t="shared" si="1"/>
        <v>0</v>
      </c>
      <c r="E479" s="17" t="str">
        <f t="shared" si="2"/>
        <v>0</v>
      </c>
      <c r="F479" s="17" t="str">
        <f t="shared" si="3"/>
        <v>0</v>
      </c>
      <c r="G479" s="18" t="str">
        <f t="shared" si="4"/>
        <v>0</v>
      </c>
      <c r="H479" s="19">
        <v>2007639.07</v>
      </c>
    </row>
    <row r="480">
      <c r="A480" s="1" t="s">
        <v>31</v>
      </c>
      <c r="B480" s="5" t="s">
        <v>415</v>
      </c>
      <c r="C480" s="5" t="s">
        <v>222</v>
      </c>
      <c r="D480" s="17" t="str">
        <f t="shared" si="1"/>
        <v>0</v>
      </c>
      <c r="E480" s="17" t="str">
        <f t="shared" si="2"/>
        <v>0</v>
      </c>
      <c r="F480" s="17" t="str">
        <f t="shared" si="3"/>
        <v>0</v>
      </c>
      <c r="G480" s="18" t="str">
        <f t="shared" si="4"/>
        <v>0</v>
      </c>
      <c r="H480" s="19">
        <v>2848460.14</v>
      </c>
    </row>
    <row r="481">
      <c r="A481" s="1" t="s">
        <v>31</v>
      </c>
      <c r="B481" s="5" t="s">
        <v>416</v>
      </c>
      <c r="C481" s="5" t="s">
        <v>222</v>
      </c>
      <c r="D481" s="17" t="str">
        <f t="shared" si="1"/>
        <v>0</v>
      </c>
      <c r="E481" s="17" t="str">
        <f t="shared" si="2"/>
        <v>0</v>
      </c>
      <c r="F481" s="17" t="str">
        <f t="shared" si="3"/>
        <v>0</v>
      </c>
      <c r="G481" s="18" t="str">
        <f t="shared" si="4"/>
        <v>0</v>
      </c>
      <c r="H481" s="19">
        <v>1947692.65</v>
      </c>
    </row>
    <row r="482">
      <c r="A482" s="1" t="s">
        <v>31</v>
      </c>
      <c r="B482" s="5" t="s">
        <v>417</v>
      </c>
      <c r="C482" s="5" t="s">
        <v>222</v>
      </c>
      <c r="D482" s="17" t="str">
        <f t="shared" si="1"/>
        <v>0</v>
      </c>
      <c r="E482" s="17" t="str">
        <f t="shared" si="2"/>
        <v>0</v>
      </c>
      <c r="F482" s="17" t="str">
        <f t="shared" si="3"/>
        <v>0</v>
      </c>
      <c r="G482" s="18" t="str">
        <f t="shared" si="4"/>
        <v>0</v>
      </c>
      <c r="H482" s="19">
        <v>4143909.9</v>
      </c>
    </row>
    <row r="483">
      <c r="A483" s="1" t="s">
        <v>31</v>
      </c>
      <c r="B483" s="5" t="s">
        <v>418</v>
      </c>
      <c r="C483" s="5" t="s">
        <v>222</v>
      </c>
      <c r="D483" s="17" t="str">
        <f t="shared" si="1"/>
        <v>0</v>
      </c>
      <c r="E483" s="17" t="str">
        <f t="shared" si="2"/>
        <v>0</v>
      </c>
      <c r="F483" s="17" t="str">
        <f t="shared" si="3"/>
        <v>0</v>
      </c>
      <c r="G483" s="18" t="str">
        <f t="shared" si="4"/>
        <v>0</v>
      </c>
      <c r="H483" s="19">
        <v>1957831.46</v>
      </c>
    </row>
    <row r="484">
      <c r="A484" s="1" t="s">
        <v>31</v>
      </c>
      <c r="B484" s="5" t="s">
        <v>419</v>
      </c>
      <c r="C484" s="5" t="s">
        <v>222</v>
      </c>
      <c r="D484" s="17" t="str">
        <f t="shared" si="1"/>
        <v>0</v>
      </c>
      <c r="E484" s="17" t="str">
        <f t="shared" si="2"/>
        <v>0</v>
      </c>
      <c r="F484" s="17" t="str">
        <f t="shared" si="3"/>
        <v>0</v>
      </c>
      <c r="G484" s="18" t="str">
        <f t="shared" si="4"/>
        <v>0</v>
      </c>
      <c r="H484" s="19">
        <v>2556148.3</v>
      </c>
    </row>
    <row r="485">
      <c r="A485" s="1" t="s">
        <v>31</v>
      </c>
      <c r="B485" s="5" t="s">
        <v>32</v>
      </c>
      <c r="C485" s="5" t="s">
        <v>60</v>
      </c>
      <c r="D485" s="17" t="str">
        <f t="shared" si="1"/>
        <v>0</v>
      </c>
      <c r="E485" s="17" t="str">
        <f t="shared" si="2"/>
        <v>0</v>
      </c>
      <c r="F485" s="17" t="str">
        <f t="shared" si="3"/>
        <v>0</v>
      </c>
      <c r="G485" s="18" t="str">
        <f t="shared" si="4"/>
        <v>0</v>
      </c>
      <c r="H485" s="19">
        <v>0.0</v>
      </c>
    </row>
    <row r="486">
      <c r="A486" s="1" t="s">
        <v>31</v>
      </c>
      <c r="B486" s="5" t="s">
        <v>32</v>
      </c>
      <c r="C486" s="5" t="s">
        <v>59</v>
      </c>
      <c r="D486" s="17" t="str">
        <f t="shared" si="1"/>
        <v>0</v>
      </c>
      <c r="E486" s="17" t="str">
        <f t="shared" si="2"/>
        <v>0</v>
      </c>
      <c r="F486" s="17" t="str">
        <f t="shared" si="3"/>
        <v>0</v>
      </c>
      <c r="G486" s="18" t="str">
        <f t="shared" si="4"/>
        <v>0</v>
      </c>
      <c r="H486" s="19">
        <v>0.0</v>
      </c>
    </row>
    <row r="487">
      <c r="A487" s="1" t="s">
        <v>31</v>
      </c>
      <c r="B487" s="5" t="s">
        <v>32</v>
      </c>
      <c r="C487" s="5" t="s">
        <v>33</v>
      </c>
      <c r="D487" s="17" t="str">
        <f t="shared" si="1"/>
        <v>0</v>
      </c>
      <c r="E487" s="17" t="str">
        <f t="shared" si="2"/>
        <v>0</v>
      </c>
      <c r="F487" s="17" t="str">
        <f t="shared" si="3"/>
        <v>0</v>
      </c>
      <c r="G487" s="18" t="str">
        <f t="shared" si="4"/>
        <v>0</v>
      </c>
      <c r="H487" s="19">
        <v>0.0</v>
      </c>
    </row>
    <row r="488">
      <c r="A488" s="1" t="s">
        <v>31</v>
      </c>
      <c r="B488" s="5" t="s">
        <v>32</v>
      </c>
      <c r="C488" s="5" t="s">
        <v>257</v>
      </c>
      <c r="D488" s="17" t="str">
        <f t="shared" si="1"/>
        <v>0</v>
      </c>
      <c r="E488" s="17" t="str">
        <f t="shared" si="2"/>
        <v>0</v>
      </c>
      <c r="F488" s="17" t="str">
        <f t="shared" si="3"/>
        <v>0</v>
      </c>
      <c r="G488" s="18" t="str">
        <f t="shared" si="4"/>
        <v>0</v>
      </c>
      <c r="H488" s="19">
        <v>0.0</v>
      </c>
    </row>
    <row r="489">
      <c r="A489" s="1" t="s">
        <v>31</v>
      </c>
      <c r="B489" s="5" t="s">
        <v>32</v>
      </c>
      <c r="C489" s="5" t="s">
        <v>60</v>
      </c>
      <c r="D489" s="17" t="str">
        <f t="shared" si="1"/>
        <v>0</v>
      </c>
      <c r="E489" s="17" t="str">
        <f t="shared" si="2"/>
        <v>0</v>
      </c>
      <c r="F489" s="17" t="str">
        <f t="shared" si="3"/>
        <v>0</v>
      </c>
      <c r="G489" s="18" t="str">
        <f t="shared" si="4"/>
        <v>0</v>
      </c>
      <c r="H489" s="19">
        <v>0.0</v>
      </c>
    </row>
    <row r="490">
      <c r="A490" s="1" t="s">
        <v>31</v>
      </c>
      <c r="B490" s="5" t="s">
        <v>32</v>
      </c>
      <c r="C490" s="5" t="s">
        <v>56</v>
      </c>
      <c r="D490" s="17" t="str">
        <f t="shared" si="1"/>
        <v>0</v>
      </c>
      <c r="E490" s="17" t="str">
        <f t="shared" si="2"/>
        <v>0</v>
      </c>
      <c r="F490" s="17" t="str">
        <f t="shared" si="3"/>
        <v>0</v>
      </c>
      <c r="G490" s="18" t="str">
        <f t="shared" si="4"/>
        <v>0</v>
      </c>
      <c r="H490" s="19">
        <v>111.21</v>
      </c>
    </row>
    <row r="491">
      <c r="A491" s="1" t="s">
        <v>31</v>
      </c>
      <c r="B491" s="5" t="s">
        <v>32</v>
      </c>
      <c r="C491" s="5" t="s">
        <v>56</v>
      </c>
      <c r="D491" s="17" t="str">
        <f t="shared" si="1"/>
        <v>0</v>
      </c>
      <c r="E491" s="17" t="str">
        <f t="shared" si="2"/>
        <v>0</v>
      </c>
      <c r="F491" s="17" t="str">
        <f t="shared" si="3"/>
        <v>0</v>
      </c>
      <c r="G491" s="18" t="str">
        <f t="shared" si="4"/>
        <v>0</v>
      </c>
      <c r="H491" s="19">
        <v>4766000.0</v>
      </c>
    </row>
    <row r="492">
      <c r="A492" s="1" t="s">
        <v>31</v>
      </c>
      <c r="B492" s="5" t="s">
        <v>32</v>
      </c>
      <c r="C492" s="5" t="s">
        <v>61</v>
      </c>
      <c r="D492" s="17" t="str">
        <f t="shared" si="1"/>
        <v>0</v>
      </c>
      <c r="E492" s="17" t="str">
        <f t="shared" si="2"/>
        <v>0</v>
      </c>
      <c r="F492" s="17" t="str">
        <f t="shared" si="3"/>
        <v>0</v>
      </c>
      <c r="G492" s="18" t="str">
        <f t="shared" si="4"/>
        <v>0</v>
      </c>
      <c r="H492" s="19">
        <v>0.0</v>
      </c>
    </row>
    <row r="493">
      <c r="A493" s="1" t="s">
        <v>31</v>
      </c>
      <c r="B493" s="5" t="s">
        <v>420</v>
      </c>
      <c r="C493" s="5" t="s">
        <v>58</v>
      </c>
      <c r="D493" s="17" t="str">
        <f t="shared" si="1"/>
        <v>0</v>
      </c>
      <c r="E493" s="17" t="str">
        <f t="shared" si="2"/>
        <v>0</v>
      </c>
      <c r="F493" s="17" t="str">
        <f t="shared" si="3"/>
        <v>0</v>
      </c>
      <c r="G493" s="18" t="str">
        <f t="shared" si="4"/>
        <v>0</v>
      </c>
      <c r="H493" s="19">
        <v>3.700054139E7</v>
      </c>
    </row>
    <row r="494">
      <c r="A494" s="1" t="s">
        <v>31</v>
      </c>
      <c r="B494" s="5" t="s">
        <v>421</v>
      </c>
      <c r="C494" s="5" t="s">
        <v>58</v>
      </c>
      <c r="D494" s="17" t="str">
        <f t="shared" si="1"/>
        <v>0</v>
      </c>
      <c r="E494" s="17" t="str">
        <f t="shared" si="2"/>
        <v>0</v>
      </c>
      <c r="F494" s="17" t="str">
        <f t="shared" si="3"/>
        <v>0</v>
      </c>
      <c r="G494" s="18" t="str">
        <f t="shared" si="4"/>
        <v>0</v>
      </c>
      <c r="H494" s="19">
        <v>2.068950248E8</v>
      </c>
    </row>
    <row r="495">
      <c r="A495" s="1" t="s">
        <v>31</v>
      </c>
      <c r="B495" s="5" t="s">
        <v>32</v>
      </c>
      <c r="C495" s="5" t="s">
        <v>56</v>
      </c>
      <c r="D495" s="17" t="str">
        <f t="shared" si="1"/>
        <v>0</v>
      </c>
      <c r="E495" s="17" t="str">
        <f t="shared" si="2"/>
        <v>0</v>
      </c>
      <c r="F495" s="17" t="str">
        <f t="shared" si="3"/>
        <v>0</v>
      </c>
      <c r="G495" s="18" t="str">
        <f t="shared" si="4"/>
        <v>0</v>
      </c>
      <c r="H495" s="19">
        <v>-76.48</v>
      </c>
    </row>
    <row r="496">
      <c r="A496" s="1" t="s">
        <v>31</v>
      </c>
      <c r="B496" s="5" t="s">
        <v>422</v>
      </c>
      <c r="C496" s="5" t="s">
        <v>371</v>
      </c>
      <c r="D496" s="17" t="str">
        <f t="shared" si="1"/>
        <v>0</v>
      </c>
      <c r="E496" s="17" t="str">
        <f t="shared" si="2"/>
        <v>0</v>
      </c>
      <c r="F496" s="17" t="str">
        <f t="shared" si="3"/>
        <v>0</v>
      </c>
      <c r="G496" s="18" t="str">
        <f t="shared" si="4"/>
        <v>0</v>
      </c>
      <c r="H496" s="19">
        <v>1231679.4</v>
      </c>
    </row>
    <row r="497">
      <c r="A497" s="1" t="s">
        <v>31</v>
      </c>
      <c r="B497" s="5" t="s">
        <v>423</v>
      </c>
      <c r="C497" s="5" t="s">
        <v>371</v>
      </c>
      <c r="D497" s="17" t="str">
        <f t="shared" si="1"/>
        <v>0</v>
      </c>
      <c r="E497" s="17" t="str">
        <f t="shared" si="2"/>
        <v>0</v>
      </c>
      <c r="F497" s="17" t="str">
        <f t="shared" si="3"/>
        <v>0</v>
      </c>
      <c r="G497" s="18" t="str">
        <f t="shared" si="4"/>
        <v>0</v>
      </c>
      <c r="H497" s="19">
        <v>123699.98</v>
      </c>
    </row>
    <row r="498">
      <c r="A498" s="1" t="s">
        <v>31</v>
      </c>
      <c r="B498" s="5" t="s">
        <v>424</v>
      </c>
      <c r="C498" s="5" t="s">
        <v>425</v>
      </c>
      <c r="D498" s="17" t="str">
        <f t="shared" si="1"/>
        <v>0</v>
      </c>
      <c r="E498" s="17" t="str">
        <f t="shared" si="2"/>
        <v>0</v>
      </c>
      <c r="F498" s="17" t="str">
        <f t="shared" si="3"/>
        <v>0</v>
      </c>
      <c r="G498" s="18" t="str">
        <f t="shared" si="4"/>
        <v>0</v>
      </c>
      <c r="H498" s="19">
        <v>856775.61</v>
      </c>
    </row>
    <row r="499">
      <c r="A499" s="1" t="s">
        <v>31</v>
      </c>
      <c r="B499" s="5" t="s">
        <v>376</v>
      </c>
      <c r="C499" s="5" t="s">
        <v>373</v>
      </c>
      <c r="D499" s="17" t="str">
        <f t="shared" si="1"/>
        <v>0</v>
      </c>
      <c r="E499" s="17" t="str">
        <f t="shared" si="2"/>
        <v>0</v>
      </c>
      <c r="F499" s="17" t="str">
        <f t="shared" si="3"/>
        <v>0</v>
      </c>
      <c r="G499" s="18" t="str">
        <f t="shared" si="4"/>
        <v>0</v>
      </c>
      <c r="H499" s="19">
        <v>1185469.65</v>
      </c>
    </row>
    <row r="500">
      <c r="A500" s="1" t="s">
        <v>31</v>
      </c>
      <c r="B500" s="5" t="s">
        <v>374</v>
      </c>
      <c r="C500" s="5" t="s">
        <v>373</v>
      </c>
      <c r="D500" s="17" t="str">
        <f t="shared" si="1"/>
        <v>0</v>
      </c>
      <c r="E500" s="17" t="str">
        <f t="shared" si="2"/>
        <v>0</v>
      </c>
      <c r="F500" s="17" t="str">
        <f t="shared" si="3"/>
        <v>0</v>
      </c>
      <c r="G500" s="18" t="str">
        <f t="shared" si="4"/>
        <v>0</v>
      </c>
      <c r="H500" s="19">
        <v>3054916.11</v>
      </c>
    </row>
    <row r="501">
      <c r="A501" s="1" t="s">
        <v>31</v>
      </c>
      <c r="B501" s="5" t="s">
        <v>375</v>
      </c>
      <c r="C501" s="5" t="s">
        <v>373</v>
      </c>
      <c r="D501" s="17" t="str">
        <f t="shared" si="1"/>
        <v>0</v>
      </c>
      <c r="E501" s="17" t="str">
        <f t="shared" si="2"/>
        <v>0</v>
      </c>
      <c r="F501" s="17" t="str">
        <f t="shared" si="3"/>
        <v>0</v>
      </c>
      <c r="G501" s="18" t="str">
        <f t="shared" si="4"/>
        <v>0</v>
      </c>
      <c r="H501" s="19">
        <v>2394653.28</v>
      </c>
    </row>
    <row r="502">
      <c r="A502" s="1" t="s">
        <v>31</v>
      </c>
      <c r="B502" s="5" t="s">
        <v>426</v>
      </c>
      <c r="C502" s="5" t="s">
        <v>373</v>
      </c>
      <c r="D502" s="17" t="str">
        <f t="shared" si="1"/>
        <v>0</v>
      </c>
      <c r="E502" s="17" t="str">
        <f t="shared" si="2"/>
        <v>0</v>
      </c>
      <c r="F502" s="17" t="str">
        <f t="shared" si="3"/>
        <v>0</v>
      </c>
      <c r="G502" s="18" t="str">
        <f t="shared" si="4"/>
        <v>0</v>
      </c>
      <c r="H502" s="19">
        <v>1586062.42</v>
      </c>
    </row>
    <row r="503">
      <c r="A503" s="1" t="s">
        <v>31</v>
      </c>
      <c r="B503" s="5" t="s">
        <v>427</v>
      </c>
      <c r="C503" s="5" t="s">
        <v>270</v>
      </c>
      <c r="D503" s="17" t="str">
        <f t="shared" si="1"/>
        <v>0</v>
      </c>
      <c r="E503" s="17" t="str">
        <f t="shared" si="2"/>
        <v>0</v>
      </c>
      <c r="F503" s="17" t="str">
        <f t="shared" si="3"/>
        <v>0</v>
      </c>
      <c r="G503" s="18" t="str">
        <f t="shared" si="4"/>
        <v>0</v>
      </c>
      <c r="H503" s="19">
        <v>1332854.79</v>
      </c>
    </row>
    <row r="504">
      <c r="A504" s="1" t="s">
        <v>31</v>
      </c>
      <c r="B504" s="5" t="s">
        <v>428</v>
      </c>
      <c r="C504" s="5" t="s">
        <v>270</v>
      </c>
      <c r="D504" s="17" t="str">
        <f t="shared" si="1"/>
        <v>0</v>
      </c>
      <c r="E504" s="17" t="str">
        <f t="shared" si="2"/>
        <v>0</v>
      </c>
      <c r="F504" s="17" t="str">
        <f t="shared" si="3"/>
        <v>0</v>
      </c>
      <c r="G504" s="18" t="str">
        <f t="shared" si="4"/>
        <v>0</v>
      </c>
      <c r="H504" s="19">
        <v>805459.11</v>
      </c>
    </row>
    <row r="505">
      <c r="A505" s="1" t="s">
        <v>31</v>
      </c>
      <c r="B505" s="5" t="s">
        <v>429</v>
      </c>
      <c r="C505" s="5" t="s">
        <v>274</v>
      </c>
      <c r="D505" s="17" t="str">
        <f t="shared" si="1"/>
        <v>0</v>
      </c>
      <c r="E505" s="17" t="str">
        <f t="shared" si="2"/>
        <v>0</v>
      </c>
      <c r="F505" s="17" t="str">
        <f t="shared" si="3"/>
        <v>0</v>
      </c>
      <c r="G505" s="18" t="str">
        <f t="shared" si="4"/>
        <v>0</v>
      </c>
      <c r="H505" s="19">
        <v>1030449.16</v>
      </c>
    </row>
    <row r="506">
      <c r="A506" s="1" t="s">
        <v>31</v>
      </c>
      <c r="B506" s="5" t="s">
        <v>273</v>
      </c>
      <c r="C506" s="5" t="s">
        <v>274</v>
      </c>
      <c r="D506" s="17" t="str">
        <f t="shared" si="1"/>
        <v>0</v>
      </c>
      <c r="E506" s="17" t="str">
        <f t="shared" si="2"/>
        <v>0</v>
      </c>
      <c r="F506" s="17" t="str">
        <f t="shared" si="3"/>
        <v>0</v>
      </c>
      <c r="G506" s="18" t="str">
        <f t="shared" si="4"/>
        <v>0</v>
      </c>
      <c r="H506" s="19">
        <v>359910.61</v>
      </c>
    </row>
    <row r="507">
      <c r="A507" s="1" t="s">
        <v>31</v>
      </c>
      <c r="B507" s="5" t="s">
        <v>430</v>
      </c>
      <c r="C507" s="5" t="s">
        <v>86</v>
      </c>
      <c r="D507" s="17" t="str">
        <f t="shared" si="1"/>
        <v>0</v>
      </c>
      <c r="E507" s="17" t="str">
        <f t="shared" si="2"/>
        <v>0</v>
      </c>
      <c r="F507" s="17" t="str">
        <f t="shared" si="3"/>
        <v>0</v>
      </c>
      <c r="G507" s="18" t="str">
        <f t="shared" si="4"/>
        <v>0</v>
      </c>
      <c r="H507" s="19">
        <v>2552091.34</v>
      </c>
    </row>
    <row r="508">
      <c r="A508" s="1" t="s">
        <v>31</v>
      </c>
      <c r="B508" s="5" t="s">
        <v>431</v>
      </c>
      <c r="C508" s="5" t="s">
        <v>380</v>
      </c>
      <c r="D508" s="17" t="str">
        <f t="shared" si="1"/>
        <v>0</v>
      </c>
      <c r="E508" s="17" t="str">
        <f t="shared" si="2"/>
        <v>0</v>
      </c>
      <c r="F508" s="17" t="str">
        <f t="shared" si="3"/>
        <v>0</v>
      </c>
      <c r="G508" s="18" t="str">
        <f t="shared" si="4"/>
        <v>0</v>
      </c>
      <c r="H508" s="19">
        <v>1318763.86</v>
      </c>
    </row>
    <row r="509">
      <c r="A509" s="1" t="s">
        <v>31</v>
      </c>
      <c r="B509" s="5" t="s">
        <v>432</v>
      </c>
      <c r="C509" s="5" t="s">
        <v>86</v>
      </c>
      <c r="D509" s="17" t="str">
        <f t="shared" si="1"/>
        <v>0</v>
      </c>
      <c r="E509" s="17" t="str">
        <f t="shared" si="2"/>
        <v>0</v>
      </c>
      <c r="F509" s="17" t="str">
        <f t="shared" si="3"/>
        <v>0</v>
      </c>
      <c r="G509" s="18" t="str">
        <f t="shared" si="4"/>
        <v>0</v>
      </c>
      <c r="H509" s="19">
        <v>840563.25</v>
      </c>
    </row>
    <row r="510">
      <c r="A510" s="1" t="s">
        <v>31</v>
      </c>
      <c r="B510" s="5" t="s">
        <v>433</v>
      </c>
      <c r="C510" s="5" t="s">
        <v>86</v>
      </c>
      <c r="D510" s="17" t="str">
        <f t="shared" si="1"/>
        <v>0</v>
      </c>
      <c r="E510" s="17" t="str">
        <f t="shared" si="2"/>
        <v>0</v>
      </c>
      <c r="F510" s="17" t="str">
        <f t="shared" si="3"/>
        <v>0</v>
      </c>
      <c r="G510" s="18" t="str">
        <f t="shared" si="4"/>
        <v>0</v>
      </c>
      <c r="H510" s="19">
        <v>1340703.5</v>
      </c>
    </row>
    <row r="511">
      <c r="A511" s="1" t="s">
        <v>31</v>
      </c>
      <c r="B511" s="5" t="s">
        <v>434</v>
      </c>
      <c r="C511" s="5" t="s">
        <v>86</v>
      </c>
      <c r="D511" s="17" t="str">
        <f t="shared" si="1"/>
        <v>0</v>
      </c>
      <c r="E511" s="17" t="str">
        <f t="shared" si="2"/>
        <v>0</v>
      </c>
      <c r="F511" s="17" t="str">
        <f t="shared" si="3"/>
        <v>0</v>
      </c>
      <c r="G511" s="18" t="str">
        <f t="shared" si="4"/>
        <v>0</v>
      </c>
      <c r="H511" s="19">
        <v>1848523.23</v>
      </c>
    </row>
    <row r="512">
      <c r="A512" s="1" t="s">
        <v>31</v>
      </c>
      <c r="B512" s="5" t="s">
        <v>435</v>
      </c>
      <c r="C512" s="5" t="s">
        <v>86</v>
      </c>
      <c r="D512" s="17" t="str">
        <f t="shared" si="1"/>
        <v>0</v>
      </c>
      <c r="E512" s="17" t="str">
        <f t="shared" si="2"/>
        <v>0</v>
      </c>
      <c r="F512" s="17" t="str">
        <f t="shared" si="3"/>
        <v>0</v>
      </c>
      <c r="G512" s="18" t="str">
        <f t="shared" si="4"/>
        <v>0</v>
      </c>
      <c r="H512" s="19">
        <v>1197000.0</v>
      </c>
    </row>
    <row r="513">
      <c r="A513" s="1" t="s">
        <v>31</v>
      </c>
      <c r="B513" s="5" t="s">
        <v>347</v>
      </c>
      <c r="C513" s="5" t="s">
        <v>86</v>
      </c>
      <c r="D513" s="17" t="str">
        <f t="shared" si="1"/>
        <v>0</v>
      </c>
      <c r="E513" s="17" t="str">
        <f t="shared" si="2"/>
        <v>0</v>
      </c>
      <c r="F513" s="17" t="str">
        <f t="shared" si="3"/>
        <v>0</v>
      </c>
      <c r="G513" s="18" t="str">
        <f t="shared" si="4"/>
        <v>0</v>
      </c>
      <c r="H513" s="19">
        <v>887984.35</v>
      </c>
    </row>
    <row r="514">
      <c r="A514" s="1" t="s">
        <v>31</v>
      </c>
      <c r="B514" s="5" t="s">
        <v>436</v>
      </c>
      <c r="C514" s="5" t="s">
        <v>86</v>
      </c>
      <c r="D514" s="17" t="str">
        <f t="shared" si="1"/>
        <v>Dragon Oil</v>
      </c>
      <c r="E514" s="17" t="str">
        <f t="shared" si="2"/>
        <v>0</v>
      </c>
      <c r="F514" s="17" t="str">
        <f t="shared" si="3"/>
        <v>DRAGON OIL ORD EUR0.10</v>
      </c>
      <c r="G514" s="18">
        <f t="shared" si="4"/>
        <v>540535.5</v>
      </c>
      <c r="H514" s="19">
        <v>540535.5</v>
      </c>
    </row>
    <row r="515">
      <c r="A515" s="1" t="s">
        <v>31</v>
      </c>
      <c r="B515" s="5" t="s">
        <v>437</v>
      </c>
      <c r="C515" s="5" t="s">
        <v>86</v>
      </c>
      <c r="D515" s="17" t="str">
        <f t="shared" si="1"/>
        <v>0</v>
      </c>
      <c r="E515" s="17" t="str">
        <f t="shared" si="2"/>
        <v>0</v>
      </c>
      <c r="F515" s="17" t="str">
        <f t="shared" si="3"/>
        <v>0</v>
      </c>
      <c r="G515" s="18" t="str">
        <f t="shared" si="4"/>
        <v>0</v>
      </c>
      <c r="H515" s="19">
        <v>1610830.8</v>
      </c>
    </row>
    <row r="516">
      <c r="A516" s="1" t="s">
        <v>31</v>
      </c>
      <c r="B516" s="5" t="s">
        <v>438</v>
      </c>
      <c r="C516" s="5" t="s">
        <v>86</v>
      </c>
      <c r="D516" s="17" t="str">
        <f t="shared" si="1"/>
        <v>0</v>
      </c>
      <c r="E516" s="17" t="str">
        <f t="shared" si="2"/>
        <v>0</v>
      </c>
      <c r="F516" s="17" t="str">
        <f t="shared" si="3"/>
        <v>0</v>
      </c>
      <c r="G516" s="18" t="str">
        <f t="shared" si="4"/>
        <v>0</v>
      </c>
      <c r="H516" s="19">
        <v>438141.9</v>
      </c>
    </row>
    <row r="517">
      <c r="A517" s="1" t="s">
        <v>31</v>
      </c>
      <c r="B517" s="5" t="s">
        <v>367</v>
      </c>
      <c r="C517" s="5" t="s">
        <v>86</v>
      </c>
      <c r="D517" s="17" t="str">
        <f t="shared" si="1"/>
        <v>0</v>
      </c>
      <c r="E517" s="17" t="str">
        <f t="shared" si="2"/>
        <v>0</v>
      </c>
      <c r="F517" s="17" t="str">
        <f t="shared" si="3"/>
        <v>0</v>
      </c>
      <c r="G517" s="18" t="str">
        <f t="shared" si="4"/>
        <v>0</v>
      </c>
      <c r="H517" s="19">
        <v>1175430.2</v>
      </c>
    </row>
    <row r="518">
      <c r="A518" s="1" t="s">
        <v>31</v>
      </c>
      <c r="B518" s="5" t="s">
        <v>439</v>
      </c>
      <c r="C518" s="5" t="s">
        <v>86</v>
      </c>
      <c r="D518" s="17" t="str">
        <f t="shared" si="1"/>
        <v>Tullow Oil</v>
      </c>
      <c r="E518" s="17" t="str">
        <f t="shared" si="2"/>
        <v>0</v>
      </c>
      <c r="F518" s="17" t="str">
        <f t="shared" si="3"/>
        <v>TULLOW OIL ORD GBP0.10</v>
      </c>
      <c r="G518" s="18">
        <f t="shared" si="4"/>
        <v>479287.01</v>
      </c>
      <c r="H518" s="19">
        <v>479287.01</v>
      </c>
    </row>
    <row r="519">
      <c r="A519" s="1" t="s">
        <v>31</v>
      </c>
      <c r="B519" s="5" t="s">
        <v>440</v>
      </c>
      <c r="C519" s="5" t="s">
        <v>86</v>
      </c>
      <c r="D519" s="17" t="str">
        <f t="shared" si="1"/>
        <v>0</v>
      </c>
      <c r="E519" s="17" t="str">
        <f t="shared" si="2"/>
        <v>0</v>
      </c>
      <c r="F519" s="17" t="str">
        <f t="shared" si="3"/>
        <v>0</v>
      </c>
      <c r="G519" s="18" t="str">
        <f t="shared" si="4"/>
        <v>0</v>
      </c>
      <c r="H519" s="19">
        <v>1862949.66</v>
      </c>
    </row>
    <row r="520">
      <c r="A520" s="1" t="s">
        <v>31</v>
      </c>
      <c r="B520" s="5" t="s">
        <v>441</v>
      </c>
      <c r="C520" s="5" t="s">
        <v>86</v>
      </c>
      <c r="D520" s="17" t="str">
        <f t="shared" si="1"/>
        <v>0</v>
      </c>
      <c r="E520" s="17" t="str">
        <f t="shared" si="2"/>
        <v>0</v>
      </c>
      <c r="F520" s="17" t="str">
        <f t="shared" si="3"/>
        <v>0</v>
      </c>
      <c r="G520" s="18" t="str">
        <f t="shared" si="4"/>
        <v>0</v>
      </c>
      <c r="H520" s="19">
        <v>4125250.8</v>
      </c>
    </row>
    <row r="521">
      <c r="A521" s="1" t="s">
        <v>31</v>
      </c>
      <c r="B521" s="5" t="s">
        <v>442</v>
      </c>
      <c r="C521" s="5" t="s">
        <v>389</v>
      </c>
      <c r="D521" s="17" t="str">
        <f t="shared" si="1"/>
        <v>0</v>
      </c>
      <c r="E521" s="17" t="str">
        <f t="shared" si="2"/>
        <v>0</v>
      </c>
      <c r="F521" s="17" t="str">
        <f t="shared" si="3"/>
        <v>0</v>
      </c>
      <c r="G521" s="18" t="str">
        <f t="shared" si="4"/>
        <v>0</v>
      </c>
      <c r="H521" s="19">
        <v>680832.53</v>
      </c>
    </row>
    <row r="522">
      <c r="A522" s="1" t="s">
        <v>31</v>
      </c>
      <c r="B522" s="5" t="s">
        <v>390</v>
      </c>
      <c r="C522" s="5" t="s">
        <v>389</v>
      </c>
      <c r="D522" s="17" t="str">
        <f t="shared" si="1"/>
        <v>0</v>
      </c>
      <c r="E522" s="17" t="str">
        <f t="shared" si="2"/>
        <v>0</v>
      </c>
      <c r="F522" s="17" t="str">
        <f t="shared" si="3"/>
        <v>0</v>
      </c>
      <c r="G522" s="18" t="str">
        <f t="shared" si="4"/>
        <v>0</v>
      </c>
      <c r="H522" s="19">
        <v>129191.03</v>
      </c>
    </row>
    <row r="523">
      <c r="A523" s="1" t="s">
        <v>31</v>
      </c>
      <c r="B523" s="5" t="s">
        <v>443</v>
      </c>
      <c r="C523" s="5" t="s">
        <v>389</v>
      </c>
      <c r="D523" s="17" t="str">
        <f t="shared" si="1"/>
        <v>0</v>
      </c>
      <c r="E523" s="17" t="str">
        <f t="shared" si="2"/>
        <v>0</v>
      </c>
      <c r="F523" s="17" t="str">
        <f t="shared" si="3"/>
        <v>0</v>
      </c>
      <c r="G523" s="18" t="str">
        <f t="shared" si="4"/>
        <v>0</v>
      </c>
      <c r="H523" s="19">
        <v>972041.27</v>
      </c>
    </row>
    <row r="524">
      <c r="A524" s="1" t="s">
        <v>31</v>
      </c>
      <c r="B524" s="5" t="s">
        <v>444</v>
      </c>
      <c r="C524" s="5" t="s">
        <v>389</v>
      </c>
      <c r="D524" s="17" t="str">
        <f t="shared" si="1"/>
        <v>0</v>
      </c>
      <c r="E524" s="17" t="str">
        <f t="shared" si="2"/>
        <v>0</v>
      </c>
      <c r="F524" s="17" t="str">
        <f t="shared" si="3"/>
        <v>0</v>
      </c>
      <c r="G524" s="18" t="str">
        <f t="shared" si="4"/>
        <v>0</v>
      </c>
      <c r="H524" s="19">
        <v>675795.48</v>
      </c>
    </row>
    <row r="525">
      <c r="A525" s="1" t="s">
        <v>31</v>
      </c>
      <c r="B525" s="5" t="s">
        <v>445</v>
      </c>
      <c r="C525" s="5" t="s">
        <v>389</v>
      </c>
      <c r="D525" s="17" t="str">
        <f t="shared" si="1"/>
        <v>0</v>
      </c>
      <c r="E525" s="17" t="str">
        <f t="shared" si="2"/>
        <v>0</v>
      </c>
      <c r="F525" s="17" t="str">
        <f t="shared" si="3"/>
        <v>0</v>
      </c>
      <c r="G525" s="18" t="str">
        <f t="shared" si="4"/>
        <v>0</v>
      </c>
      <c r="H525" s="19">
        <v>796076.95</v>
      </c>
    </row>
    <row r="526">
      <c r="A526" s="1" t="s">
        <v>31</v>
      </c>
      <c r="B526" s="5" t="s">
        <v>446</v>
      </c>
      <c r="C526" s="5" t="s">
        <v>447</v>
      </c>
      <c r="D526" s="17" t="str">
        <f t="shared" si="1"/>
        <v>0</v>
      </c>
      <c r="E526" s="17" t="str">
        <f t="shared" si="2"/>
        <v>0</v>
      </c>
      <c r="F526" s="17" t="str">
        <f t="shared" si="3"/>
        <v>0</v>
      </c>
      <c r="G526" s="18" t="str">
        <f t="shared" si="4"/>
        <v>0</v>
      </c>
      <c r="H526" s="19">
        <v>422176.12</v>
      </c>
    </row>
    <row r="527">
      <c r="A527" s="1" t="s">
        <v>31</v>
      </c>
      <c r="B527" s="5" t="s">
        <v>448</v>
      </c>
      <c r="C527" s="5" t="s">
        <v>393</v>
      </c>
      <c r="D527" s="17" t="str">
        <f t="shared" si="1"/>
        <v>0</v>
      </c>
      <c r="E527" s="17" t="str">
        <f t="shared" si="2"/>
        <v>0</v>
      </c>
      <c r="F527" s="17" t="str">
        <f t="shared" si="3"/>
        <v>0</v>
      </c>
      <c r="G527" s="18" t="str">
        <f t="shared" si="4"/>
        <v>0</v>
      </c>
      <c r="H527" s="19">
        <v>956197.84</v>
      </c>
    </row>
    <row r="528">
      <c r="A528" s="1" t="s">
        <v>31</v>
      </c>
      <c r="B528" s="5" t="s">
        <v>449</v>
      </c>
      <c r="C528" s="5" t="s">
        <v>393</v>
      </c>
      <c r="D528" s="17" t="str">
        <f t="shared" si="1"/>
        <v>0</v>
      </c>
      <c r="E528" s="17" t="str">
        <f t="shared" si="2"/>
        <v>0</v>
      </c>
      <c r="F528" s="17" t="str">
        <f t="shared" si="3"/>
        <v>0</v>
      </c>
      <c r="G528" s="18" t="str">
        <f t="shared" si="4"/>
        <v>0</v>
      </c>
      <c r="H528" s="19">
        <v>1107950.87</v>
      </c>
    </row>
    <row r="529">
      <c r="A529" s="1" t="s">
        <v>31</v>
      </c>
      <c r="B529" s="5" t="s">
        <v>450</v>
      </c>
      <c r="C529" s="5" t="s">
        <v>393</v>
      </c>
      <c r="D529" s="17" t="str">
        <f t="shared" si="1"/>
        <v>0</v>
      </c>
      <c r="E529" s="17" t="str">
        <f t="shared" si="2"/>
        <v>0</v>
      </c>
      <c r="F529" s="17" t="str">
        <f t="shared" si="3"/>
        <v>0</v>
      </c>
      <c r="G529" s="18" t="str">
        <f t="shared" si="4"/>
        <v>0</v>
      </c>
      <c r="H529" s="19">
        <v>1455153.94</v>
      </c>
    </row>
    <row r="530">
      <c r="A530" s="1" t="s">
        <v>31</v>
      </c>
      <c r="B530" s="5" t="s">
        <v>451</v>
      </c>
      <c r="C530" s="5" t="s">
        <v>393</v>
      </c>
      <c r="D530" s="17" t="str">
        <f t="shared" si="1"/>
        <v>0</v>
      </c>
      <c r="E530" s="17" t="str">
        <f t="shared" si="2"/>
        <v>0</v>
      </c>
      <c r="F530" s="17" t="str">
        <f t="shared" si="3"/>
        <v>0</v>
      </c>
      <c r="G530" s="18" t="str">
        <f t="shared" si="4"/>
        <v>0</v>
      </c>
      <c r="H530" s="19">
        <v>624764.92</v>
      </c>
    </row>
    <row r="531">
      <c r="A531" s="1" t="s">
        <v>31</v>
      </c>
      <c r="B531" s="5" t="s">
        <v>392</v>
      </c>
      <c r="C531" s="5" t="s">
        <v>393</v>
      </c>
      <c r="D531" s="17" t="str">
        <f t="shared" si="1"/>
        <v>0</v>
      </c>
      <c r="E531" s="17" t="str">
        <f t="shared" si="2"/>
        <v>0</v>
      </c>
      <c r="F531" s="17" t="str">
        <f t="shared" si="3"/>
        <v>0</v>
      </c>
      <c r="G531" s="18" t="str">
        <f t="shared" si="4"/>
        <v>0</v>
      </c>
      <c r="H531" s="19">
        <v>1300268.54</v>
      </c>
    </row>
    <row r="532">
      <c r="A532" s="1" t="s">
        <v>31</v>
      </c>
      <c r="B532" s="5" t="s">
        <v>452</v>
      </c>
      <c r="C532" s="5" t="s">
        <v>393</v>
      </c>
      <c r="D532" s="17" t="str">
        <f t="shared" si="1"/>
        <v>Inpex </v>
      </c>
      <c r="E532" s="17" t="str">
        <f t="shared" si="2"/>
        <v>0</v>
      </c>
      <c r="F532" s="17" t="str">
        <f t="shared" si="3"/>
        <v>INPEX CORPORATION NPV</v>
      </c>
      <c r="G532" s="18">
        <f t="shared" si="4"/>
        <v>1197127.12</v>
      </c>
      <c r="H532" s="19">
        <v>1197127.12</v>
      </c>
    </row>
    <row r="533">
      <c r="A533" s="1" t="s">
        <v>31</v>
      </c>
      <c r="B533" s="5" t="s">
        <v>453</v>
      </c>
      <c r="C533" s="5" t="s">
        <v>393</v>
      </c>
      <c r="D533" s="17" t="str">
        <f t="shared" si="1"/>
        <v>0</v>
      </c>
      <c r="E533" s="17" t="str">
        <f t="shared" si="2"/>
        <v>0</v>
      </c>
      <c r="F533" s="17" t="str">
        <f t="shared" si="3"/>
        <v>0</v>
      </c>
      <c r="G533" s="18" t="str">
        <f t="shared" si="4"/>
        <v>0</v>
      </c>
      <c r="H533" s="19">
        <v>662487.82</v>
      </c>
    </row>
    <row r="534">
      <c r="A534" s="1" t="s">
        <v>31</v>
      </c>
      <c r="B534" s="5" t="s">
        <v>454</v>
      </c>
      <c r="C534" s="5" t="s">
        <v>393</v>
      </c>
      <c r="D534" s="17" t="str">
        <f t="shared" si="1"/>
        <v>0</v>
      </c>
      <c r="E534" s="17" t="str">
        <f t="shared" si="2"/>
        <v>0</v>
      </c>
      <c r="F534" s="17" t="str">
        <f t="shared" si="3"/>
        <v>0</v>
      </c>
      <c r="G534" s="18" t="str">
        <f t="shared" si="4"/>
        <v>0</v>
      </c>
      <c r="H534" s="19">
        <v>1158241.67</v>
      </c>
    </row>
    <row r="535">
      <c r="A535" s="1" t="s">
        <v>31</v>
      </c>
      <c r="B535" s="5" t="s">
        <v>455</v>
      </c>
      <c r="C535" s="5" t="s">
        <v>456</v>
      </c>
      <c r="D535" s="17" t="str">
        <f t="shared" si="1"/>
        <v>0</v>
      </c>
      <c r="E535" s="17" t="str">
        <f t="shared" si="2"/>
        <v>0</v>
      </c>
      <c r="F535" s="17" t="str">
        <f t="shared" si="3"/>
        <v>0</v>
      </c>
      <c r="G535" s="18" t="str">
        <f t="shared" si="4"/>
        <v>0</v>
      </c>
      <c r="H535" s="19">
        <v>914209.51</v>
      </c>
    </row>
    <row r="536">
      <c r="A536" s="1" t="s">
        <v>31</v>
      </c>
      <c r="B536" s="5" t="s">
        <v>457</v>
      </c>
      <c r="C536" s="5" t="s">
        <v>456</v>
      </c>
      <c r="D536" s="17" t="str">
        <f t="shared" si="1"/>
        <v>0</v>
      </c>
      <c r="E536" s="17" t="str">
        <f t="shared" si="2"/>
        <v>0</v>
      </c>
      <c r="F536" s="17" t="str">
        <f t="shared" si="3"/>
        <v>0</v>
      </c>
      <c r="G536" s="18" t="str">
        <f t="shared" si="4"/>
        <v>0</v>
      </c>
      <c r="H536" s="19">
        <v>576445.01</v>
      </c>
    </row>
    <row r="537">
      <c r="A537" s="1" t="s">
        <v>31</v>
      </c>
      <c r="B537" s="5" t="s">
        <v>458</v>
      </c>
      <c r="C537" s="5" t="s">
        <v>459</v>
      </c>
      <c r="D537" s="17" t="str">
        <f t="shared" si="1"/>
        <v>0</v>
      </c>
      <c r="E537" s="17" t="str">
        <f t="shared" si="2"/>
        <v>0</v>
      </c>
      <c r="F537" s="17" t="str">
        <f t="shared" si="3"/>
        <v>0</v>
      </c>
      <c r="G537" s="18" t="str">
        <f t="shared" si="4"/>
        <v>0</v>
      </c>
      <c r="H537" s="19">
        <v>2519930.01</v>
      </c>
    </row>
    <row r="538">
      <c r="A538" s="1" t="s">
        <v>31</v>
      </c>
      <c r="B538" s="5" t="s">
        <v>460</v>
      </c>
      <c r="C538" s="5" t="s">
        <v>459</v>
      </c>
      <c r="D538" s="17" t="str">
        <f t="shared" si="1"/>
        <v>0</v>
      </c>
      <c r="E538" s="17" t="str">
        <f t="shared" si="2"/>
        <v>0</v>
      </c>
      <c r="F538" s="17" t="str">
        <f t="shared" si="3"/>
        <v>0</v>
      </c>
      <c r="G538" s="18" t="str">
        <f t="shared" si="4"/>
        <v>0</v>
      </c>
      <c r="H538" s="19">
        <v>1401206.6</v>
      </c>
    </row>
    <row r="539">
      <c r="A539" s="1" t="s">
        <v>31</v>
      </c>
      <c r="B539" s="5" t="s">
        <v>461</v>
      </c>
      <c r="C539" s="5" t="s">
        <v>459</v>
      </c>
      <c r="D539" s="17" t="str">
        <f t="shared" si="1"/>
        <v>0</v>
      </c>
      <c r="E539" s="17" t="str">
        <f t="shared" si="2"/>
        <v>0</v>
      </c>
      <c r="F539" s="17" t="str">
        <f t="shared" si="3"/>
        <v>0</v>
      </c>
      <c r="G539" s="18" t="str">
        <f t="shared" si="4"/>
        <v>0</v>
      </c>
      <c r="H539" s="19">
        <v>1676219.78</v>
      </c>
    </row>
    <row r="540">
      <c r="A540" s="1" t="s">
        <v>31</v>
      </c>
      <c r="B540" s="5" t="s">
        <v>462</v>
      </c>
      <c r="C540" s="5" t="s">
        <v>459</v>
      </c>
      <c r="D540" s="17" t="str">
        <f t="shared" si="1"/>
        <v>0</v>
      </c>
      <c r="E540" s="17" t="str">
        <f t="shared" si="2"/>
        <v>0</v>
      </c>
      <c r="F540" s="17" t="str">
        <f t="shared" si="3"/>
        <v>0</v>
      </c>
      <c r="G540" s="18" t="str">
        <f t="shared" si="4"/>
        <v>0</v>
      </c>
      <c r="H540" s="19">
        <v>1108482.89</v>
      </c>
    </row>
    <row r="541">
      <c r="A541" s="1" t="s">
        <v>31</v>
      </c>
      <c r="B541" s="5" t="s">
        <v>463</v>
      </c>
      <c r="C541" s="5" t="s">
        <v>222</v>
      </c>
      <c r="D541" s="17" t="str">
        <f t="shared" si="1"/>
        <v>0</v>
      </c>
      <c r="E541" s="17" t="str">
        <f t="shared" si="2"/>
        <v>0</v>
      </c>
      <c r="F541" s="17" t="str">
        <f t="shared" si="3"/>
        <v>0</v>
      </c>
      <c r="G541" s="18" t="str">
        <f t="shared" si="4"/>
        <v>0</v>
      </c>
      <c r="H541" s="19">
        <v>606481.68</v>
      </c>
    </row>
    <row r="542">
      <c r="A542" s="1" t="s">
        <v>31</v>
      </c>
      <c r="B542" s="5" t="s">
        <v>464</v>
      </c>
      <c r="C542" s="5" t="s">
        <v>222</v>
      </c>
      <c r="D542" s="17" t="str">
        <f t="shared" si="1"/>
        <v>0</v>
      </c>
      <c r="E542" s="17" t="str">
        <f t="shared" si="2"/>
        <v>0</v>
      </c>
      <c r="F542" s="17" t="str">
        <f t="shared" si="3"/>
        <v>0</v>
      </c>
      <c r="G542" s="18" t="str">
        <f t="shared" si="4"/>
        <v>0</v>
      </c>
      <c r="H542" s="19">
        <v>1499738.99</v>
      </c>
    </row>
    <row r="543">
      <c r="A543" s="1" t="s">
        <v>31</v>
      </c>
      <c r="B543" s="5" t="s">
        <v>465</v>
      </c>
      <c r="C543" s="5" t="s">
        <v>222</v>
      </c>
      <c r="D543" s="17" t="str">
        <f t="shared" si="1"/>
        <v>0</v>
      </c>
      <c r="E543" s="17" t="str">
        <f t="shared" si="2"/>
        <v>0</v>
      </c>
      <c r="F543" s="17" t="str">
        <f t="shared" si="3"/>
        <v>0</v>
      </c>
      <c r="G543" s="18" t="str">
        <f t="shared" si="4"/>
        <v>0</v>
      </c>
      <c r="H543" s="19">
        <v>1914494.89</v>
      </c>
    </row>
    <row r="544">
      <c r="A544" s="1" t="s">
        <v>31</v>
      </c>
      <c r="B544" s="5" t="s">
        <v>466</v>
      </c>
      <c r="C544" s="5" t="s">
        <v>222</v>
      </c>
      <c r="D544" s="17" t="str">
        <f t="shared" si="1"/>
        <v>0</v>
      </c>
      <c r="E544" s="17" t="str">
        <f t="shared" si="2"/>
        <v>0</v>
      </c>
      <c r="F544" s="17" t="str">
        <f t="shared" si="3"/>
        <v>0</v>
      </c>
      <c r="G544" s="18" t="str">
        <f t="shared" si="4"/>
        <v>0</v>
      </c>
      <c r="H544" s="19">
        <v>633781.57</v>
      </c>
    </row>
    <row r="545">
      <c r="A545" s="1" t="s">
        <v>31</v>
      </c>
      <c r="B545" s="5" t="s">
        <v>467</v>
      </c>
      <c r="C545" s="5" t="s">
        <v>222</v>
      </c>
      <c r="D545" s="17" t="str">
        <f t="shared" si="1"/>
        <v>0</v>
      </c>
      <c r="E545" s="17" t="str">
        <f t="shared" si="2"/>
        <v>0</v>
      </c>
      <c r="F545" s="17" t="str">
        <f t="shared" si="3"/>
        <v>0</v>
      </c>
      <c r="G545" s="18" t="str">
        <f t="shared" si="4"/>
        <v>0</v>
      </c>
      <c r="H545" s="19">
        <v>756082.45</v>
      </c>
    </row>
    <row r="546">
      <c r="A546" s="1" t="s">
        <v>31</v>
      </c>
      <c r="B546" s="5" t="s">
        <v>468</v>
      </c>
      <c r="C546" s="5" t="s">
        <v>222</v>
      </c>
      <c r="D546" s="17" t="str">
        <f t="shared" si="1"/>
        <v>0</v>
      </c>
      <c r="E546" s="17" t="str">
        <f t="shared" si="2"/>
        <v>0</v>
      </c>
      <c r="F546" s="17" t="str">
        <f t="shared" si="3"/>
        <v>0</v>
      </c>
      <c r="G546" s="18" t="str">
        <f t="shared" si="4"/>
        <v>0</v>
      </c>
      <c r="H546" s="19">
        <v>1418300.82</v>
      </c>
    </row>
    <row r="547">
      <c r="A547" s="1" t="s">
        <v>31</v>
      </c>
      <c r="B547" s="5" t="s">
        <v>469</v>
      </c>
      <c r="C547" s="5" t="s">
        <v>222</v>
      </c>
      <c r="D547" s="17" t="str">
        <f t="shared" si="1"/>
        <v>0</v>
      </c>
      <c r="E547" s="17" t="str">
        <f t="shared" si="2"/>
        <v>0</v>
      </c>
      <c r="F547" s="17" t="str">
        <f t="shared" si="3"/>
        <v>0</v>
      </c>
      <c r="G547" s="18" t="str">
        <f t="shared" si="4"/>
        <v>0</v>
      </c>
      <c r="H547" s="19">
        <v>740956.22</v>
      </c>
    </row>
    <row r="548">
      <c r="A548" s="1" t="s">
        <v>31</v>
      </c>
      <c r="B548" s="5" t="s">
        <v>470</v>
      </c>
      <c r="C548" s="5" t="s">
        <v>222</v>
      </c>
      <c r="D548" s="17" t="str">
        <f t="shared" si="1"/>
        <v>0</v>
      </c>
      <c r="E548" s="17" t="str">
        <f t="shared" si="2"/>
        <v>0</v>
      </c>
      <c r="F548" s="17" t="str">
        <f t="shared" si="3"/>
        <v>0</v>
      </c>
      <c r="G548" s="18" t="str">
        <f t="shared" si="4"/>
        <v>0</v>
      </c>
      <c r="H548" s="19">
        <v>1102107.2</v>
      </c>
    </row>
    <row r="549">
      <c r="A549" s="1" t="s">
        <v>31</v>
      </c>
      <c r="B549" s="5" t="s">
        <v>396</v>
      </c>
      <c r="C549" s="5" t="s">
        <v>222</v>
      </c>
      <c r="D549" s="17" t="str">
        <f t="shared" si="1"/>
        <v>0</v>
      </c>
      <c r="E549" s="17" t="str">
        <f t="shared" si="2"/>
        <v>0</v>
      </c>
      <c r="F549" s="17" t="str">
        <f t="shared" si="3"/>
        <v>0</v>
      </c>
      <c r="G549" s="18" t="str">
        <f t="shared" si="4"/>
        <v>0</v>
      </c>
      <c r="H549" s="19">
        <v>1475277.39</v>
      </c>
    </row>
    <row r="550">
      <c r="A550" s="1" t="s">
        <v>31</v>
      </c>
      <c r="B550" s="5" t="s">
        <v>471</v>
      </c>
      <c r="C550" s="5" t="s">
        <v>222</v>
      </c>
      <c r="D550" s="17" t="str">
        <f t="shared" si="1"/>
        <v>0</v>
      </c>
      <c r="E550" s="17" t="str">
        <f t="shared" si="2"/>
        <v>0</v>
      </c>
      <c r="F550" s="17" t="str">
        <f t="shared" si="3"/>
        <v>0</v>
      </c>
      <c r="G550" s="18" t="str">
        <f t="shared" si="4"/>
        <v>0</v>
      </c>
      <c r="H550" s="19">
        <v>1943182.16</v>
      </c>
    </row>
    <row r="551">
      <c r="A551" s="1" t="s">
        <v>31</v>
      </c>
      <c r="B551" s="5" t="s">
        <v>472</v>
      </c>
      <c r="C551" s="5" t="s">
        <v>222</v>
      </c>
      <c r="D551" s="17" t="str">
        <f t="shared" si="1"/>
        <v>0</v>
      </c>
      <c r="E551" s="17" t="str">
        <f t="shared" si="2"/>
        <v>0</v>
      </c>
      <c r="F551" s="17" t="str">
        <f t="shared" si="3"/>
        <v>0</v>
      </c>
      <c r="G551" s="18" t="str">
        <f t="shared" si="4"/>
        <v>0</v>
      </c>
      <c r="H551" s="19">
        <v>791048.3</v>
      </c>
    </row>
    <row r="552">
      <c r="A552" s="1" t="s">
        <v>31</v>
      </c>
      <c r="B552" s="5" t="s">
        <v>473</v>
      </c>
      <c r="C552" s="5" t="s">
        <v>222</v>
      </c>
      <c r="D552" s="17" t="str">
        <f t="shared" si="1"/>
        <v>0</v>
      </c>
      <c r="E552" s="17" t="str">
        <f t="shared" si="2"/>
        <v>0</v>
      </c>
      <c r="F552" s="17" t="str">
        <f t="shared" si="3"/>
        <v>0</v>
      </c>
      <c r="G552" s="18" t="str">
        <f t="shared" si="4"/>
        <v>0</v>
      </c>
      <c r="H552" s="19">
        <v>1332963.38</v>
      </c>
    </row>
    <row r="553">
      <c r="A553" s="1" t="s">
        <v>31</v>
      </c>
      <c r="B553" s="5" t="s">
        <v>474</v>
      </c>
      <c r="C553" s="5" t="s">
        <v>222</v>
      </c>
      <c r="D553" s="17" t="str">
        <f t="shared" si="1"/>
        <v>0</v>
      </c>
      <c r="E553" s="17" t="str">
        <f t="shared" si="2"/>
        <v>0</v>
      </c>
      <c r="F553" s="17" t="str">
        <f t="shared" si="3"/>
        <v>0</v>
      </c>
      <c r="G553" s="18" t="str">
        <f t="shared" si="4"/>
        <v>0</v>
      </c>
      <c r="H553" s="19">
        <v>626266.15</v>
      </c>
    </row>
    <row r="554">
      <c r="A554" s="1" t="s">
        <v>31</v>
      </c>
      <c r="B554" s="5" t="s">
        <v>475</v>
      </c>
      <c r="C554" s="5" t="s">
        <v>222</v>
      </c>
      <c r="D554" s="17" t="str">
        <f t="shared" si="1"/>
        <v>0</v>
      </c>
      <c r="E554" s="17" t="str">
        <f t="shared" si="2"/>
        <v>0</v>
      </c>
      <c r="F554" s="17" t="str">
        <f t="shared" si="3"/>
        <v>0</v>
      </c>
      <c r="G554" s="18" t="str">
        <f t="shared" si="4"/>
        <v>0</v>
      </c>
      <c r="H554" s="19">
        <v>1437687.28</v>
      </c>
    </row>
    <row r="555">
      <c r="A555" s="1" t="s">
        <v>31</v>
      </c>
      <c r="B555" s="5" t="s">
        <v>476</v>
      </c>
      <c r="C555" s="5" t="s">
        <v>222</v>
      </c>
      <c r="D555" s="17" t="str">
        <f t="shared" si="1"/>
        <v>0</v>
      </c>
      <c r="E555" s="17" t="str">
        <f t="shared" si="2"/>
        <v>0</v>
      </c>
      <c r="F555" s="17" t="str">
        <f t="shared" si="3"/>
        <v>0</v>
      </c>
      <c r="G555" s="18" t="str">
        <f t="shared" si="4"/>
        <v>0</v>
      </c>
      <c r="H555" s="19">
        <v>454282.58</v>
      </c>
    </row>
    <row r="556">
      <c r="A556" s="1" t="s">
        <v>31</v>
      </c>
      <c r="B556" s="5" t="s">
        <v>477</v>
      </c>
      <c r="C556" s="5" t="s">
        <v>222</v>
      </c>
      <c r="D556" s="17" t="str">
        <f t="shared" si="1"/>
        <v>0</v>
      </c>
      <c r="E556" s="17" t="str">
        <f t="shared" si="2"/>
        <v>0</v>
      </c>
      <c r="F556" s="17" t="str">
        <f t="shared" si="3"/>
        <v>0</v>
      </c>
      <c r="G556" s="18" t="str">
        <f t="shared" si="4"/>
        <v>0</v>
      </c>
      <c r="H556" s="19">
        <v>854543.33</v>
      </c>
    </row>
    <row r="557">
      <c r="A557" s="1" t="s">
        <v>31</v>
      </c>
      <c r="B557" s="5" t="s">
        <v>478</v>
      </c>
      <c r="C557" s="5" t="s">
        <v>222</v>
      </c>
      <c r="D557" s="17" t="str">
        <f t="shared" si="1"/>
        <v>0</v>
      </c>
      <c r="E557" s="17" t="str">
        <f t="shared" si="2"/>
        <v>0</v>
      </c>
      <c r="F557" s="17" t="str">
        <f t="shared" si="3"/>
        <v>0</v>
      </c>
      <c r="G557" s="18" t="str">
        <f t="shared" si="4"/>
        <v>0</v>
      </c>
      <c r="H557" s="19">
        <v>1815080.94</v>
      </c>
    </row>
    <row r="558">
      <c r="A558" s="1" t="s">
        <v>31</v>
      </c>
      <c r="B558" s="5" t="s">
        <v>412</v>
      </c>
      <c r="C558" s="5" t="s">
        <v>222</v>
      </c>
      <c r="D558" s="17" t="str">
        <f t="shared" si="1"/>
        <v>0</v>
      </c>
      <c r="E558" s="17" t="str">
        <f t="shared" si="2"/>
        <v>0</v>
      </c>
      <c r="F558" s="17" t="str">
        <f t="shared" si="3"/>
        <v>0</v>
      </c>
      <c r="G558" s="18" t="str">
        <f t="shared" si="4"/>
        <v>0</v>
      </c>
      <c r="H558" s="19">
        <v>2644633.83</v>
      </c>
    </row>
    <row r="559">
      <c r="A559" s="1" t="s">
        <v>31</v>
      </c>
      <c r="B559" s="5" t="s">
        <v>479</v>
      </c>
      <c r="C559" s="5" t="s">
        <v>222</v>
      </c>
      <c r="D559" s="17" t="str">
        <f t="shared" si="1"/>
        <v>0</v>
      </c>
      <c r="E559" s="17" t="str">
        <f t="shared" si="2"/>
        <v>0</v>
      </c>
      <c r="F559" s="17" t="str">
        <f t="shared" si="3"/>
        <v>0</v>
      </c>
      <c r="G559" s="18" t="str">
        <f t="shared" si="4"/>
        <v>0</v>
      </c>
      <c r="H559" s="19">
        <v>450832.3</v>
      </c>
    </row>
    <row r="560">
      <c r="A560" s="1" t="s">
        <v>31</v>
      </c>
      <c r="B560" s="5" t="s">
        <v>480</v>
      </c>
      <c r="C560" s="5" t="s">
        <v>222</v>
      </c>
      <c r="D560" s="17" t="str">
        <f t="shared" si="1"/>
        <v>0</v>
      </c>
      <c r="E560" s="17" t="str">
        <f t="shared" si="2"/>
        <v>0</v>
      </c>
      <c r="F560" s="17" t="str">
        <f t="shared" si="3"/>
        <v>0</v>
      </c>
      <c r="G560" s="18" t="str">
        <f t="shared" si="4"/>
        <v>0</v>
      </c>
      <c r="H560" s="19">
        <v>1547643.79</v>
      </c>
    </row>
    <row r="561">
      <c r="A561" s="1" t="s">
        <v>31</v>
      </c>
      <c r="B561" s="5" t="s">
        <v>481</v>
      </c>
      <c r="C561" s="5" t="s">
        <v>222</v>
      </c>
      <c r="D561" s="17" t="str">
        <f t="shared" si="1"/>
        <v>0</v>
      </c>
      <c r="E561" s="17" t="str">
        <f t="shared" si="2"/>
        <v>0</v>
      </c>
      <c r="F561" s="17" t="str">
        <f t="shared" si="3"/>
        <v>0</v>
      </c>
      <c r="G561" s="18" t="str">
        <f t="shared" si="4"/>
        <v>0</v>
      </c>
      <c r="H561" s="19">
        <v>103235.01</v>
      </c>
    </row>
    <row r="562">
      <c r="A562" s="1" t="s">
        <v>31</v>
      </c>
      <c r="B562" s="5" t="s">
        <v>482</v>
      </c>
      <c r="C562" s="5" t="s">
        <v>483</v>
      </c>
      <c r="D562" s="17" t="str">
        <f t="shared" si="1"/>
        <v>0</v>
      </c>
      <c r="E562" s="17" t="str">
        <f t="shared" si="2"/>
        <v>0</v>
      </c>
      <c r="F562" s="17" t="str">
        <f t="shared" si="3"/>
        <v>0</v>
      </c>
      <c r="G562" s="18" t="str">
        <f t="shared" si="4"/>
        <v>0</v>
      </c>
      <c r="H562" s="19">
        <v>1089706.32</v>
      </c>
    </row>
    <row r="563">
      <c r="A563" s="1" t="s">
        <v>31</v>
      </c>
      <c r="B563" s="5" t="s">
        <v>484</v>
      </c>
      <c r="C563" s="5" t="s">
        <v>222</v>
      </c>
      <c r="D563" s="17" t="str">
        <f t="shared" si="1"/>
        <v>0</v>
      </c>
      <c r="E563" s="17" t="str">
        <f t="shared" si="2"/>
        <v>0</v>
      </c>
      <c r="F563" s="17" t="str">
        <f t="shared" si="3"/>
        <v>0</v>
      </c>
      <c r="G563" s="18" t="str">
        <f t="shared" si="4"/>
        <v>0</v>
      </c>
      <c r="H563" s="19">
        <v>1121052.45</v>
      </c>
    </row>
    <row r="564">
      <c r="A564" s="1" t="s">
        <v>31</v>
      </c>
      <c r="B564" s="5" t="s">
        <v>485</v>
      </c>
      <c r="C564" s="5" t="s">
        <v>222</v>
      </c>
      <c r="D564" s="17" t="str">
        <f t="shared" si="1"/>
        <v>0</v>
      </c>
      <c r="E564" s="17" t="str">
        <f t="shared" si="2"/>
        <v>0</v>
      </c>
      <c r="F564" s="17" t="str">
        <f t="shared" si="3"/>
        <v>0</v>
      </c>
      <c r="G564" s="18" t="str">
        <f t="shared" si="4"/>
        <v>0</v>
      </c>
      <c r="H564" s="19">
        <v>1979074.05</v>
      </c>
    </row>
    <row r="565">
      <c r="A565" s="1" t="s">
        <v>31</v>
      </c>
      <c r="B565" s="5" t="s">
        <v>486</v>
      </c>
      <c r="C565" s="5" t="s">
        <v>222</v>
      </c>
      <c r="D565" s="17" t="str">
        <f t="shared" si="1"/>
        <v>0</v>
      </c>
      <c r="E565" s="17" t="str">
        <f t="shared" si="2"/>
        <v>0</v>
      </c>
      <c r="F565" s="17" t="str">
        <f t="shared" si="3"/>
        <v>0</v>
      </c>
      <c r="G565" s="18" t="str">
        <f t="shared" si="4"/>
        <v>0</v>
      </c>
      <c r="H565" s="19">
        <v>2151624.93</v>
      </c>
    </row>
    <row r="566">
      <c r="A566" s="1" t="s">
        <v>31</v>
      </c>
      <c r="B566" s="5" t="s">
        <v>487</v>
      </c>
      <c r="C566" s="5" t="s">
        <v>222</v>
      </c>
      <c r="D566" s="17" t="str">
        <f t="shared" si="1"/>
        <v>0</v>
      </c>
      <c r="E566" s="17" t="str">
        <f t="shared" si="2"/>
        <v>0</v>
      </c>
      <c r="F566" s="17" t="str">
        <f t="shared" si="3"/>
        <v>0</v>
      </c>
      <c r="G566" s="18" t="str">
        <f t="shared" si="4"/>
        <v>0</v>
      </c>
      <c r="H566" s="19">
        <v>396178.44</v>
      </c>
    </row>
    <row r="567">
      <c r="A567" s="1" t="s">
        <v>31</v>
      </c>
      <c r="B567" s="5" t="s">
        <v>488</v>
      </c>
      <c r="C567" s="5" t="s">
        <v>222</v>
      </c>
      <c r="D567" s="17" t="str">
        <f t="shared" si="1"/>
        <v>0</v>
      </c>
      <c r="E567" s="17" t="str">
        <f t="shared" si="2"/>
        <v>0</v>
      </c>
      <c r="F567" s="17" t="str">
        <f t="shared" si="3"/>
        <v>0</v>
      </c>
      <c r="G567" s="18" t="str">
        <f t="shared" si="4"/>
        <v>0</v>
      </c>
      <c r="H567" s="19">
        <v>1512489.49</v>
      </c>
    </row>
    <row r="568">
      <c r="A568" s="1" t="s">
        <v>31</v>
      </c>
      <c r="B568" s="5" t="s">
        <v>489</v>
      </c>
      <c r="C568" s="5" t="s">
        <v>222</v>
      </c>
      <c r="D568" s="17" t="str">
        <f t="shared" si="1"/>
        <v>0</v>
      </c>
      <c r="E568" s="17" t="str">
        <f t="shared" si="2"/>
        <v>0</v>
      </c>
      <c r="F568" s="17" t="str">
        <f t="shared" si="3"/>
        <v>0</v>
      </c>
      <c r="G568" s="18" t="str">
        <f t="shared" si="4"/>
        <v>0</v>
      </c>
      <c r="H568" s="19">
        <v>1163866.41</v>
      </c>
    </row>
    <row r="569">
      <c r="A569" s="1" t="s">
        <v>31</v>
      </c>
      <c r="B569" s="5" t="s">
        <v>404</v>
      </c>
      <c r="C569" s="5" t="s">
        <v>222</v>
      </c>
      <c r="D569" s="17" t="str">
        <f t="shared" si="1"/>
        <v>EOG Resources</v>
      </c>
      <c r="E569" s="17" t="str">
        <f t="shared" si="2"/>
        <v>0</v>
      </c>
      <c r="F569" s="17" t="str">
        <f t="shared" si="3"/>
        <v>EOG RESOURCES INC COM</v>
      </c>
      <c r="G569" s="18">
        <f t="shared" si="4"/>
        <v>2123905.04</v>
      </c>
      <c r="H569" s="19">
        <v>2123905.04</v>
      </c>
    </row>
    <row r="570">
      <c r="A570" s="1" t="s">
        <v>31</v>
      </c>
      <c r="B570" s="5" t="s">
        <v>490</v>
      </c>
      <c r="C570" s="5" t="s">
        <v>222</v>
      </c>
      <c r="D570" s="17" t="str">
        <f t="shared" si="1"/>
        <v>0</v>
      </c>
      <c r="E570" s="17" t="str">
        <f t="shared" si="2"/>
        <v>0</v>
      </c>
      <c r="F570" s="17" t="str">
        <f t="shared" si="3"/>
        <v>0</v>
      </c>
      <c r="G570" s="18" t="str">
        <f t="shared" si="4"/>
        <v>0</v>
      </c>
      <c r="H570" s="19">
        <v>2083398.89</v>
      </c>
    </row>
    <row r="571">
      <c r="A571" s="1" t="s">
        <v>31</v>
      </c>
      <c r="B571" s="5" t="s">
        <v>491</v>
      </c>
      <c r="C571" s="5" t="s">
        <v>222</v>
      </c>
      <c r="D571" s="17" t="str">
        <f t="shared" si="1"/>
        <v>0</v>
      </c>
      <c r="E571" s="17" t="str">
        <f t="shared" si="2"/>
        <v>0</v>
      </c>
      <c r="F571" s="17" t="str">
        <f t="shared" si="3"/>
        <v>0</v>
      </c>
      <c r="G571" s="18" t="str">
        <f t="shared" si="4"/>
        <v>0</v>
      </c>
      <c r="H571" s="19">
        <v>1413299.82</v>
      </c>
    </row>
    <row r="572">
      <c r="A572" s="1" t="s">
        <v>31</v>
      </c>
      <c r="B572" s="5" t="s">
        <v>492</v>
      </c>
      <c r="C572" s="5" t="s">
        <v>222</v>
      </c>
      <c r="D572" s="17" t="str">
        <f t="shared" si="1"/>
        <v>0</v>
      </c>
      <c r="E572" s="17" t="str">
        <f t="shared" si="2"/>
        <v>0</v>
      </c>
      <c r="F572" s="17" t="str">
        <f t="shared" si="3"/>
        <v>0</v>
      </c>
      <c r="G572" s="18" t="str">
        <f t="shared" si="4"/>
        <v>0</v>
      </c>
      <c r="H572" s="19">
        <v>1727455.73</v>
      </c>
    </row>
    <row r="573">
      <c r="A573" s="1" t="s">
        <v>31</v>
      </c>
      <c r="B573" s="5" t="s">
        <v>493</v>
      </c>
      <c r="C573" s="5" t="s">
        <v>222</v>
      </c>
      <c r="D573" s="17" t="str">
        <f t="shared" si="1"/>
        <v>0</v>
      </c>
      <c r="E573" s="17" t="str">
        <f t="shared" si="2"/>
        <v>0</v>
      </c>
      <c r="F573" s="17" t="str">
        <f t="shared" si="3"/>
        <v>0</v>
      </c>
      <c r="G573" s="18" t="str">
        <f t="shared" si="4"/>
        <v>0</v>
      </c>
      <c r="H573" s="19">
        <v>2201413.73</v>
      </c>
    </row>
    <row r="574">
      <c r="A574" s="1" t="s">
        <v>31</v>
      </c>
      <c r="B574" s="5" t="s">
        <v>494</v>
      </c>
      <c r="C574" s="5" t="s">
        <v>222</v>
      </c>
      <c r="D574" s="17" t="str">
        <f t="shared" si="1"/>
        <v>0</v>
      </c>
      <c r="E574" s="17" t="str">
        <f t="shared" si="2"/>
        <v>0</v>
      </c>
      <c r="F574" s="17" t="str">
        <f t="shared" si="3"/>
        <v>0</v>
      </c>
      <c r="G574" s="18" t="str">
        <f t="shared" si="4"/>
        <v>0</v>
      </c>
      <c r="H574" s="19">
        <v>1528814.44</v>
      </c>
    </row>
    <row r="575">
      <c r="A575" s="1" t="s">
        <v>31</v>
      </c>
      <c r="B575" s="5" t="s">
        <v>495</v>
      </c>
      <c r="C575" s="5" t="s">
        <v>222</v>
      </c>
      <c r="D575" s="17" t="str">
        <f t="shared" si="1"/>
        <v>0</v>
      </c>
      <c r="E575" s="17" t="str">
        <f t="shared" si="2"/>
        <v>0</v>
      </c>
      <c r="F575" s="17" t="str">
        <f t="shared" si="3"/>
        <v>0</v>
      </c>
      <c r="G575" s="18" t="str">
        <f t="shared" si="4"/>
        <v>0</v>
      </c>
      <c r="H575" s="19">
        <v>2649449.98</v>
      </c>
    </row>
    <row r="576">
      <c r="A576" s="1" t="s">
        <v>31</v>
      </c>
      <c r="B576" s="5" t="s">
        <v>496</v>
      </c>
      <c r="C576" s="5" t="s">
        <v>222</v>
      </c>
      <c r="D576" s="17" t="str">
        <f t="shared" si="1"/>
        <v>0</v>
      </c>
      <c r="E576" s="17" t="str">
        <f t="shared" si="2"/>
        <v>0</v>
      </c>
      <c r="F576" s="17" t="str">
        <f t="shared" si="3"/>
        <v>0</v>
      </c>
      <c r="G576" s="18" t="str">
        <f t="shared" si="4"/>
        <v>0</v>
      </c>
      <c r="H576" s="19">
        <v>1333987.22</v>
      </c>
    </row>
    <row r="577">
      <c r="A577" s="1" t="s">
        <v>31</v>
      </c>
      <c r="B577" s="5" t="s">
        <v>497</v>
      </c>
      <c r="C577" s="5" t="s">
        <v>222</v>
      </c>
      <c r="D577" s="17" t="str">
        <f t="shared" si="1"/>
        <v>0</v>
      </c>
      <c r="E577" s="17" t="str">
        <f t="shared" si="2"/>
        <v>0</v>
      </c>
      <c r="F577" s="17" t="str">
        <f t="shared" si="3"/>
        <v>0</v>
      </c>
      <c r="G577" s="18" t="str">
        <f t="shared" si="4"/>
        <v>0</v>
      </c>
      <c r="H577" s="19">
        <v>406583.11</v>
      </c>
    </row>
    <row r="578">
      <c r="A578" s="1" t="s">
        <v>31</v>
      </c>
      <c r="B578" s="5" t="s">
        <v>498</v>
      </c>
      <c r="C578" s="5" t="s">
        <v>222</v>
      </c>
      <c r="D578" s="17" t="str">
        <f t="shared" si="1"/>
        <v>0</v>
      </c>
      <c r="E578" s="17" t="str">
        <f t="shared" si="2"/>
        <v>0</v>
      </c>
      <c r="F578" s="17" t="str">
        <f t="shared" si="3"/>
        <v>0</v>
      </c>
      <c r="G578" s="18" t="str">
        <f t="shared" si="4"/>
        <v>0</v>
      </c>
      <c r="H578" s="19">
        <v>2149006.74</v>
      </c>
    </row>
    <row r="579">
      <c r="A579" s="1" t="s">
        <v>31</v>
      </c>
      <c r="B579" s="5" t="s">
        <v>499</v>
      </c>
      <c r="C579" s="5" t="s">
        <v>222</v>
      </c>
      <c r="D579" s="17" t="str">
        <f t="shared" si="1"/>
        <v>0</v>
      </c>
      <c r="E579" s="17" t="str">
        <f t="shared" si="2"/>
        <v>0</v>
      </c>
      <c r="F579" s="17" t="str">
        <f t="shared" si="3"/>
        <v>0</v>
      </c>
      <c r="G579" s="18" t="str">
        <f t="shared" si="4"/>
        <v>0</v>
      </c>
      <c r="H579" s="19">
        <v>3367884.87</v>
      </c>
    </row>
    <row r="580">
      <c r="A580" s="1" t="s">
        <v>31</v>
      </c>
      <c r="B580" s="5" t="s">
        <v>500</v>
      </c>
      <c r="C580" s="5" t="s">
        <v>66</v>
      </c>
      <c r="D580" s="17" t="str">
        <f t="shared" si="1"/>
        <v>0</v>
      </c>
      <c r="E580" s="17" t="str">
        <f t="shared" si="2"/>
        <v>0</v>
      </c>
      <c r="F580" s="17" t="str">
        <f t="shared" si="3"/>
        <v>0</v>
      </c>
      <c r="G580" s="18" t="str">
        <f t="shared" si="4"/>
        <v>0</v>
      </c>
      <c r="H580" s="19">
        <v>2301472.43</v>
      </c>
    </row>
    <row r="581">
      <c r="A581" s="1" t="s">
        <v>31</v>
      </c>
      <c r="B581" s="5" t="s">
        <v>501</v>
      </c>
      <c r="C581" s="5" t="s">
        <v>222</v>
      </c>
      <c r="D581" s="17" t="str">
        <f t="shared" si="1"/>
        <v>0</v>
      </c>
      <c r="E581" s="17" t="str">
        <f t="shared" si="2"/>
        <v>0</v>
      </c>
      <c r="F581" s="17" t="str">
        <f t="shared" si="3"/>
        <v>0</v>
      </c>
      <c r="G581" s="18" t="str">
        <f t="shared" si="4"/>
        <v>0</v>
      </c>
      <c r="H581" s="19">
        <v>2549227.36</v>
      </c>
    </row>
    <row r="582">
      <c r="A582" s="1" t="s">
        <v>31</v>
      </c>
      <c r="B582" s="5" t="s">
        <v>502</v>
      </c>
      <c r="C582" s="5" t="s">
        <v>222</v>
      </c>
      <c r="D582" s="17" t="str">
        <f t="shared" si="1"/>
        <v>0</v>
      </c>
      <c r="E582" s="17" t="str">
        <f t="shared" si="2"/>
        <v>0</v>
      </c>
      <c r="F582" s="17" t="str">
        <f t="shared" si="3"/>
        <v>0</v>
      </c>
      <c r="G582" s="18" t="str">
        <f t="shared" si="4"/>
        <v>0</v>
      </c>
      <c r="H582" s="19">
        <v>1471563.96</v>
      </c>
    </row>
    <row r="583">
      <c r="A583" s="1" t="s">
        <v>31</v>
      </c>
      <c r="B583" s="5" t="s">
        <v>503</v>
      </c>
      <c r="C583" s="5" t="s">
        <v>222</v>
      </c>
      <c r="D583" s="17" t="str">
        <f t="shared" si="1"/>
        <v>0</v>
      </c>
      <c r="E583" s="17" t="str">
        <f t="shared" si="2"/>
        <v>0</v>
      </c>
      <c r="F583" s="17" t="str">
        <f t="shared" si="3"/>
        <v>0</v>
      </c>
      <c r="G583" s="18" t="str">
        <f t="shared" si="4"/>
        <v>0</v>
      </c>
      <c r="H583" s="19">
        <v>948284.14</v>
      </c>
    </row>
    <row r="584">
      <c r="A584" s="1" t="s">
        <v>31</v>
      </c>
      <c r="B584" s="5" t="s">
        <v>504</v>
      </c>
      <c r="C584" s="5" t="s">
        <v>222</v>
      </c>
      <c r="D584" s="17" t="str">
        <f t="shared" si="1"/>
        <v>0</v>
      </c>
      <c r="E584" s="17" t="str">
        <f t="shared" si="2"/>
        <v>0</v>
      </c>
      <c r="F584" s="17" t="str">
        <f t="shared" si="3"/>
        <v>0</v>
      </c>
      <c r="G584" s="18" t="str">
        <f t="shared" si="4"/>
        <v>0</v>
      </c>
      <c r="H584" s="19">
        <v>1542391.47</v>
      </c>
    </row>
    <row r="585">
      <c r="A585" s="1" t="s">
        <v>31</v>
      </c>
      <c r="B585" s="5" t="s">
        <v>505</v>
      </c>
      <c r="C585" s="5" t="s">
        <v>222</v>
      </c>
      <c r="D585" s="17" t="str">
        <f t="shared" si="1"/>
        <v>0</v>
      </c>
      <c r="E585" s="17" t="str">
        <f t="shared" si="2"/>
        <v>0</v>
      </c>
      <c r="F585" s="17" t="str">
        <f t="shared" si="3"/>
        <v>0</v>
      </c>
      <c r="G585" s="18" t="str">
        <f t="shared" si="4"/>
        <v>0</v>
      </c>
      <c r="H585" s="19">
        <v>848275.5</v>
      </c>
    </row>
    <row r="586">
      <c r="A586" s="1" t="s">
        <v>31</v>
      </c>
      <c r="B586" s="5" t="s">
        <v>506</v>
      </c>
      <c r="C586" s="5" t="s">
        <v>66</v>
      </c>
      <c r="D586" s="17" t="str">
        <f t="shared" si="1"/>
        <v>0</v>
      </c>
      <c r="E586" s="17" t="str">
        <f t="shared" si="2"/>
        <v>0</v>
      </c>
      <c r="F586" s="17" t="str">
        <f t="shared" si="3"/>
        <v>0</v>
      </c>
      <c r="G586" s="18" t="str">
        <f t="shared" si="4"/>
        <v>0</v>
      </c>
      <c r="H586" s="19">
        <v>441057.03</v>
      </c>
    </row>
    <row r="587">
      <c r="A587" s="1" t="s">
        <v>31</v>
      </c>
      <c r="B587" s="5" t="s">
        <v>507</v>
      </c>
      <c r="C587" s="5" t="s">
        <v>222</v>
      </c>
      <c r="D587" s="17" t="str">
        <f t="shared" si="1"/>
        <v>0</v>
      </c>
      <c r="E587" s="17" t="str">
        <f t="shared" si="2"/>
        <v>0</v>
      </c>
      <c r="F587" s="17" t="str">
        <f t="shared" si="3"/>
        <v>0</v>
      </c>
      <c r="G587" s="18" t="str">
        <f t="shared" si="4"/>
        <v>0</v>
      </c>
      <c r="H587" s="19">
        <v>1266332.53</v>
      </c>
    </row>
    <row r="588">
      <c r="A588" s="1" t="s">
        <v>31</v>
      </c>
      <c r="B588" s="5" t="s">
        <v>508</v>
      </c>
      <c r="C588" s="5" t="s">
        <v>222</v>
      </c>
      <c r="D588" s="17" t="str">
        <f t="shared" si="1"/>
        <v>0</v>
      </c>
      <c r="E588" s="17" t="str">
        <f t="shared" si="2"/>
        <v>0</v>
      </c>
      <c r="F588" s="17" t="str">
        <f t="shared" si="3"/>
        <v>0</v>
      </c>
      <c r="G588" s="18" t="str">
        <f t="shared" si="4"/>
        <v>0</v>
      </c>
      <c r="H588" s="19">
        <v>2264389.25</v>
      </c>
    </row>
    <row r="589">
      <c r="A589" s="1" t="s">
        <v>31</v>
      </c>
      <c r="B589" s="5" t="s">
        <v>509</v>
      </c>
      <c r="C589" s="5" t="s">
        <v>222</v>
      </c>
      <c r="D589" s="17" t="str">
        <f t="shared" si="1"/>
        <v>0</v>
      </c>
      <c r="E589" s="17" t="str">
        <f t="shared" si="2"/>
        <v>0</v>
      </c>
      <c r="F589" s="17" t="str">
        <f t="shared" si="3"/>
        <v>0</v>
      </c>
      <c r="G589" s="18" t="str">
        <f t="shared" si="4"/>
        <v>0</v>
      </c>
      <c r="H589" s="19">
        <v>322850.99</v>
      </c>
    </row>
    <row r="590">
      <c r="A590" s="1" t="s">
        <v>31</v>
      </c>
      <c r="B590" s="5" t="s">
        <v>401</v>
      </c>
      <c r="C590" s="5" t="s">
        <v>222</v>
      </c>
      <c r="D590" s="17" t="str">
        <f t="shared" si="1"/>
        <v>0</v>
      </c>
      <c r="E590" s="17" t="str">
        <f t="shared" si="2"/>
        <v>0</v>
      </c>
      <c r="F590" s="17" t="str">
        <f t="shared" si="3"/>
        <v>0</v>
      </c>
      <c r="G590" s="18" t="str">
        <f t="shared" si="4"/>
        <v>0</v>
      </c>
      <c r="H590" s="19">
        <v>1347034.27</v>
      </c>
    </row>
    <row r="591">
      <c r="A591" s="1" t="s">
        <v>31</v>
      </c>
      <c r="B591" s="5" t="s">
        <v>510</v>
      </c>
      <c r="C591" s="5" t="s">
        <v>222</v>
      </c>
      <c r="D591" s="17" t="str">
        <f t="shared" si="1"/>
        <v>0</v>
      </c>
      <c r="E591" s="17" t="str">
        <f t="shared" si="2"/>
        <v>0</v>
      </c>
      <c r="F591" s="17" t="str">
        <f t="shared" si="3"/>
        <v>0</v>
      </c>
      <c r="G591" s="18" t="str">
        <f t="shared" si="4"/>
        <v>0</v>
      </c>
      <c r="H591" s="19">
        <v>1390687.02</v>
      </c>
    </row>
    <row r="592">
      <c r="A592" s="1" t="s">
        <v>31</v>
      </c>
      <c r="B592" s="5" t="s">
        <v>511</v>
      </c>
      <c r="C592" s="5" t="s">
        <v>222</v>
      </c>
      <c r="D592" s="17" t="str">
        <f t="shared" si="1"/>
        <v>0</v>
      </c>
      <c r="E592" s="17" t="str">
        <f t="shared" si="2"/>
        <v>0</v>
      </c>
      <c r="F592" s="17" t="str">
        <f t="shared" si="3"/>
        <v>0</v>
      </c>
      <c r="G592" s="18" t="str">
        <f t="shared" si="4"/>
        <v>0</v>
      </c>
      <c r="H592" s="19">
        <v>547060.39</v>
      </c>
    </row>
    <row r="593">
      <c r="A593" s="1" t="s">
        <v>31</v>
      </c>
      <c r="B593" s="5" t="s">
        <v>512</v>
      </c>
      <c r="C593" s="5" t="s">
        <v>222</v>
      </c>
      <c r="D593" s="17" t="str">
        <f t="shared" si="1"/>
        <v>0</v>
      </c>
      <c r="E593" s="17" t="str">
        <f t="shared" si="2"/>
        <v>0</v>
      </c>
      <c r="F593" s="17" t="str">
        <f t="shared" si="3"/>
        <v>0</v>
      </c>
      <c r="G593" s="18" t="str">
        <f t="shared" si="4"/>
        <v>0</v>
      </c>
      <c r="H593" s="19">
        <v>1267713.39</v>
      </c>
    </row>
    <row r="594">
      <c r="A594" s="1" t="s">
        <v>31</v>
      </c>
      <c r="B594" s="5" t="s">
        <v>513</v>
      </c>
      <c r="C594" s="5" t="s">
        <v>222</v>
      </c>
      <c r="D594" s="17" t="str">
        <f t="shared" si="1"/>
        <v>0</v>
      </c>
      <c r="E594" s="17" t="str">
        <f t="shared" si="2"/>
        <v>0</v>
      </c>
      <c r="F594" s="17" t="str">
        <f t="shared" si="3"/>
        <v>0</v>
      </c>
      <c r="G594" s="18" t="str">
        <f t="shared" si="4"/>
        <v>0</v>
      </c>
      <c r="H594" s="19">
        <v>1287763.65</v>
      </c>
    </row>
    <row r="595">
      <c r="A595" s="1" t="s">
        <v>31</v>
      </c>
      <c r="B595" s="5" t="s">
        <v>514</v>
      </c>
      <c r="C595" s="5" t="s">
        <v>515</v>
      </c>
      <c r="D595" s="17" t="str">
        <f t="shared" si="1"/>
        <v>0</v>
      </c>
      <c r="E595" s="17" t="str">
        <f t="shared" si="2"/>
        <v>0</v>
      </c>
      <c r="F595" s="17" t="str">
        <f t="shared" si="3"/>
        <v>0</v>
      </c>
      <c r="G595" s="18" t="str">
        <f t="shared" si="4"/>
        <v>0</v>
      </c>
      <c r="H595" s="19">
        <v>3749287.88</v>
      </c>
    </row>
    <row r="596">
      <c r="A596" s="1" t="s">
        <v>31</v>
      </c>
      <c r="B596" s="5" t="s">
        <v>32</v>
      </c>
      <c r="C596" s="5" t="s">
        <v>59</v>
      </c>
      <c r="D596" s="17" t="str">
        <f t="shared" si="1"/>
        <v>0</v>
      </c>
      <c r="E596" s="17" t="str">
        <f t="shared" si="2"/>
        <v>0</v>
      </c>
      <c r="F596" s="17" t="str">
        <f t="shared" si="3"/>
        <v>0</v>
      </c>
      <c r="G596" s="18" t="str">
        <f t="shared" si="4"/>
        <v>0</v>
      </c>
      <c r="H596" s="19">
        <v>0.0</v>
      </c>
    </row>
    <row r="597">
      <c r="A597" s="1" t="s">
        <v>31</v>
      </c>
      <c r="B597" s="5" t="s">
        <v>32</v>
      </c>
      <c r="C597" s="5" t="s">
        <v>267</v>
      </c>
      <c r="D597" s="17" t="str">
        <f t="shared" si="1"/>
        <v>0</v>
      </c>
      <c r="E597" s="17" t="str">
        <f t="shared" si="2"/>
        <v>0</v>
      </c>
      <c r="F597" s="17" t="str">
        <f t="shared" si="3"/>
        <v>0</v>
      </c>
      <c r="G597" s="18" t="str">
        <f t="shared" si="4"/>
        <v>0</v>
      </c>
      <c r="H597" s="19">
        <v>0.0</v>
      </c>
    </row>
    <row r="598">
      <c r="A598" s="1" t="s">
        <v>31</v>
      </c>
      <c r="B598" s="5" t="s">
        <v>32</v>
      </c>
      <c r="C598" s="5" t="s">
        <v>56</v>
      </c>
      <c r="D598" s="17" t="str">
        <f t="shared" si="1"/>
        <v>0</v>
      </c>
      <c r="E598" s="17" t="str">
        <f t="shared" si="2"/>
        <v>0</v>
      </c>
      <c r="F598" s="17" t="str">
        <f t="shared" si="3"/>
        <v>0</v>
      </c>
      <c r="G598" s="18" t="str">
        <f t="shared" si="4"/>
        <v>0</v>
      </c>
      <c r="H598" s="19">
        <v>732.76</v>
      </c>
    </row>
    <row r="599">
      <c r="A599" s="1" t="s">
        <v>31</v>
      </c>
      <c r="B599" s="5" t="s">
        <v>32</v>
      </c>
      <c r="C599" s="5" t="s">
        <v>56</v>
      </c>
      <c r="D599" s="17" t="str">
        <f t="shared" si="1"/>
        <v>0</v>
      </c>
      <c r="E599" s="17" t="str">
        <f t="shared" si="2"/>
        <v>0</v>
      </c>
      <c r="F599" s="17" t="str">
        <f t="shared" si="3"/>
        <v>0</v>
      </c>
      <c r="G599" s="18" t="str">
        <f t="shared" si="4"/>
        <v>0</v>
      </c>
      <c r="H599" s="19">
        <v>2454000.0</v>
      </c>
    </row>
    <row r="600">
      <c r="A600" s="1" t="s">
        <v>31</v>
      </c>
      <c r="B600" s="5" t="s">
        <v>32</v>
      </c>
      <c r="C600" s="5" t="s">
        <v>61</v>
      </c>
      <c r="D600" s="17" t="str">
        <f t="shared" si="1"/>
        <v>0</v>
      </c>
      <c r="E600" s="17" t="str">
        <f t="shared" si="2"/>
        <v>0</v>
      </c>
      <c r="F600" s="17" t="str">
        <f t="shared" si="3"/>
        <v>0</v>
      </c>
      <c r="G600" s="18" t="str">
        <f t="shared" si="4"/>
        <v>0</v>
      </c>
      <c r="H600" s="19">
        <v>502.55</v>
      </c>
    </row>
    <row r="601">
      <c r="A601" s="1" t="s">
        <v>31</v>
      </c>
      <c r="B601" s="5" t="s">
        <v>32</v>
      </c>
      <c r="C601" s="5" t="s">
        <v>61</v>
      </c>
      <c r="D601" s="17" t="str">
        <f t="shared" si="1"/>
        <v>0</v>
      </c>
      <c r="E601" s="17" t="str">
        <f t="shared" si="2"/>
        <v>0</v>
      </c>
      <c r="F601" s="17" t="str">
        <f t="shared" si="3"/>
        <v>0</v>
      </c>
      <c r="G601" s="18" t="str">
        <f t="shared" si="4"/>
        <v>0</v>
      </c>
      <c r="H601" s="19">
        <v>100170.94</v>
      </c>
    </row>
    <row r="602">
      <c r="A602" s="1" t="s">
        <v>31</v>
      </c>
      <c r="B602" s="5" t="s">
        <v>32</v>
      </c>
      <c r="C602" s="5" t="s">
        <v>60</v>
      </c>
      <c r="D602" s="17" t="str">
        <f t="shared" si="1"/>
        <v>0</v>
      </c>
      <c r="E602" s="17" t="str">
        <f t="shared" si="2"/>
        <v>0</v>
      </c>
      <c r="F602" s="17" t="str">
        <f t="shared" si="3"/>
        <v>0</v>
      </c>
      <c r="G602" s="18" t="str">
        <f t="shared" si="4"/>
        <v>0</v>
      </c>
      <c r="H602" s="19">
        <v>-290144.65</v>
      </c>
    </row>
    <row r="603">
      <c r="A603" s="1" t="s">
        <v>31</v>
      </c>
      <c r="B603" s="5" t="s">
        <v>32</v>
      </c>
      <c r="C603" s="5" t="s">
        <v>516</v>
      </c>
      <c r="D603" s="17" t="str">
        <f t="shared" si="1"/>
        <v>0</v>
      </c>
      <c r="E603" s="17" t="str">
        <f t="shared" si="2"/>
        <v>0</v>
      </c>
      <c r="F603" s="17" t="str">
        <f t="shared" si="3"/>
        <v>0</v>
      </c>
      <c r="G603" s="18" t="str">
        <f t="shared" si="4"/>
        <v>0</v>
      </c>
      <c r="H603" s="19">
        <v>-130156.93</v>
      </c>
    </row>
    <row r="604">
      <c r="A604" s="1" t="s">
        <v>31</v>
      </c>
      <c r="B604" s="5" t="s">
        <v>32</v>
      </c>
      <c r="C604" s="5" t="s">
        <v>257</v>
      </c>
      <c r="D604" s="17" t="str">
        <f t="shared" si="1"/>
        <v>0</v>
      </c>
      <c r="E604" s="17" t="str">
        <f t="shared" si="2"/>
        <v>0</v>
      </c>
      <c r="F604" s="17" t="str">
        <f t="shared" si="3"/>
        <v>0</v>
      </c>
      <c r="G604" s="18" t="str">
        <f t="shared" si="4"/>
        <v>0</v>
      </c>
      <c r="H604" s="19">
        <v>-30362.93</v>
      </c>
    </row>
    <row r="605">
      <c r="A605" s="1" t="s">
        <v>31</v>
      </c>
      <c r="B605" s="5" t="s">
        <v>32</v>
      </c>
      <c r="C605" s="5" t="s">
        <v>517</v>
      </c>
      <c r="D605" s="17" t="str">
        <f t="shared" si="1"/>
        <v>0</v>
      </c>
      <c r="E605" s="17" t="str">
        <f t="shared" si="2"/>
        <v>0</v>
      </c>
      <c r="F605" s="17" t="str">
        <f t="shared" si="3"/>
        <v>0</v>
      </c>
      <c r="G605" s="18" t="str">
        <f t="shared" si="4"/>
        <v>0</v>
      </c>
      <c r="H605" s="19">
        <v>269357.07</v>
      </c>
    </row>
    <row r="606">
      <c r="A606" s="1" t="s">
        <v>31</v>
      </c>
      <c r="B606" s="5" t="s">
        <v>32</v>
      </c>
      <c r="C606" s="5" t="s">
        <v>61</v>
      </c>
      <c r="D606" s="17" t="str">
        <f t="shared" si="1"/>
        <v>0</v>
      </c>
      <c r="E606" s="17" t="str">
        <f t="shared" si="2"/>
        <v>0</v>
      </c>
      <c r="F606" s="17" t="str">
        <f t="shared" si="3"/>
        <v>0</v>
      </c>
      <c r="G606" s="18" t="str">
        <f t="shared" si="4"/>
        <v>0</v>
      </c>
      <c r="H606" s="19">
        <v>1089932.7</v>
      </c>
    </row>
    <row r="607">
      <c r="A607" s="1" t="s">
        <v>31</v>
      </c>
      <c r="B607" s="5" t="s">
        <v>32</v>
      </c>
      <c r="C607" s="5" t="s">
        <v>61</v>
      </c>
      <c r="D607" s="17" t="str">
        <f t="shared" si="1"/>
        <v>0</v>
      </c>
      <c r="E607" s="17" t="str">
        <f t="shared" si="2"/>
        <v>0</v>
      </c>
      <c r="F607" s="17" t="str">
        <f t="shared" si="3"/>
        <v>0</v>
      </c>
      <c r="G607" s="18" t="str">
        <f t="shared" si="4"/>
        <v>0</v>
      </c>
      <c r="H607" s="19">
        <v>-511051.52</v>
      </c>
    </row>
    <row r="608">
      <c r="A608" s="1" t="s">
        <v>31</v>
      </c>
      <c r="B608" s="5" t="s">
        <v>32</v>
      </c>
      <c r="C608" s="5" t="s">
        <v>60</v>
      </c>
      <c r="D608" s="17" t="str">
        <f t="shared" si="1"/>
        <v>0</v>
      </c>
      <c r="E608" s="17" t="str">
        <f t="shared" si="2"/>
        <v>0</v>
      </c>
      <c r="F608" s="17" t="str">
        <f t="shared" si="3"/>
        <v>0</v>
      </c>
      <c r="G608" s="18" t="str">
        <f t="shared" si="4"/>
        <v>0</v>
      </c>
      <c r="H608" s="19">
        <v>124914.04</v>
      </c>
    </row>
    <row r="609">
      <c r="A609" s="1" t="s">
        <v>31</v>
      </c>
      <c r="B609" s="5" t="s">
        <v>32</v>
      </c>
      <c r="C609" s="5" t="s">
        <v>56</v>
      </c>
      <c r="D609" s="17" t="str">
        <f t="shared" si="1"/>
        <v>0</v>
      </c>
      <c r="E609" s="17" t="str">
        <f t="shared" si="2"/>
        <v>0</v>
      </c>
      <c r="F609" s="17" t="str">
        <f t="shared" si="3"/>
        <v>0</v>
      </c>
      <c r="G609" s="18" t="str">
        <f t="shared" si="4"/>
        <v>0</v>
      </c>
      <c r="H609" s="19">
        <v>-125063.0</v>
      </c>
    </row>
    <row r="610">
      <c r="A610" s="1" t="s">
        <v>31</v>
      </c>
      <c r="B610" s="5" t="s">
        <v>32</v>
      </c>
      <c r="C610" s="5" t="s">
        <v>516</v>
      </c>
      <c r="D610" s="17" t="str">
        <f t="shared" si="1"/>
        <v>0</v>
      </c>
      <c r="E610" s="17" t="str">
        <f t="shared" si="2"/>
        <v>0</v>
      </c>
      <c r="F610" s="17" t="str">
        <f t="shared" si="3"/>
        <v>0</v>
      </c>
      <c r="G610" s="18" t="str">
        <f t="shared" si="4"/>
        <v>0</v>
      </c>
      <c r="H610" s="19">
        <v>64266.91</v>
      </c>
    </row>
    <row r="611">
      <c r="A611" s="1" t="s">
        <v>31</v>
      </c>
      <c r="B611" s="5" t="s">
        <v>32</v>
      </c>
      <c r="C611" s="5" t="s">
        <v>56</v>
      </c>
      <c r="D611" s="17" t="str">
        <f t="shared" si="1"/>
        <v>0</v>
      </c>
      <c r="E611" s="17" t="str">
        <f t="shared" si="2"/>
        <v>0</v>
      </c>
      <c r="F611" s="17" t="str">
        <f t="shared" si="3"/>
        <v>0</v>
      </c>
      <c r="G611" s="18" t="str">
        <f t="shared" si="4"/>
        <v>0</v>
      </c>
      <c r="H611" s="19">
        <v>-64340.38</v>
      </c>
    </row>
    <row r="612">
      <c r="A612" s="1" t="s">
        <v>31</v>
      </c>
      <c r="B612" s="5" t="s">
        <v>32</v>
      </c>
      <c r="C612" s="5" t="s">
        <v>257</v>
      </c>
      <c r="D612" s="17" t="str">
        <f t="shared" si="1"/>
        <v>0</v>
      </c>
      <c r="E612" s="17" t="str">
        <f t="shared" si="2"/>
        <v>0</v>
      </c>
      <c r="F612" s="17" t="str">
        <f t="shared" si="3"/>
        <v>0</v>
      </c>
      <c r="G612" s="18" t="str">
        <f t="shared" si="4"/>
        <v>0</v>
      </c>
      <c r="H612" s="19">
        <v>30363.33</v>
      </c>
    </row>
    <row r="613">
      <c r="A613" s="1" t="s">
        <v>31</v>
      </c>
      <c r="B613" s="5" t="s">
        <v>32</v>
      </c>
      <c r="C613" s="5" t="s">
        <v>56</v>
      </c>
      <c r="D613" s="17" t="str">
        <f t="shared" si="1"/>
        <v>0</v>
      </c>
      <c r="E613" s="17" t="str">
        <f t="shared" si="2"/>
        <v>0</v>
      </c>
      <c r="F613" s="17" t="str">
        <f t="shared" si="3"/>
        <v>0</v>
      </c>
      <c r="G613" s="18" t="str">
        <f t="shared" si="4"/>
        <v>0</v>
      </c>
      <c r="H613" s="19">
        <v>-30345.93</v>
      </c>
    </row>
    <row r="614">
      <c r="A614" s="1" t="s">
        <v>31</v>
      </c>
      <c r="B614" s="5" t="s">
        <v>32</v>
      </c>
      <c r="C614" s="5" t="s">
        <v>516</v>
      </c>
      <c r="D614" s="17" t="str">
        <f t="shared" si="1"/>
        <v>0</v>
      </c>
      <c r="E614" s="17" t="str">
        <f t="shared" si="2"/>
        <v>0</v>
      </c>
      <c r="F614" s="17" t="str">
        <f t="shared" si="3"/>
        <v>0</v>
      </c>
      <c r="G614" s="18" t="str">
        <f t="shared" si="4"/>
        <v>0</v>
      </c>
      <c r="H614" s="19">
        <v>65890.02</v>
      </c>
    </row>
    <row r="615">
      <c r="A615" s="1" t="s">
        <v>31</v>
      </c>
      <c r="B615" s="5" t="s">
        <v>32</v>
      </c>
      <c r="C615" s="5" t="s">
        <v>56</v>
      </c>
      <c r="D615" s="17" t="str">
        <f t="shared" si="1"/>
        <v>0</v>
      </c>
      <c r="E615" s="17" t="str">
        <f t="shared" si="2"/>
        <v>0</v>
      </c>
      <c r="F615" s="17" t="str">
        <f t="shared" si="3"/>
        <v>0</v>
      </c>
      <c r="G615" s="18" t="str">
        <f t="shared" si="4"/>
        <v>0</v>
      </c>
      <c r="H615" s="19">
        <v>-66030.77</v>
      </c>
    </row>
    <row r="616">
      <c r="A616" s="1" t="s">
        <v>31</v>
      </c>
      <c r="B616" s="5" t="s">
        <v>518</v>
      </c>
      <c r="C616" s="5" t="s">
        <v>519</v>
      </c>
      <c r="D616" s="17" t="str">
        <f t="shared" si="1"/>
        <v>0</v>
      </c>
      <c r="E616" s="17" t="str">
        <f t="shared" si="2"/>
        <v>0</v>
      </c>
      <c r="F616" s="17" t="str">
        <f t="shared" si="3"/>
        <v>0</v>
      </c>
      <c r="G616" s="18" t="str">
        <f t="shared" si="4"/>
        <v>0</v>
      </c>
      <c r="H616" s="19">
        <v>-101970.42</v>
      </c>
    </row>
    <row r="617">
      <c r="A617" s="1" t="s">
        <v>31</v>
      </c>
      <c r="B617" s="5" t="s">
        <v>32</v>
      </c>
      <c r="C617" s="5" t="s">
        <v>61</v>
      </c>
      <c r="D617" s="17" t="str">
        <f t="shared" si="1"/>
        <v>0</v>
      </c>
      <c r="E617" s="17" t="str">
        <f t="shared" si="2"/>
        <v>0</v>
      </c>
      <c r="F617" s="17" t="str">
        <f t="shared" si="3"/>
        <v>0</v>
      </c>
      <c r="G617" s="18" t="str">
        <f t="shared" si="4"/>
        <v>0</v>
      </c>
      <c r="H617" s="19">
        <v>101970.42</v>
      </c>
    </row>
    <row r="618">
      <c r="A618" s="1" t="s">
        <v>31</v>
      </c>
      <c r="B618" s="5" t="s">
        <v>32</v>
      </c>
      <c r="C618" s="5" t="s">
        <v>56</v>
      </c>
      <c r="D618" s="17" t="str">
        <f t="shared" si="1"/>
        <v>0</v>
      </c>
      <c r="E618" s="17" t="str">
        <f t="shared" si="2"/>
        <v>0</v>
      </c>
      <c r="F618" s="17" t="str">
        <f t="shared" si="3"/>
        <v>0</v>
      </c>
      <c r="G618" s="18" t="str">
        <f t="shared" si="4"/>
        <v>0</v>
      </c>
      <c r="H618" s="19">
        <v>0.0</v>
      </c>
    </row>
    <row r="619">
      <c r="A619" s="1" t="s">
        <v>31</v>
      </c>
      <c r="B619" s="5" t="s">
        <v>32</v>
      </c>
      <c r="C619" s="5" t="s">
        <v>60</v>
      </c>
      <c r="D619" s="17" t="str">
        <f t="shared" si="1"/>
        <v>0</v>
      </c>
      <c r="E619" s="17" t="str">
        <f t="shared" si="2"/>
        <v>0</v>
      </c>
      <c r="F619" s="17" t="str">
        <f t="shared" si="3"/>
        <v>0</v>
      </c>
      <c r="G619" s="18" t="str">
        <f t="shared" si="4"/>
        <v>0</v>
      </c>
      <c r="H619" s="19">
        <v>0.0</v>
      </c>
    </row>
    <row r="620">
      <c r="A620" s="1" t="s">
        <v>31</v>
      </c>
      <c r="B620" s="5" t="s">
        <v>32</v>
      </c>
      <c r="C620" s="5" t="s">
        <v>59</v>
      </c>
      <c r="D620" s="17" t="str">
        <f t="shared" si="1"/>
        <v>0</v>
      </c>
      <c r="E620" s="17" t="str">
        <f t="shared" si="2"/>
        <v>0</v>
      </c>
      <c r="F620" s="17" t="str">
        <f t="shared" si="3"/>
        <v>0</v>
      </c>
      <c r="G620" s="18" t="str">
        <f t="shared" si="4"/>
        <v>0</v>
      </c>
      <c r="H620" s="19">
        <v>0.0</v>
      </c>
    </row>
    <row r="621">
      <c r="A621" s="1" t="s">
        <v>31</v>
      </c>
      <c r="B621" s="5" t="s">
        <v>32</v>
      </c>
      <c r="C621" s="5" t="s">
        <v>61</v>
      </c>
      <c r="D621" s="17" t="str">
        <f t="shared" si="1"/>
        <v>0</v>
      </c>
      <c r="E621" s="17" t="str">
        <f t="shared" si="2"/>
        <v>0</v>
      </c>
      <c r="F621" s="17" t="str">
        <f t="shared" si="3"/>
        <v>0</v>
      </c>
      <c r="G621" s="18" t="str">
        <f t="shared" si="4"/>
        <v>0</v>
      </c>
      <c r="H621" s="19">
        <v>0.0</v>
      </c>
    </row>
    <row r="622">
      <c r="A622" s="1" t="s">
        <v>31</v>
      </c>
      <c r="B622" s="5" t="s">
        <v>32</v>
      </c>
      <c r="C622" s="5" t="s">
        <v>33</v>
      </c>
      <c r="D622" s="17" t="str">
        <f t="shared" si="1"/>
        <v>0</v>
      </c>
      <c r="E622" s="17" t="str">
        <f t="shared" si="2"/>
        <v>0</v>
      </c>
      <c r="F622" s="17" t="str">
        <f t="shared" si="3"/>
        <v>0</v>
      </c>
      <c r="G622" s="18" t="str">
        <f t="shared" si="4"/>
        <v>0</v>
      </c>
      <c r="H622" s="19">
        <v>0.0</v>
      </c>
    </row>
    <row r="623">
      <c r="A623" s="1" t="s">
        <v>31</v>
      </c>
      <c r="B623" s="5" t="s">
        <v>32</v>
      </c>
      <c r="C623" s="5" t="s">
        <v>266</v>
      </c>
      <c r="D623" s="17" t="str">
        <f t="shared" si="1"/>
        <v>0</v>
      </c>
      <c r="E623" s="17" t="str">
        <f t="shared" si="2"/>
        <v>0</v>
      </c>
      <c r="F623" s="17" t="str">
        <f t="shared" si="3"/>
        <v>0</v>
      </c>
      <c r="G623" s="18" t="str">
        <f t="shared" si="4"/>
        <v>0</v>
      </c>
      <c r="H623" s="19">
        <v>0.0</v>
      </c>
    </row>
    <row r="624">
      <c r="A624" s="1"/>
      <c r="D624" s="20"/>
      <c r="E624" s="20"/>
      <c r="F624" s="20"/>
      <c r="G624" s="20"/>
      <c r="H624" s="20"/>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34</v>
      </c>
      <c r="B1" s="6" t="str">
        <f>'Full Data'!A2</f>
        <v>London Borough of Wandsworth Pension Fund</v>
      </c>
      <c r="C1" s="7"/>
      <c r="D1" s="7"/>
      <c r="E1" s="7"/>
      <c r="F1" s="7"/>
      <c r="G1" s="7"/>
      <c r="H1" s="7"/>
      <c r="I1" s="8" t="s">
        <v>35</v>
      </c>
      <c r="J1" s="7"/>
      <c r="K1" s="7"/>
      <c r="L1" s="9" t="s">
        <v>36</v>
      </c>
      <c r="M1" s="7"/>
      <c r="N1" s="7"/>
      <c r="O1" s="7"/>
      <c r="P1" s="7"/>
      <c r="Q1" s="7"/>
      <c r="R1" s="7"/>
      <c r="S1" s="7"/>
      <c r="T1" s="7"/>
      <c r="U1" s="7"/>
      <c r="V1" s="7"/>
      <c r="W1" s="7"/>
      <c r="X1" s="7"/>
      <c r="Y1" s="7"/>
      <c r="Z1" s="7"/>
    </row>
    <row r="2">
      <c r="A2" s="6" t="s">
        <v>37</v>
      </c>
      <c r="B2" s="11">
        <f>SUM('Full Data'!H1:H1000)</f>
        <v>1054186319</v>
      </c>
      <c r="C2" s="7" t="s">
        <v>45</v>
      </c>
      <c r="D2" s="7"/>
      <c r="E2" s="7"/>
      <c r="F2" s="7"/>
      <c r="G2" s="7"/>
      <c r="H2" s="7"/>
      <c r="I2" s="8" t="s">
        <v>46</v>
      </c>
      <c r="J2" s="7"/>
      <c r="K2" s="7"/>
      <c r="L2" s="7"/>
      <c r="M2" s="7"/>
      <c r="N2" s="7"/>
      <c r="O2" s="7"/>
      <c r="P2" s="7"/>
      <c r="Q2" s="7"/>
      <c r="R2" s="7"/>
      <c r="S2" s="7"/>
      <c r="T2" s="7"/>
      <c r="U2" s="7"/>
      <c r="V2" s="7"/>
      <c r="W2" s="7"/>
      <c r="X2" s="7"/>
      <c r="Y2" s="7"/>
      <c r="Z2" s="7"/>
    </row>
    <row r="3">
      <c r="A3" s="6" t="s">
        <v>47</v>
      </c>
      <c r="B3" s="11">
        <f>SUM('Full Data'!G2:G1000)</f>
        <v>48933155.28</v>
      </c>
      <c r="C3" s="7"/>
      <c r="D3" s="7"/>
      <c r="E3" s="7"/>
      <c r="F3" s="7"/>
      <c r="G3" s="7"/>
      <c r="H3" s="7"/>
      <c r="I3" s="7"/>
      <c r="J3" s="7"/>
      <c r="K3" s="7"/>
      <c r="L3" s="7"/>
      <c r="M3" s="7"/>
      <c r="N3" s="7"/>
      <c r="O3" s="7"/>
      <c r="P3" s="7"/>
      <c r="Q3" s="7"/>
      <c r="R3" s="7"/>
      <c r="S3" s="7"/>
      <c r="T3" s="7"/>
      <c r="U3" s="7"/>
      <c r="V3" s="7"/>
      <c r="W3" s="7"/>
      <c r="X3" s="7"/>
      <c r="Y3" s="7"/>
      <c r="Z3" s="7"/>
    </row>
    <row r="4">
      <c r="A4" s="6" t="s">
        <v>48</v>
      </c>
      <c r="B4" s="15">
        <f>B3/B2</f>
        <v>0.04641793807</v>
      </c>
      <c r="C4" s="7"/>
      <c r="D4" s="7"/>
      <c r="E4" s="7"/>
      <c r="F4" s="7"/>
      <c r="G4" s="7"/>
      <c r="H4" s="7"/>
      <c r="I4" s="7"/>
      <c r="J4" s="7"/>
      <c r="K4" s="7"/>
      <c r="L4" s="7"/>
      <c r="M4" s="7"/>
      <c r="N4" s="7"/>
      <c r="O4" s="7"/>
      <c r="P4" s="7"/>
      <c r="Q4" s="7"/>
      <c r="R4" s="7"/>
      <c r="S4" s="7"/>
      <c r="T4" s="7"/>
      <c r="U4" s="7"/>
      <c r="V4" s="7"/>
      <c r="W4" s="7"/>
      <c r="X4" s="7"/>
      <c r="Y4" s="7"/>
      <c r="Z4" s="7"/>
    </row>
    <row r="5">
      <c r="A5" s="6"/>
      <c r="B5" s="6"/>
      <c r="C5" s="7"/>
      <c r="D5" s="7"/>
      <c r="E5" s="7"/>
      <c r="F5" s="7"/>
      <c r="G5" s="7"/>
      <c r="H5" s="7"/>
      <c r="I5" s="7"/>
      <c r="J5" s="7"/>
      <c r="K5" s="7"/>
      <c r="L5" s="7"/>
      <c r="M5" s="7"/>
      <c r="N5" s="7"/>
      <c r="O5" s="7"/>
      <c r="P5" s="7"/>
      <c r="Q5" s="7"/>
      <c r="R5" s="7"/>
      <c r="S5" s="7"/>
      <c r="T5" s="7"/>
      <c r="U5" s="7"/>
      <c r="V5" s="7"/>
      <c r="W5" s="7"/>
      <c r="X5" s="7"/>
      <c r="Y5" s="7"/>
      <c r="Z5" s="7"/>
    </row>
    <row r="6">
      <c r="A6" s="6"/>
      <c r="B6" s="6"/>
      <c r="C6" s="7"/>
      <c r="D6" s="7"/>
      <c r="E6" s="7"/>
      <c r="F6" s="7"/>
      <c r="G6" s="7"/>
      <c r="H6" s="7"/>
      <c r="I6" s="7"/>
      <c r="J6" s="7"/>
      <c r="K6" s="7"/>
      <c r="L6" s="7"/>
      <c r="M6" s="7"/>
      <c r="N6" s="7"/>
      <c r="O6" s="7"/>
      <c r="P6" s="7"/>
      <c r="Q6" s="7"/>
      <c r="R6" s="7"/>
      <c r="S6" s="7"/>
      <c r="T6" s="7"/>
      <c r="U6" s="7"/>
      <c r="V6" s="7"/>
      <c r="W6" s="7"/>
      <c r="X6" s="7"/>
      <c r="Y6" s="7"/>
      <c r="Z6" s="7"/>
    </row>
    <row r="7">
      <c r="A7" s="6" t="s">
        <v>49</v>
      </c>
      <c r="B7" s="6"/>
      <c r="C7" s="7"/>
      <c r="D7" s="7"/>
      <c r="E7" s="7" t="s">
        <v>50</v>
      </c>
      <c r="F7" s="7"/>
      <c r="G7" s="7"/>
      <c r="H7" s="7"/>
      <c r="I7" s="7"/>
      <c r="J7" s="7"/>
      <c r="K7" s="7"/>
      <c r="L7" s="7"/>
      <c r="M7" s="7"/>
      <c r="N7" s="7"/>
      <c r="O7" s="7"/>
      <c r="P7" s="7"/>
      <c r="Q7" s="7"/>
      <c r="R7" s="7"/>
      <c r="S7" s="7"/>
      <c r="T7" s="7"/>
      <c r="U7" s="7"/>
      <c r="V7" s="7"/>
      <c r="W7" s="7"/>
      <c r="X7" s="7"/>
      <c r="Y7" s="7"/>
      <c r="Z7" s="7"/>
    </row>
    <row r="8">
      <c r="A8" s="6" t="s">
        <v>39</v>
      </c>
      <c r="B8" s="6"/>
      <c r="C8" s="7" t="s">
        <v>34</v>
      </c>
      <c r="D8" s="7"/>
      <c r="E8" s="7"/>
      <c r="F8" s="7"/>
      <c r="G8" s="7"/>
      <c r="H8" s="7"/>
      <c r="I8" s="7"/>
      <c r="J8" s="7"/>
      <c r="K8" s="7"/>
      <c r="L8" s="7"/>
      <c r="M8" s="7"/>
      <c r="N8" s="7"/>
      <c r="O8" s="7"/>
      <c r="P8" s="7"/>
      <c r="Q8" s="7"/>
      <c r="R8" s="7"/>
      <c r="S8" s="7"/>
      <c r="T8" s="7"/>
      <c r="U8" s="7"/>
      <c r="V8" s="7"/>
      <c r="W8" s="7"/>
      <c r="X8" s="7"/>
      <c r="Y8" s="7"/>
      <c r="Z8" s="7"/>
    </row>
    <row r="9">
      <c r="A9" s="12">
        <f>LARGE('Full Data'!G:G,1)</f>
        <v>10408086.48</v>
      </c>
      <c r="B9" s="15">
        <f t="shared" ref="B9:B18" si="1">A9/$B$2</f>
        <v>0.009873099556</v>
      </c>
      <c r="C9" s="13" t="str">
        <f t="array" ref="C9">INDEX('Full Data'!F:F,MATCH(LARGE('Full Data'!G:G,1),'Full Data'!G:G,0))</f>
        <v>ROYAL DUTCH SHELL 'B'ORD EUR0.07</v>
      </c>
      <c r="D9" s="7"/>
      <c r="E9" s="7"/>
      <c r="F9" s="7"/>
      <c r="G9" s="7"/>
      <c r="H9" s="7"/>
      <c r="I9" s="7"/>
      <c r="J9" s="7"/>
      <c r="K9" s="7"/>
      <c r="L9" s="7"/>
      <c r="M9" s="7"/>
      <c r="N9" s="7"/>
      <c r="O9" s="7"/>
      <c r="P9" s="7"/>
      <c r="Q9" s="7"/>
      <c r="R9" s="7"/>
      <c r="S9" s="7"/>
      <c r="T9" s="7"/>
      <c r="U9" s="7"/>
      <c r="V9" s="7"/>
      <c r="W9" s="7"/>
      <c r="X9" s="7"/>
      <c r="Y9" s="7"/>
      <c r="Z9" s="7"/>
    </row>
    <row r="10">
      <c r="A10" s="12">
        <f>LARGE('Full Data'!G:G,2)</f>
        <v>7680936</v>
      </c>
      <c r="B10" s="15">
        <f t="shared" si="1"/>
        <v>0.007286127566</v>
      </c>
      <c r="C10" s="13" t="str">
        <f t="array" ref="C10">INDEX('Full Data'!F:F,MATCH(LARGE('Full Data'!G:G,2),'Full Data'!G:G,0))</f>
        <v>BP ORD USD0.25</v>
      </c>
      <c r="D10" s="7"/>
      <c r="E10" s="7"/>
      <c r="F10" s="7"/>
      <c r="G10" s="7"/>
      <c r="H10" s="7"/>
      <c r="I10" s="7"/>
      <c r="J10" s="7"/>
      <c r="K10" s="7"/>
      <c r="L10" s="7"/>
      <c r="M10" s="7"/>
      <c r="N10" s="7"/>
      <c r="O10" s="7"/>
      <c r="P10" s="7"/>
      <c r="Q10" s="7"/>
      <c r="R10" s="7"/>
      <c r="S10" s="7"/>
      <c r="T10" s="7"/>
      <c r="U10" s="7"/>
      <c r="V10" s="7"/>
      <c r="W10" s="7"/>
      <c r="X10" s="7"/>
      <c r="Y10" s="7"/>
      <c r="Z10" s="7"/>
    </row>
    <row r="11">
      <c r="A11" s="12">
        <f>LARGE('Full Data'!G:G,3)</f>
        <v>3571125</v>
      </c>
      <c r="B11" s="15">
        <f t="shared" si="1"/>
        <v>0.003387565305</v>
      </c>
      <c r="C11" s="13" t="str">
        <f t="array" ref="C11">INDEX('Full Data'!F:F,MATCH(LARGE('Full Data'!G:G,3),'Full Data'!G:G,0))</f>
        <v>RIO TINTO ORD GBP0.10</v>
      </c>
      <c r="D11" s="7"/>
      <c r="E11" s="7"/>
      <c r="F11" s="7"/>
      <c r="G11" s="7"/>
      <c r="H11" s="7"/>
      <c r="I11" s="7"/>
      <c r="J11" s="7"/>
      <c r="K11" s="7"/>
      <c r="L11" s="7"/>
      <c r="M11" s="7"/>
      <c r="N11" s="7"/>
      <c r="O11" s="7"/>
      <c r="P11" s="7"/>
      <c r="Q11" s="7"/>
      <c r="R11" s="7"/>
      <c r="S11" s="7"/>
      <c r="T11" s="7"/>
      <c r="U11" s="7"/>
      <c r="V11" s="7"/>
      <c r="W11" s="7"/>
      <c r="X11" s="7"/>
      <c r="Y11" s="7"/>
      <c r="Z11" s="7"/>
    </row>
    <row r="12">
      <c r="A12" s="12">
        <f>LARGE('Full Data'!G:G,4)</f>
        <v>3144556.14</v>
      </c>
      <c r="B12" s="15">
        <f t="shared" si="1"/>
        <v>0.002982922547</v>
      </c>
      <c r="C12" s="13" t="str">
        <f t="array" ref="C12">INDEX('Full Data'!F:F,MATCH(LARGE('Full Data'!G:G,4),'Full Data'!G:G,0))</f>
        <v>EOG RESOURCES INC COM</v>
      </c>
      <c r="D12" s="7"/>
      <c r="E12" s="7"/>
      <c r="F12" s="7"/>
      <c r="G12" s="7"/>
      <c r="H12" s="7"/>
      <c r="I12" s="7"/>
      <c r="J12" s="7"/>
      <c r="K12" s="7"/>
      <c r="L12" s="7"/>
      <c r="M12" s="7"/>
      <c r="N12" s="7"/>
      <c r="O12" s="7"/>
      <c r="P12" s="7"/>
      <c r="Q12" s="7"/>
      <c r="R12" s="7"/>
      <c r="S12" s="7"/>
      <c r="T12" s="7"/>
      <c r="U12" s="7"/>
      <c r="V12" s="7"/>
      <c r="W12" s="7"/>
      <c r="X12" s="7"/>
      <c r="Y12" s="7"/>
      <c r="Z12" s="7"/>
    </row>
    <row r="13">
      <c r="A13" s="12">
        <f>LARGE('Full Data'!G:G,5)</f>
        <v>2929285.56</v>
      </c>
      <c r="B13" s="15">
        <f t="shared" si="1"/>
        <v>0.002778717108</v>
      </c>
      <c r="C13" s="13" t="str">
        <f t="array" ref="C13">INDEX('Full Data'!F:F,MATCH(LARGE('Full Data'!G:G,5),'Full Data'!G:G,0))</f>
        <v>BASF - ORD SHS COMSTK</v>
      </c>
      <c r="D13" s="7"/>
      <c r="E13" s="7"/>
      <c r="F13" s="7"/>
      <c r="G13" s="7"/>
      <c r="H13" s="7"/>
      <c r="I13" s="7"/>
      <c r="J13" s="7"/>
      <c r="K13" s="7"/>
      <c r="L13" s="7"/>
      <c r="M13" s="7"/>
      <c r="N13" s="7"/>
      <c r="O13" s="7"/>
      <c r="P13" s="7"/>
      <c r="Q13" s="7"/>
      <c r="R13" s="7"/>
      <c r="S13" s="7"/>
      <c r="T13" s="7"/>
      <c r="U13" s="7"/>
      <c r="V13" s="7"/>
      <c r="W13" s="7"/>
      <c r="X13" s="7"/>
      <c r="Y13" s="7"/>
      <c r="Z13" s="7"/>
    </row>
    <row r="14">
      <c r="A14" s="12">
        <f>LARGE('Full Data'!G:G,6)</f>
        <v>2915691.6</v>
      </c>
      <c r="B14" s="15">
        <f t="shared" si="1"/>
        <v>0.002765821892</v>
      </c>
      <c r="C14" s="13" t="str">
        <f t="array" ref="C14">INDEX('Full Data'!F:F,MATCH(LARGE('Full Data'!G:G,6),'Full Data'!G:G,0))</f>
        <v>BG GROUP ORD GBP0.10</v>
      </c>
      <c r="D14" s="7"/>
      <c r="E14" s="7"/>
      <c r="F14" s="7"/>
      <c r="G14" s="7"/>
      <c r="H14" s="7"/>
      <c r="I14" s="7"/>
      <c r="J14" s="7"/>
      <c r="K14" s="7"/>
      <c r="L14" s="7"/>
      <c r="M14" s="7"/>
      <c r="N14" s="7"/>
      <c r="O14" s="7"/>
      <c r="P14" s="7"/>
      <c r="Q14" s="7"/>
      <c r="R14" s="7"/>
      <c r="S14" s="7"/>
      <c r="T14" s="7"/>
      <c r="U14" s="7"/>
      <c r="V14" s="7"/>
      <c r="W14" s="7"/>
      <c r="X14" s="7"/>
      <c r="Y14" s="7"/>
      <c r="Z14" s="7"/>
    </row>
    <row r="15">
      <c r="A15" s="12">
        <f>LARGE('Full Data'!G:G,7)</f>
        <v>2123905.04</v>
      </c>
      <c r="B15" s="15">
        <f t="shared" si="1"/>
        <v>0.002014734019</v>
      </c>
      <c r="C15" s="13" t="str">
        <f t="array" ref="C15">INDEX('Full Data'!F:F,MATCH(LARGE('Full Data'!G:G,7),'Full Data'!G:G,0))</f>
        <v>EOG RESOURCES INC COM</v>
      </c>
      <c r="D15" s="7"/>
      <c r="E15" s="7"/>
      <c r="F15" s="7"/>
      <c r="G15" s="7"/>
      <c r="H15" s="7"/>
      <c r="I15" s="7"/>
      <c r="J15" s="7"/>
      <c r="K15" s="7"/>
      <c r="L15" s="7"/>
      <c r="M15" s="7"/>
      <c r="N15" s="7"/>
      <c r="O15" s="7"/>
      <c r="P15" s="7"/>
      <c r="Q15" s="7"/>
      <c r="R15" s="7"/>
      <c r="S15" s="7"/>
      <c r="T15" s="7"/>
      <c r="U15" s="7"/>
      <c r="V15" s="7"/>
      <c r="W15" s="7"/>
      <c r="X15" s="7"/>
      <c r="Y15" s="7"/>
      <c r="Z15" s="7"/>
    </row>
    <row r="16">
      <c r="A16" s="12">
        <f>LARGE('Full Data'!G:G,8)</f>
        <v>2053181.94</v>
      </c>
      <c r="B16" s="15">
        <f t="shared" si="1"/>
        <v>0.001947646163</v>
      </c>
      <c r="C16" s="13" t="str">
        <f t="array" ref="C16">INDEX('Full Data'!F:F,MATCH(LARGE('Full Data'!G:G,8),'Full Data'!G:G,0))</f>
        <v>ITOCHU CORP NPV</v>
      </c>
      <c r="D16" s="7"/>
      <c r="E16" s="7"/>
      <c r="F16" s="7"/>
      <c r="G16" s="7"/>
      <c r="H16" s="7"/>
      <c r="I16" s="7"/>
      <c r="J16" s="7"/>
      <c r="K16" s="7"/>
      <c r="L16" s="7"/>
      <c r="M16" s="7"/>
      <c r="N16" s="7"/>
      <c r="O16" s="7"/>
      <c r="P16" s="7"/>
      <c r="Q16" s="7"/>
      <c r="R16" s="7"/>
      <c r="S16" s="7"/>
      <c r="T16" s="7"/>
      <c r="U16" s="7"/>
      <c r="V16" s="7"/>
      <c r="W16" s="7"/>
      <c r="X16" s="7"/>
      <c r="Y16" s="7"/>
      <c r="Z16" s="7"/>
    </row>
    <row r="17">
      <c r="A17" s="12">
        <f>LARGE('Full Data'!G:G,9)</f>
        <v>1894019.73</v>
      </c>
      <c r="B17" s="15">
        <f t="shared" si="1"/>
        <v>0.001796665063</v>
      </c>
      <c r="C17" s="13" t="str">
        <f t="array" ref="C17">INDEX('Full Data'!F:F,MATCH(LARGE('Full Data'!G:G,9),'Full Data'!G:G,0))</f>
        <v>GDF SUEZ 7% SNR EMTN 30/10/2028 GBP</v>
      </c>
      <c r="D17" s="7"/>
      <c r="E17" s="7"/>
      <c r="F17" s="7"/>
      <c r="G17" s="7"/>
      <c r="H17" s="7"/>
      <c r="I17" s="7"/>
      <c r="J17" s="7"/>
      <c r="K17" s="7"/>
      <c r="L17" s="7"/>
      <c r="M17" s="7"/>
      <c r="N17" s="7"/>
      <c r="O17" s="7"/>
      <c r="P17" s="7"/>
      <c r="Q17" s="7"/>
      <c r="R17" s="7"/>
      <c r="S17" s="7"/>
      <c r="T17" s="7"/>
      <c r="U17" s="7"/>
      <c r="V17" s="7"/>
      <c r="W17" s="7"/>
      <c r="X17" s="7"/>
      <c r="Y17" s="7"/>
      <c r="Z17" s="7"/>
    </row>
    <row r="18">
      <c r="A18" s="12">
        <f>LARGE('Full Data'!G:G,10)</f>
        <v>1743096.32</v>
      </c>
      <c r="B18" s="15">
        <f t="shared" si="1"/>
        <v>0.00165349928</v>
      </c>
      <c r="C18" s="13" t="str">
        <f t="array" ref="C18">INDEX('Full Data'!F:F,MATCH(LARGE('Full Data'!G:G,10),'Full Data'!G:G,0))</f>
        <v>BHP BILLITON PLC USD0.50</v>
      </c>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4" max="4" width="49.43"/>
    <col customWidth="1" min="5" max="5" width="20.86"/>
  </cols>
  <sheetData>
    <row r="1">
      <c r="A1" s="7" t="s">
        <v>38</v>
      </c>
      <c r="B1" s="10">
        <v>0.1</v>
      </c>
      <c r="C1" s="7"/>
      <c r="D1" s="7"/>
      <c r="E1" s="7"/>
      <c r="F1" s="7"/>
      <c r="G1" s="7"/>
      <c r="H1" s="7"/>
      <c r="I1" s="7"/>
      <c r="J1" s="7"/>
      <c r="K1" s="7"/>
      <c r="L1" s="7"/>
      <c r="M1" s="7"/>
      <c r="N1" s="7"/>
      <c r="O1" s="7"/>
      <c r="P1" s="7"/>
      <c r="Q1" s="7"/>
      <c r="R1" s="7"/>
      <c r="S1" s="7"/>
      <c r="T1" s="7"/>
      <c r="U1" s="7"/>
      <c r="V1" s="7"/>
      <c r="W1" s="7"/>
      <c r="X1" s="7"/>
    </row>
    <row r="2">
      <c r="A2" s="7"/>
      <c r="B2" s="7" t="s">
        <v>39</v>
      </c>
      <c r="C2" s="7" t="s">
        <v>40</v>
      </c>
      <c r="D2" s="7" t="s">
        <v>34</v>
      </c>
      <c r="E2" s="7" t="s">
        <v>41</v>
      </c>
      <c r="F2" s="7" t="s">
        <v>42</v>
      </c>
      <c r="G2" s="7" t="s">
        <v>43</v>
      </c>
      <c r="H2" s="7"/>
      <c r="I2" s="7"/>
      <c r="J2" s="7"/>
      <c r="K2" s="7"/>
      <c r="L2" s="7"/>
      <c r="M2" s="7"/>
      <c r="N2" s="7"/>
      <c r="O2" s="7"/>
      <c r="P2" s="7"/>
      <c r="Q2" s="7"/>
      <c r="R2" s="7"/>
      <c r="S2" s="7"/>
      <c r="T2" s="7"/>
      <c r="U2" s="7"/>
      <c r="V2" s="7"/>
      <c r="W2" s="7"/>
      <c r="X2" s="7"/>
    </row>
    <row r="3">
      <c r="A3" s="7"/>
      <c r="B3" s="7"/>
      <c r="C3" s="7"/>
      <c r="D3" s="7"/>
      <c r="E3" s="7"/>
      <c r="F3" s="7"/>
      <c r="G3" s="7"/>
      <c r="H3" s="7"/>
      <c r="I3" s="7"/>
      <c r="J3" s="7"/>
      <c r="K3" s="7"/>
      <c r="L3" s="7"/>
      <c r="M3" s="7"/>
      <c r="N3" s="7"/>
      <c r="O3" s="7"/>
      <c r="P3" s="7"/>
      <c r="Q3" s="7"/>
      <c r="R3" s="7"/>
      <c r="S3" s="7"/>
      <c r="T3" s="7"/>
      <c r="U3" s="7"/>
      <c r="V3" s="7"/>
      <c r="W3" s="7"/>
      <c r="X3" s="7"/>
    </row>
    <row r="4">
      <c r="A4" s="7" t="s">
        <v>44</v>
      </c>
      <c r="B4" s="12">
        <f>'Fossil Fuel direct investments'!B2</f>
        <v>1054186319</v>
      </c>
      <c r="C4" s="7"/>
      <c r="D4" s="13"/>
      <c r="E4" s="7"/>
      <c r="F4" s="7"/>
      <c r="G4" s="7"/>
      <c r="H4" s="7"/>
      <c r="I4" s="7"/>
      <c r="J4" s="7"/>
      <c r="K4" s="7"/>
      <c r="L4" s="7"/>
      <c r="M4" s="7"/>
      <c r="N4" s="7"/>
      <c r="O4" s="7"/>
      <c r="P4" s="7"/>
      <c r="Q4" s="7"/>
      <c r="R4" s="7"/>
      <c r="S4" s="7"/>
      <c r="T4" s="7"/>
      <c r="U4" s="7"/>
      <c r="V4" s="7"/>
      <c r="W4" s="7"/>
      <c r="X4" s="7"/>
    </row>
    <row r="5">
      <c r="A5" s="14">
        <v>1.0</v>
      </c>
      <c r="B5" s="12">
        <f>LARGE('Full Data'!H:H,A5)</f>
        <v>206895024.8</v>
      </c>
      <c r="C5" s="15">
        <f t="shared" ref="C5:C19" si="1">B5/$B$4</f>
        <v>0.1962603963</v>
      </c>
      <c r="D5" s="13" t="str">
        <f t="array" ref="D5">INDEX('Full Data'!B:B,MATCH(LARGE('Full Data'!H:H,A5),'Full Data'!H:H,0))</f>
        <v>UBS GLOBAL AM LIFE UK EQUITY TRACKER A NAV</v>
      </c>
      <c r="E5" s="8" t="s">
        <v>51</v>
      </c>
      <c r="F5" s="12">
        <f t="shared" ref="F5:F19" si="2">IF(E5="yes",B5*$B$1,0)</f>
        <v>20689502.48</v>
      </c>
      <c r="G5" s="15">
        <f t="shared" ref="G5:G19" si="3">F5/$B$4</f>
        <v>0.01962603963</v>
      </c>
      <c r="H5" s="7"/>
      <c r="I5" s="7"/>
      <c r="J5" s="7"/>
      <c r="K5" s="7"/>
      <c r="L5" s="7"/>
      <c r="M5" s="7"/>
      <c r="N5" s="7"/>
      <c r="O5" s="7"/>
      <c r="P5" s="7"/>
      <c r="Q5" s="7"/>
      <c r="R5" s="7"/>
      <c r="S5" s="7"/>
      <c r="T5" s="7"/>
      <c r="U5" s="7"/>
      <c r="V5" s="7"/>
      <c r="W5" s="7"/>
      <c r="X5" s="7"/>
    </row>
    <row r="6">
      <c r="A6" s="14">
        <v>2.0</v>
      </c>
      <c r="B6" s="12">
        <f>LARGE('Full Data'!H:H,A6)</f>
        <v>37000541.39</v>
      </c>
      <c r="C6" s="15">
        <f t="shared" si="1"/>
        <v>0.03509867347</v>
      </c>
      <c r="D6" s="13" t="str">
        <f t="array" ref="D6">INDEX('Full Data'!B:B,MATCH(LARGE('Full Data'!H:H,A6),'Full Data'!H:H,0))</f>
        <v>UBS GLOBAL AM LIFE OVER 5 YR IDX LKD GILT TR A</v>
      </c>
      <c r="E6" s="7"/>
      <c r="F6" s="12">
        <f t="shared" si="2"/>
        <v>0</v>
      </c>
      <c r="G6" s="15">
        <f t="shared" si="3"/>
        <v>0</v>
      </c>
      <c r="H6" s="7"/>
      <c r="I6" s="7"/>
      <c r="J6" s="7"/>
      <c r="K6" s="7"/>
      <c r="L6" s="7"/>
      <c r="M6" s="7"/>
      <c r="N6" s="7"/>
      <c r="O6" s="7"/>
      <c r="P6" s="7"/>
      <c r="Q6" s="7"/>
      <c r="R6" s="7"/>
      <c r="S6" s="7"/>
      <c r="T6" s="7"/>
      <c r="U6" s="7"/>
      <c r="V6" s="7"/>
      <c r="W6" s="7"/>
      <c r="X6" s="7"/>
    </row>
    <row r="7">
      <c r="A7" s="14">
        <v>3.0</v>
      </c>
      <c r="B7" s="12">
        <f>LARGE('Full Data'!H:H,A7)</f>
        <v>16631051.86</v>
      </c>
      <c r="C7" s="15">
        <f t="shared" si="1"/>
        <v>0.01577619777</v>
      </c>
      <c r="D7" s="13" t="str">
        <f t="array" ref="D7">INDEX('Full Data'!B:B,MATCH(LARGE('Full Data'!H:H,A7),'Full Data'!H:H,0))</f>
        <v>Cash</v>
      </c>
      <c r="E7" s="7"/>
      <c r="F7" s="12">
        <f t="shared" si="2"/>
        <v>0</v>
      </c>
      <c r="G7" s="15">
        <f t="shared" si="3"/>
        <v>0</v>
      </c>
      <c r="H7" s="7"/>
      <c r="I7" s="7"/>
      <c r="J7" s="7"/>
      <c r="K7" s="7"/>
      <c r="L7" s="7"/>
      <c r="M7" s="7"/>
      <c r="N7" s="7"/>
      <c r="O7" s="7"/>
      <c r="P7" s="7"/>
      <c r="Q7" s="7"/>
      <c r="R7" s="7"/>
      <c r="S7" s="7"/>
      <c r="T7" s="7"/>
      <c r="U7" s="7"/>
      <c r="V7" s="7"/>
      <c r="W7" s="7"/>
      <c r="X7" s="7"/>
    </row>
    <row r="8">
      <c r="A8" s="14">
        <v>4.0</v>
      </c>
      <c r="B8" s="12">
        <f>LARGE('Full Data'!H:H,A8)</f>
        <v>15804599.7</v>
      </c>
      <c r="C8" s="15">
        <f t="shared" si="1"/>
        <v>0.01499222615</v>
      </c>
      <c r="D8" s="13" t="str">
        <f t="array" ref="D8">INDEX('Full Data'!B:B,MATCH(LARGE('Full Data'!H:H,A8),'Full Data'!H:H,0))</f>
        <v>Cash</v>
      </c>
      <c r="E8" s="7"/>
      <c r="F8" s="12">
        <f t="shared" si="2"/>
        <v>0</v>
      </c>
      <c r="G8" s="15">
        <f t="shared" si="3"/>
        <v>0</v>
      </c>
      <c r="H8" s="7"/>
      <c r="I8" s="7"/>
      <c r="J8" s="7"/>
      <c r="K8" s="7"/>
      <c r="L8" s="7"/>
      <c r="M8" s="7"/>
      <c r="N8" s="7"/>
      <c r="O8" s="7"/>
      <c r="P8" s="7"/>
      <c r="Q8" s="7"/>
      <c r="R8" s="7"/>
      <c r="S8" s="7"/>
      <c r="T8" s="7"/>
      <c r="U8" s="7"/>
      <c r="V8" s="7"/>
      <c r="W8" s="7"/>
      <c r="X8" s="7"/>
    </row>
    <row r="9">
      <c r="A9" s="14">
        <v>5.0</v>
      </c>
      <c r="B9" s="12">
        <f>LARGE('Full Data'!H:H,A9)</f>
        <v>10408086.48</v>
      </c>
      <c r="C9" s="15">
        <f t="shared" si="1"/>
        <v>0.009873099556</v>
      </c>
      <c r="D9" s="13" t="str">
        <f t="array" ref="D9">INDEX('Full Data'!B:B,MATCH(LARGE('Full Data'!H:H,A9),'Full Data'!H:H,0))</f>
        <v>ROYAL DUTCH SHELL 'B'ORD EUR0.07</v>
      </c>
      <c r="E9" s="7"/>
      <c r="F9" s="12">
        <f t="shared" si="2"/>
        <v>0</v>
      </c>
      <c r="G9" s="15">
        <f t="shared" si="3"/>
        <v>0</v>
      </c>
      <c r="H9" s="7"/>
      <c r="I9" s="7"/>
      <c r="J9" s="7"/>
      <c r="K9" s="7"/>
      <c r="L9" s="7"/>
      <c r="M9" s="7"/>
      <c r="N9" s="7"/>
      <c r="O9" s="7"/>
      <c r="P9" s="7"/>
      <c r="Q9" s="7"/>
      <c r="R9" s="7"/>
      <c r="S9" s="7"/>
      <c r="T9" s="7"/>
      <c r="U9" s="7"/>
      <c r="V9" s="7"/>
      <c r="W9" s="7"/>
      <c r="X9" s="7"/>
    </row>
    <row r="10">
      <c r="A10" s="14">
        <v>6.0</v>
      </c>
      <c r="B10" s="12">
        <f>LARGE('Full Data'!H:H,A10)</f>
        <v>8691137.51</v>
      </c>
      <c r="C10" s="15">
        <f t="shared" si="1"/>
        <v>0.008244403624</v>
      </c>
      <c r="D10" s="13" t="str">
        <f t="array" ref="D10">INDEX('Full Data'!B:B,MATCH(LARGE('Full Data'!H:H,A10),'Full Data'!H:H,0))</f>
        <v>ROGGE FUNDS PLC GBL SEL HGH YLD BD ZERO MGT</v>
      </c>
      <c r="E10" s="7"/>
      <c r="F10" s="12">
        <f t="shared" si="2"/>
        <v>0</v>
      </c>
      <c r="G10" s="15">
        <f t="shared" si="3"/>
        <v>0</v>
      </c>
      <c r="H10" s="7"/>
      <c r="I10" s="7"/>
      <c r="J10" s="7"/>
      <c r="K10" s="7"/>
      <c r="L10" s="7"/>
      <c r="M10" s="7"/>
      <c r="N10" s="7"/>
      <c r="O10" s="7"/>
      <c r="P10" s="7"/>
      <c r="Q10" s="7"/>
      <c r="R10" s="7"/>
      <c r="S10" s="7"/>
      <c r="T10" s="7"/>
      <c r="U10" s="7"/>
      <c r="V10" s="7"/>
      <c r="W10" s="7"/>
      <c r="X10" s="7"/>
    </row>
    <row r="11">
      <c r="A11" s="14">
        <v>7.0</v>
      </c>
      <c r="B11" s="12">
        <f>LARGE('Full Data'!H:H,A11)</f>
        <v>8223899.86</v>
      </c>
      <c r="C11" s="15">
        <f t="shared" si="1"/>
        <v>0.007801182495</v>
      </c>
      <c r="D11" s="13" t="str">
        <f t="array" ref="D11">INDEX('Full Data'!B:B,MATCH(LARGE('Full Data'!H:H,A11),'Full Data'!H:H,0))</f>
        <v>Cash</v>
      </c>
      <c r="E11" s="7"/>
      <c r="F11" s="12">
        <f t="shared" si="2"/>
        <v>0</v>
      </c>
      <c r="G11" s="15">
        <f t="shared" si="3"/>
        <v>0</v>
      </c>
      <c r="H11" s="7"/>
      <c r="I11" s="7"/>
      <c r="J11" s="7"/>
      <c r="K11" s="7"/>
      <c r="L11" s="7"/>
      <c r="M11" s="7"/>
      <c r="N11" s="7"/>
      <c r="O11" s="7"/>
      <c r="P11" s="7"/>
      <c r="Q11" s="7"/>
      <c r="R11" s="7"/>
      <c r="S11" s="7"/>
      <c r="T11" s="7"/>
      <c r="U11" s="7"/>
      <c r="V11" s="7"/>
      <c r="W11" s="7"/>
      <c r="X11" s="7"/>
    </row>
    <row r="12">
      <c r="A12" s="14">
        <v>8.0</v>
      </c>
      <c r="B12" s="12">
        <f>LARGE('Full Data'!H:H,A12)</f>
        <v>7878316.2</v>
      </c>
      <c r="C12" s="15">
        <f t="shared" si="1"/>
        <v>0.00747336221</v>
      </c>
      <c r="D12" s="13" t="str">
        <f t="array" ref="D12">INDEX('Full Data'!B:B,MATCH(LARGE('Full Data'!H:H,A12),'Full Data'!H:H,0))</f>
        <v>CONTINENTAL AG ORD NPV</v>
      </c>
      <c r="E12" s="7"/>
      <c r="F12" s="12">
        <f t="shared" si="2"/>
        <v>0</v>
      </c>
      <c r="G12" s="15">
        <f t="shared" si="3"/>
        <v>0</v>
      </c>
      <c r="H12" s="7"/>
      <c r="I12" s="7"/>
      <c r="J12" s="7"/>
      <c r="K12" s="7"/>
      <c r="L12" s="7"/>
      <c r="M12" s="7"/>
      <c r="N12" s="7"/>
      <c r="O12" s="7"/>
      <c r="P12" s="7"/>
      <c r="Q12" s="7"/>
      <c r="R12" s="7"/>
      <c r="S12" s="7"/>
      <c r="T12" s="7"/>
      <c r="U12" s="7"/>
      <c r="V12" s="7"/>
      <c r="W12" s="7"/>
      <c r="X12" s="7"/>
    </row>
    <row r="13">
      <c r="A13" s="14">
        <v>9.0</v>
      </c>
      <c r="B13" s="12">
        <f>LARGE('Full Data'!H:H,A13)</f>
        <v>7680936</v>
      </c>
      <c r="C13" s="15">
        <f t="shared" si="1"/>
        <v>0.007286127566</v>
      </c>
      <c r="D13" s="13" t="str">
        <f t="array" ref="D13">INDEX('Full Data'!B:B,MATCH(LARGE('Full Data'!H:H,A13),'Full Data'!H:H,0))</f>
        <v>BP ORD USD0.25</v>
      </c>
      <c r="E13" s="7"/>
      <c r="F13" s="12">
        <f t="shared" si="2"/>
        <v>0</v>
      </c>
      <c r="G13" s="15">
        <f t="shared" si="3"/>
        <v>0</v>
      </c>
      <c r="H13" s="7"/>
      <c r="I13" s="7"/>
      <c r="J13" s="7"/>
      <c r="K13" s="7"/>
      <c r="L13" s="7"/>
      <c r="M13" s="7"/>
      <c r="N13" s="7"/>
      <c r="O13" s="7"/>
      <c r="P13" s="7"/>
      <c r="Q13" s="7"/>
      <c r="R13" s="7"/>
      <c r="S13" s="7"/>
      <c r="T13" s="7"/>
      <c r="U13" s="7"/>
      <c r="V13" s="7"/>
      <c r="W13" s="7"/>
      <c r="X13" s="7"/>
    </row>
    <row r="14">
      <c r="A14" s="14">
        <v>10.0</v>
      </c>
      <c r="B14" s="12">
        <f>LARGE('Full Data'!H:H,A14)</f>
        <v>7055833.05</v>
      </c>
      <c r="C14" s="15">
        <f t="shared" si="1"/>
        <v>0.006693155585</v>
      </c>
      <c r="D14" s="13" t="str">
        <f t="array" ref="D14">INDEX('Full Data'!B:B,MATCH(LARGE('Full Data'!H:H,A14),'Full Data'!H:H,0))</f>
        <v>HSBC HLDGS ORD USD0.50(UK REG)</v>
      </c>
      <c r="E14" s="7"/>
      <c r="F14" s="12">
        <f t="shared" si="2"/>
        <v>0</v>
      </c>
      <c r="G14" s="15">
        <f t="shared" si="3"/>
        <v>0</v>
      </c>
      <c r="H14" s="7"/>
      <c r="I14" s="7"/>
      <c r="J14" s="7"/>
      <c r="K14" s="7"/>
      <c r="L14" s="7"/>
      <c r="M14" s="7"/>
      <c r="N14" s="7"/>
      <c r="O14" s="7"/>
      <c r="P14" s="7"/>
      <c r="Q14" s="7"/>
      <c r="R14" s="7"/>
      <c r="S14" s="7"/>
      <c r="T14" s="7"/>
      <c r="U14" s="7"/>
      <c r="V14" s="7"/>
      <c r="W14" s="7"/>
      <c r="X14" s="7"/>
    </row>
    <row r="15">
      <c r="A15" s="14">
        <v>11.0</v>
      </c>
      <c r="B15" s="12">
        <f>LARGE('Full Data'!H:H,A15)</f>
        <v>6937935.58</v>
      </c>
      <c r="C15" s="15">
        <f t="shared" si="1"/>
        <v>0.006581318173</v>
      </c>
      <c r="D15" s="13" t="str">
        <f t="array" ref="D15">INDEX('Full Data'!B:B,MATCH(LARGE('Full Data'!H:H,A15),'Full Data'!H:H,0))</f>
        <v>FIDELITY NATL INFORMATION SVCS INC COM STK</v>
      </c>
      <c r="E15" s="7"/>
      <c r="F15" s="12">
        <f t="shared" si="2"/>
        <v>0</v>
      </c>
      <c r="G15" s="15">
        <f t="shared" si="3"/>
        <v>0</v>
      </c>
      <c r="H15" s="7"/>
      <c r="I15" s="7"/>
      <c r="J15" s="7"/>
      <c r="K15" s="7"/>
      <c r="L15" s="7"/>
      <c r="M15" s="7"/>
      <c r="N15" s="7"/>
      <c r="O15" s="7"/>
      <c r="P15" s="7"/>
      <c r="Q15" s="7"/>
      <c r="R15" s="7"/>
      <c r="S15" s="7"/>
      <c r="T15" s="7"/>
      <c r="U15" s="7"/>
      <c r="V15" s="7"/>
      <c r="W15" s="7"/>
      <c r="X15" s="7"/>
    </row>
    <row r="16">
      <c r="A16" s="14">
        <v>12.0</v>
      </c>
      <c r="B16" s="12">
        <f>LARGE('Full Data'!H:H,A16)</f>
        <v>6838304.48</v>
      </c>
      <c r="C16" s="15">
        <f t="shared" si="1"/>
        <v>0.006486808219</v>
      </c>
      <c r="D16" s="13" t="str">
        <f t="array" ref="D16">INDEX('Full Data'!B:B,MATCH(LARGE('Full Data'!H:H,A16),'Full Data'!H:H,0))</f>
        <v>DELPHI AUTOMOTIVE PLC</v>
      </c>
      <c r="E16" s="7"/>
      <c r="F16" s="12">
        <f t="shared" si="2"/>
        <v>0</v>
      </c>
      <c r="G16" s="15">
        <f t="shared" si="3"/>
        <v>0</v>
      </c>
      <c r="H16" s="7"/>
      <c r="I16" s="7"/>
      <c r="J16" s="7"/>
      <c r="K16" s="7"/>
      <c r="L16" s="7"/>
      <c r="M16" s="7"/>
      <c r="N16" s="7"/>
      <c r="O16" s="7"/>
      <c r="P16" s="7"/>
      <c r="Q16" s="7"/>
      <c r="R16" s="7"/>
      <c r="S16" s="7"/>
      <c r="T16" s="7"/>
      <c r="U16" s="7"/>
      <c r="V16" s="7"/>
      <c r="W16" s="7"/>
      <c r="X16" s="7"/>
    </row>
    <row r="17">
      <c r="A17" s="14">
        <v>13.0</v>
      </c>
      <c r="B17" s="12">
        <f>LARGE('Full Data'!H:H,A17)</f>
        <v>6774236.32</v>
      </c>
      <c r="C17" s="15">
        <f t="shared" si="1"/>
        <v>0.006426033232</v>
      </c>
      <c r="D17" s="13" t="str">
        <f t="array" ref="D17">INDEX('Full Data'!B:B,MATCH(LARGE('Full Data'!H:H,A17),'Full Data'!H:H,0))</f>
        <v>UK(GOVT OF) 1.875% I/L STK 22/11/22 GBP</v>
      </c>
      <c r="E17" s="7"/>
      <c r="F17" s="12">
        <f t="shared" si="2"/>
        <v>0</v>
      </c>
      <c r="G17" s="15">
        <f t="shared" si="3"/>
        <v>0</v>
      </c>
      <c r="H17" s="7"/>
      <c r="I17" s="7"/>
      <c r="J17" s="7"/>
      <c r="K17" s="7"/>
      <c r="L17" s="7"/>
      <c r="M17" s="7"/>
      <c r="N17" s="7"/>
      <c r="O17" s="7"/>
      <c r="P17" s="7"/>
      <c r="Q17" s="7"/>
      <c r="R17" s="7"/>
      <c r="S17" s="7"/>
      <c r="T17" s="7"/>
      <c r="U17" s="7"/>
      <c r="V17" s="7"/>
      <c r="W17" s="7"/>
      <c r="X17" s="7"/>
    </row>
    <row r="18">
      <c r="A18" s="14">
        <v>14.0</v>
      </c>
      <c r="B18" s="12">
        <f>LARGE('Full Data'!H:H,A18)</f>
        <v>6769743.75</v>
      </c>
      <c r="C18" s="15">
        <f t="shared" si="1"/>
        <v>0.006421771585</v>
      </c>
      <c r="D18" s="13" t="str">
        <f t="array" ref="D18">INDEX('Full Data'!B:B,MATCH(LARGE('Full Data'!H:H,A18),'Full Data'!H:H,0))</f>
        <v>UK(GOVT OF) 0.125% IDX LKD 22/03/24 GBP</v>
      </c>
      <c r="E18" s="7"/>
      <c r="F18" s="12">
        <f t="shared" si="2"/>
        <v>0</v>
      </c>
      <c r="G18" s="15">
        <f t="shared" si="3"/>
        <v>0</v>
      </c>
      <c r="H18" s="7"/>
      <c r="I18" s="7"/>
      <c r="J18" s="7"/>
      <c r="K18" s="7"/>
      <c r="L18" s="7"/>
      <c r="M18" s="7"/>
      <c r="N18" s="7"/>
      <c r="O18" s="7"/>
      <c r="P18" s="7"/>
      <c r="Q18" s="7"/>
      <c r="R18" s="7"/>
      <c r="S18" s="7"/>
      <c r="T18" s="7"/>
      <c r="U18" s="7"/>
      <c r="V18" s="7"/>
      <c r="W18" s="7"/>
      <c r="X18" s="7"/>
    </row>
    <row r="19">
      <c r="A19" s="14">
        <v>15.0</v>
      </c>
      <c r="B19" s="12">
        <f>LARGE('Full Data'!H:H,A19)</f>
        <v>6625498.21</v>
      </c>
      <c r="C19" s="15">
        <f t="shared" si="1"/>
        <v>0.006284940422</v>
      </c>
      <c r="D19" s="13" t="str">
        <f t="array" ref="D19">INDEX('Full Data'!B:B,MATCH(LARGE('Full Data'!H:H,A19),'Full Data'!H:H,0))</f>
        <v>ORACLE CORP COM</v>
      </c>
      <c r="E19" s="7"/>
      <c r="F19" s="12">
        <f t="shared" si="2"/>
        <v>0</v>
      </c>
      <c r="G19" s="15">
        <f t="shared" si="3"/>
        <v>0</v>
      </c>
      <c r="H19" s="7"/>
      <c r="I19" s="7"/>
      <c r="J19" s="7"/>
      <c r="K19" s="7"/>
      <c r="L19" s="7"/>
      <c r="M19" s="7"/>
      <c r="N19" s="7"/>
      <c r="O19" s="7"/>
      <c r="P19" s="7"/>
      <c r="Q19" s="7"/>
      <c r="R19" s="7"/>
      <c r="S19" s="7"/>
      <c r="T19" s="7"/>
      <c r="U19" s="7"/>
      <c r="V19" s="7"/>
      <c r="W19" s="7"/>
      <c r="X19" s="7"/>
    </row>
    <row r="20">
      <c r="A20" s="7"/>
      <c r="B20" s="7"/>
      <c r="C20" s="7"/>
      <c r="D20" s="7"/>
      <c r="E20" s="16" t="s">
        <v>52</v>
      </c>
      <c r="F20" s="12">
        <f t="shared" ref="F20:G20" si="4">SUM(F5:F19)</f>
        <v>20689502.48</v>
      </c>
      <c r="G20" s="15">
        <f t="shared" si="4"/>
        <v>0.01962603963</v>
      </c>
      <c r="H20" s="7"/>
      <c r="I20" s="7"/>
      <c r="J20" s="7"/>
      <c r="K20" s="7"/>
      <c r="L20" s="7"/>
      <c r="M20" s="7"/>
      <c r="N20" s="7"/>
      <c r="O20" s="7"/>
      <c r="P20" s="7"/>
      <c r="Q20" s="7"/>
      <c r="R20" s="7"/>
      <c r="S20" s="7"/>
      <c r="T20" s="7"/>
      <c r="U20" s="7"/>
      <c r="V20" s="7"/>
      <c r="W20" s="7"/>
      <c r="X20" s="7"/>
    </row>
    <row r="21">
      <c r="A21" s="7"/>
      <c r="B21" s="7"/>
      <c r="C21" s="7"/>
      <c r="D21" s="7"/>
      <c r="E21" s="7" t="s">
        <v>53</v>
      </c>
      <c r="F21" s="12">
        <f>'Fossil Fuel direct investments'!B3</f>
        <v>48933155.28</v>
      </c>
      <c r="G21" s="15">
        <f>'Fossil Fuel direct investments'!B4</f>
        <v>0.04641793807</v>
      </c>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t="s">
        <v>54</v>
      </c>
      <c r="F23" s="12">
        <f t="shared" ref="F23:G23" si="5">F20+F21</f>
        <v>69622657.76</v>
      </c>
      <c r="G23" s="15">
        <f t="shared" si="5"/>
        <v>0.06604397771</v>
      </c>
      <c r="H23" s="7"/>
      <c r="I23" s="7"/>
      <c r="J23" s="7"/>
      <c r="K23" s="7"/>
      <c r="L23" s="7"/>
      <c r="M23" s="7"/>
      <c r="N23" s="7"/>
      <c r="O23" s="7"/>
      <c r="P23" s="7"/>
      <c r="Q23" s="7"/>
      <c r="R23" s="7"/>
      <c r="S23" s="7"/>
      <c r="T23" s="7"/>
      <c r="U23" s="7"/>
      <c r="V23" s="7"/>
      <c r="W23" s="7"/>
      <c r="X23" s="7"/>
    </row>
    <row r="24">
      <c r="A24" s="7"/>
      <c r="B24" s="7"/>
      <c r="C24" s="7"/>
      <c r="D24" s="7"/>
      <c r="E24" s="7" t="s">
        <v>37</v>
      </c>
      <c r="F24" s="11">
        <f>'Fossil Fuel direct investments'!B2</f>
        <v>1054186319</v>
      </c>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sheetData>
  <drawing r:id="rId1"/>
</worksheet>
</file>