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 state="visible" name="Annual Report Data" sheetId="5" r:id="rId7"/>
  </sheets>
  <definedNames/>
  <calcPr/>
</workbook>
</file>

<file path=xl/sharedStrings.xml><?xml version="1.0" encoding="utf-8"?>
<sst xmlns="http://schemas.openxmlformats.org/spreadsheetml/2006/main" count="546" uniqueCount="282">
  <si>
    <t>Name</t>
  </si>
  <si>
    <t>Name of Local Authority Pension Fund</t>
  </si>
  <si>
    <t>To access the full data open the sheet "Full Data" from the menu at the bottom.</t>
  </si>
  <si>
    <t>Description of holding</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</si>
  <si>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</si>
  <si>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</si>
  <si>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</si>
  <si>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</si>
  <si>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</si>
  <si>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</si>
  <si>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</si>
  <si>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</si>
  <si>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</si>
  <si>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</si>
  <si>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</si>
  <si>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</si>
  <si>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Sub-category/ Classification</t>
  </si>
  <si>
    <t>Oil/Gas companies</t>
  </si>
  <si>
    <t>Coal companies</t>
  </si>
  <si>
    <t>Total holdings</t>
  </si>
  <si>
    <t>Verification</t>
  </si>
  <si>
    <t>Fossil Fuel Amounts</t>
  </si>
  <si>
    <t>All Amounts</t>
  </si>
  <si>
    <t>Leicestershire County Council Pension Fund</t>
  </si>
  <si>
    <t>PERRY PARTNERS INTERNATIONAL CLASS SB SE(U.S.$   )</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</si>
  <si>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</si>
  <si>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</si>
  <si>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</si>
  <si>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</si>
  <si>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</si>
  <si>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</si>
  <si>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</si>
  <si>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</si>
  <si>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</si>
  <si>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</si>
  <si>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Assets as at March 2014 accounts</t>
  </si>
  <si>
    <t>Total fossil fuel holdings</t>
  </si>
  <si>
    <t>£2.739bn</t>
  </si>
  <si>
    <t>http://www.leics.gov.uk/index/pensions/the_pension_fund_and_finance.htm</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</si>
  <si>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</si>
  <si>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</si>
  <si>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</si>
  <si>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</si>
  <si>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</si>
  <si>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</si>
  <si>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</si>
  <si>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</si>
  <si>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</si>
  <si>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</si>
  <si>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</si>
  <si>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Description of holding - equity, gilts, government bonds, non govt bonds etc</t>
  </si>
  <si>
    <t>Number of bonds/ shares</t>
  </si>
  <si>
    <t>Fund manager</t>
  </si>
  <si>
    <t>Date Data collected</t>
  </si>
  <si>
    <t>Source</t>
  </si>
  <si>
    <t>Source Link</t>
  </si>
  <si>
    <t>Asset Manager</t>
  </si>
  <si>
    <t>Legal &amp; General</t>
  </si>
  <si>
    <t>Pension Anual Report 2014, p29</t>
  </si>
  <si>
    <t>Ruffer LLP</t>
  </si>
  <si>
    <t>Pension Anual Report 2014, p30</t>
  </si>
  <si>
    <t>Kames Capital</t>
  </si>
  <si>
    <t>Pension Anual Report 2014, p31</t>
  </si>
  <si>
    <t>Aviva Investors</t>
  </si>
  <si>
    <t>Pension Anual Report 2014, p32</t>
  </si>
  <si>
    <t>Pictet Asset Management</t>
  </si>
  <si>
    <t>Pension Anual Report 2014, p33</t>
  </si>
  <si>
    <t>Kleinwort Benson Investors</t>
  </si>
  <si>
    <t>Pension Anual Report 2014, p34</t>
  </si>
  <si>
    <t>Adams Street Partners</t>
  </si>
  <si>
    <t>Pension Anual Report 2014, p35</t>
  </si>
  <si>
    <t>Kempen Capital</t>
  </si>
  <si>
    <t>Pension Anual Report 2014, p36</t>
  </si>
  <si>
    <t>Colliers Capital UK</t>
  </si>
  <si>
    <t>Pension Anual Report 2014, p37</t>
  </si>
  <si>
    <t>JP Morgan Asset Management</t>
  </si>
  <si>
    <t>Pension Anual Report 2014, p38</t>
  </si>
  <si>
    <t>Delaware Investments</t>
  </si>
  <si>
    <t>Pension Anual Report 2014, p39</t>
  </si>
  <si>
    <t>Aspect Capital</t>
  </si>
  <si>
    <t>Pension Anual Report 2014, p40</t>
  </si>
  <si>
    <t>Prudential/M &amp; G</t>
  </si>
  <si>
    <t>Pension Anual Report 2014, p41</t>
  </si>
  <si>
    <t>Investec Asset Management</t>
  </si>
  <si>
    <t>Pension Anual Report 2014, p42</t>
  </si>
  <si>
    <t>Stafford Timberland</t>
  </si>
  <si>
    <t>Pension Anual Report 2014, p43</t>
  </si>
  <si>
    <t>Industry Funds Management</t>
  </si>
  <si>
    <t>Pension Anual Report 2014, p44</t>
  </si>
  <si>
    <t>Capital International</t>
  </si>
  <si>
    <t>Pension Anual Report 2014, p45</t>
  </si>
  <si>
    <t>Kravis Kohlberg Roberts</t>
  </si>
  <si>
    <t>Pension Anual Report 2014, p46</t>
  </si>
  <si>
    <t>Catapult Venture Managers</t>
  </si>
  <si>
    <t>Pension Anual Report 2014, p47</t>
  </si>
  <si>
    <t>Fauchier Partners</t>
  </si>
  <si>
    <t>Pension Anual Report 2014, p48</t>
  </si>
  <si>
    <t>Internally Managed and currency managers</t>
  </si>
  <si>
    <t>Not specified</t>
  </si>
  <si>
    <t>N/A</t>
  </si>
  <si>
    <t>Pension Anual Report 2014, p49</t>
  </si>
  <si>
    <t>Total estimated fossil fuels in largest pooled funds</t>
  </si>
  <si>
    <t>Total direct fossil fuels</t>
  </si>
  <si>
    <t>CLAREN ROAD CREDIT CLASS A SERIES 30    (U.S.$   )</t>
  </si>
  <si>
    <t>CLAREN ROAD CREDIT CLASS A SERIES 28    (U.S.$   )</t>
  </si>
  <si>
    <t>Total fossil fuels</t>
  </si>
  <si>
    <t>HARBINGER CLASS L HLDGS SERIES 10-10    (U.S.$   )</t>
  </si>
  <si>
    <t>HARBINGER CLASS L SERIES 04-11          (U.S.$   )</t>
  </si>
  <si>
    <t>HARBINGER CLASS L SERIES 07-11          (U.S.$   )</t>
  </si>
  <si>
    <t>HARBINGER CLASS L HOLDINGS (CAYMAN)  SER(U.S.$   )</t>
  </si>
  <si>
    <t>HARBINGER (CAYMAN) CLASS L SERIES 07-10 (U.S.$   )</t>
  </si>
  <si>
    <t>AVIVA INVESTORS REAL ESTATE CAPITAL PART(U.S.$   )</t>
  </si>
  <si>
    <t>DBMG ALPHA V CLASS USD FEB 2009         (U.S.$   )</t>
  </si>
  <si>
    <t>DRAWBRIDGE GLOBAL MACRO CLASS H10 SP7 FE(U.S.$   )</t>
  </si>
  <si>
    <t>DRAWBRIDGE GLOBAL MACRO CLASS H10 SP5 SE(U.S.$   )</t>
  </si>
  <si>
    <t>DRAWBRIDGE GLOBAL MACRO SP CLASS H10 JUL(U.S.$   )</t>
  </si>
  <si>
    <t>HARBINGER CLASS PE HOLDINGS SERIES 04-11(U.S.$   )</t>
  </si>
  <si>
    <t>SHEPHERD SELECT ASSET CLASS 01          (U.S.$   )</t>
  </si>
  <si>
    <t>HARBINGER CLASS PE SERIES 07-11         (U.S.$   )</t>
  </si>
  <si>
    <t>DRAKE GLOBAL OPPORTUNITIES CLASS C SERIE(U.S.$   )</t>
  </si>
  <si>
    <t>HARBINGER CLASS HLDG (CAYMAN) CLASS PE S(U.S.$   )</t>
  </si>
  <si>
    <t>HARBINGER CLASS PE HLDGS CLASS PE SERIES(U.S.$   )</t>
  </si>
  <si>
    <t>PERRY PARTNERS CLASS S UNFUNDED SSI COMM(U.S.$   )</t>
  </si>
  <si>
    <t>HARBINGER (CAYMAN) CLASS PE SERIES 07-10(U.S.$   )</t>
  </si>
  <si>
    <t xml:space="preserve">HENDERSON CENTRAL LONDON OFFICE FUND              </t>
  </si>
  <si>
    <t>PERSHING SQUARE INTERNATIONAL CLASS E SE(U.S.$   )</t>
  </si>
  <si>
    <t>HARBINGER CLASS LS HLDGS SERIES 07-11   (U.S.$   )</t>
  </si>
  <si>
    <t>HARRBINGER CLASS LS HOLDINGS SERIES 04-1(U.S.$   )</t>
  </si>
  <si>
    <t>KNIGHTHEAD OFFSHORE CLASS A SER 1 VTG SU(U.S.$   )</t>
  </si>
  <si>
    <t xml:space="preserve">HENDERSON UK RETAIL WAREHOUSE FUND - CLOSED       </t>
  </si>
  <si>
    <t>JUBILEE SPECIAL SITUATIONS CLASS B SIDE (U.S.$   )</t>
  </si>
  <si>
    <t xml:space="preserve">LONGBOW UK REAL ESTATE DEBT INVS III SARL CLOSED  </t>
  </si>
  <si>
    <t>VICIS CAPITAL CLASS A SERIES 176 2007   (U.S.$   )</t>
  </si>
  <si>
    <t>STANDARD LIFE INVS UK SHOPPING CENTRE TRUST CLOSED</t>
  </si>
  <si>
    <t>JUBILEE SPECIAL SITUATIONS FUND         (U.S.$   )</t>
  </si>
  <si>
    <t xml:space="preserve">LEISURE FUND UNIT TRUST                           </t>
  </si>
  <si>
    <t xml:space="preserve">LOTHBURY PROPERTY TRUST - OPEN                    </t>
  </si>
  <si>
    <t xml:space="preserve">RUFFER SICAV UK MID &amp; SMALLER COMPANIES Z GBP ACC </t>
  </si>
  <si>
    <t xml:space="preserve">RUFFER SICAV GLOBAL SMALLER COMPANIES Z GBP ACC   </t>
  </si>
  <si>
    <t xml:space="preserve">THREADNEEDLE STRATEGIC PROP FD IV TRUST CLOSED    </t>
  </si>
  <si>
    <t>DKSH HOLDINGG LTD CHF0.1                (SWISS FR)</t>
  </si>
  <si>
    <t>RED KITE COMPASS FUND CLASS D SHARES    (U.S.$   )</t>
  </si>
  <si>
    <t>DEUTSCHE WOHNEN AG NPV NEW 1/1/14       (EURO    )</t>
  </si>
  <si>
    <t>RED KITE COMPASS FUND CLASS D SHARES JAN(U.S.$   )</t>
  </si>
  <si>
    <t>IBM CORP US$0.2                         (U.S.$   )</t>
  </si>
  <si>
    <t>QUALCOMM INC US$0.0001                  (U.S.$   )</t>
  </si>
  <si>
    <t>LEG IMMOBILIEN AGD NPV                  (EURO    )</t>
  </si>
  <si>
    <t>VOLKSWAGEN AG NON VTG PRF NPV           (EURO    )</t>
  </si>
  <si>
    <t>GENERAL DYNAMICS CORP COM US$1          (U.S.$   )</t>
  </si>
  <si>
    <t>VIACOM INC NEW CLASS 'B' NON-VTG CON US$(U.S.$   )</t>
  </si>
  <si>
    <t>FAMILYMART CO NPV                       (YEN     )</t>
  </si>
  <si>
    <t>LOCKHEED MARTIN CORP COM US$0.01        (U.S.$   )</t>
  </si>
  <si>
    <t xml:space="preserve">IPIF FEEDER UNIT TRUST CLOSED                     </t>
  </si>
  <si>
    <t>NIPPON TEL &amp; TEL CORP NPV               (YEN     )</t>
  </si>
  <si>
    <t>VIB VERMOEGEN AG NPV                    (EURO    )</t>
  </si>
  <si>
    <t>BAKER STEEL DYNAMIC ALPHA GOLD SA       (U.S.$   )</t>
  </si>
  <si>
    <t xml:space="preserve">AIRPORT INDUSTRIAL PROPERTY UNIT TRUST - CLOSED   </t>
  </si>
  <si>
    <t xml:space="preserve">GROSVENOR SHOPPING CENTRE UNIT TRUST              </t>
  </si>
  <si>
    <t>FIRST QUANTUM MINERALS  COM NPV         (CAN $   )</t>
  </si>
  <si>
    <t>MITSUBISHI ESTATE JPY50                 (YEN     )</t>
  </si>
  <si>
    <t>LOOMIS AB NPV 'B'                       (SWED KRN)</t>
  </si>
  <si>
    <t xml:space="preserve">WELPUT (WEST END OF LONDON PROPERTY UNIT TRUST)   </t>
  </si>
  <si>
    <t>TEXAS INSTRUMENTS US$1                  (U.S.$   )</t>
  </si>
  <si>
    <t>J P MORGAN CHASE COM US$1               (U.S.$   )</t>
  </si>
  <si>
    <t>TOKIO MARINE HOLDINGS NPV               (YEN     )</t>
  </si>
  <si>
    <t>FREEPORT-MCMORRAN C&amp;G COM STK US$0.10'  (U.S.$   )</t>
  </si>
  <si>
    <t>GOLD BULLION SECURITIES 0% UNDATED NTS  (U.S.$   )</t>
  </si>
  <si>
    <t>KAO CORP JPY50                          (YEN     )</t>
  </si>
  <si>
    <t>HAMBORNER REIT AG NPV                   (EURO    )</t>
  </si>
  <si>
    <t>SUMITOMO MITSUI FINANCIAL GROUP         (YEN     )</t>
  </si>
  <si>
    <t xml:space="preserve">KEMPEN (LUX) GLOBAL HIGH DIVIDEND CLASS J GBP     </t>
  </si>
  <si>
    <t xml:space="preserve">ANTOFAGASTA ORD 5P                                </t>
  </si>
  <si>
    <t>SEVEN &amp; I HOLDINGS                      (YEN     )</t>
  </si>
  <si>
    <t>ANNALY CAPITAL MANAGEMENT COM US$0.01   (U.S.$   )</t>
  </si>
  <si>
    <t>MICROSOFT CORP COM US$0.000025          (U.S.$   )</t>
  </si>
  <si>
    <t xml:space="preserve">ROYAL DUTCH SHELL 'B' SHS EUR0.07                 </t>
  </si>
  <si>
    <t>DAIEI INC NPV                           (YEN     )</t>
  </si>
  <si>
    <t>NEWCREST MINING LIMITED NPV             (AUST $  )</t>
  </si>
  <si>
    <t xml:space="preserve">INVENSYS ORD 12.5P                                </t>
  </si>
  <si>
    <t>ATMEL CORP COM STK US$ 0.001            (U.S.$   )</t>
  </si>
  <si>
    <t xml:space="preserve">BETTER CAPITAL (2012) NPV                         </t>
  </si>
  <si>
    <t>TAG IMMOBILIEN AG NPV                   (EURO    )</t>
  </si>
  <si>
    <t>ERICSSON SEK1                           (SWED KRN)</t>
  </si>
  <si>
    <t>DAI-ICHI LIFE INSURANCE NPV             (YEN     )</t>
  </si>
  <si>
    <t xml:space="preserve">HEADLAM GROUP ORD 5P                              </t>
  </si>
  <si>
    <t xml:space="preserve">M&amp;G DEBT OPPORTUNITIES FUND                       </t>
  </si>
  <si>
    <t xml:space="preserve">MELROSE ORD £1.20                                 </t>
  </si>
  <si>
    <t xml:space="preserve">BARRATT DEVELOPMENTS ORD 10P                      </t>
  </si>
  <si>
    <t xml:space="preserve">AMLIN ORD 28.125P                                 </t>
  </si>
  <si>
    <t>KINROSS GOLD CORP COM STK C$1           (CAN $   )</t>
  </si>
  <si>
    <t>MITSUBISHI ELECTRIC                     (YEN     )</t>
  </si>
  <si>
    <t xml:space="preserve">BLACKROCK UK PROPERTY FUND                        </t>
  </si>
  <si>
    <t xml:space="preserve">COLT TELCOM GROUP SA ORD EUR0.50                  </t>
  </si>
  <si>
    <t xml:space="preserve">BETTER CAPITAL ORD NPV                            </t>
  </si>
  <si>
    <t>T &amp; D HOLDINGS INC NPV                  (YEN     )</t>
  </si>
  <si>
    <t xml:space="preserve">CRESTON ORD 10P                                   </t>
  </si>
  <si>
    <t xml:space="preserve">TESCO ORD GBP0.05                                 </t>
  </si>
  <si>
    <t xml:space="preserve">RUFFER PROTECTION STRATEGIES INTERNATIONAL Z GBP  </t>
  </si>
  <si>
    <t>CAPITAL INTERNATIONAL EMERGING MARKETS F(U.S.$   )</t>
  </si>
  <si>
    <t>MITSUBISHI UFJ FINANCIAL GROUP ORD NPV  (YEN     )</t>
  </si>
  <si>
    <t xml:space="preserve">BT GROUP ORD 5P                                   </t>
  </si>
  <si>
    <t xml:space="preserve">VODAFONE GROUP ORD US$0.11428571                  </t>
  </si>
  <si>
    <t xml:space="preserve">BP ORD US$0.25                                    </t>
  </si>
  <si>
    <t xml:space="preserve">RUFFER ILLIQUID STRATEGIES FUND OF FUNDS (2)      </t>
  </si>
  <si>
    <t xml:space="preserve">HANSTEEN HOLDINGS ORD 10P                         </t>
  </si>
  <si>
    <t>ASPECT DIVERSIFIED FUND NON-V CLASS I SHARES (GBP)</t>
  </si>
  <si>
    <t>AVIVA INVESTORS PENSIONS PROPERTY FUND CLSS 4 (0%)</t>
  </si>
  <si>
    <t xml:space="preserve">CF RUFFER BAKER STEEL GOLD O                      </t>
  </si>
  <si>
    <t xml:space="preserve">ITV ORD 10P                                       </t>
  </si>
  <si>
    <t xml:space="preserve">KBI INST DIV PLUS EMERGING MKTS FD GBP            </t>
  </si>
  <si>
    <t xml:space="preserve">PICTET ABSOLUTE RETURN GLOBAL DIVERSIFIED HZ GBP  </t>
  </si>
  <si>
    <t>MIZUHO FINANCIAL NPV                    (YEN     )</t>
  </si>
  <si>
    <t xml:space="preserve">RSA INSURANCE GROUP  ORD 27.5P                    </t>
  </si>
  <si>
    <t xml:space="preserve">EREDENE CAPITAL ORD 10P                           </t>
  </si>
  <si>
    <t xml:space="preserve">RUFFER ILLIQUID FUND OF FUNDS 2009 LTD            </t>
  </si>
  <si>
    <t>ADAMS STREET PARTNERS 2011 EMERGING MARK(U.S.$   )</t>
  </si>
  <si>
    <t>ADAMS STREET PARTNERS 2011 DIRECT FUND  (U.S.$   )</t>
  </si>
  <si>
    <t xml:space="preserve">TREASURY 0.25% INDEX-LINKED 22/3/2052             </t>
  </si>
  <si>
    <t xml:space="preserve">TREASURY 0.5% INDEX-LINKED 22/3/2050              </t>
  </si>
  <si>
    <t xml:space="preserve">TREASURY 0.375% INDEX-LINKED 22/3/62              </t>
  </si>
  <si>
    <t xml:space="preserve">VODAFONE STOCK FUND (LEGAL &amp; GENERAL)             </t>
  </si>
  <si>
    <t xml:space="preserve">CATAPULT GROWTH FUND                              </t>
  </si>
  <si>
    <t>ADAMS STREET PARTNERS 2006 DIRECT FUND  (U.S.$   )</t>
  </si>
  <si>
    <t xml:space="preserve">ROYAL DUTCH SHELL STOCK FUND (LEGAL &amp; GENERAL)    </t>
  </si>
  <si>
    <t xml:space="preserve">GSK STOCK FUND (LEGAL &amp; GENERAL)                  </t>
  </si>
  <si>
    <t xml:space="preserve">TREASURY 1.25% INDEX-LINKED 22/11/2055            </t>
  </si>
  <si>
    <t xml:space="preserve">EAST MIDLANDS REGIONAL VENTURE CAPITAL FUND       </t>
  </si>
  <si>
    <t xml:space="preserve">TREASURY 1.875% INDEX-LINKED 22/11/2022           </t>
  </si>
  <si>
    <t xml:space="preserve">CF RUFFER JAPANESE O ACC                          </t>
  </si>
  <si>
    <t xml:space="preserve">HSBC STOCK FUND (LEGAL &amp; GENERAL)                 </t>
  </si>
  <si>
    <t xml:space="preserve">RUFFER ILLIQUID STRATEGIES FUND 2011 LTD          </t>
  </si>
  <si>
    <t>ADAMS STREET V, LP (DIRECT FUND)        (U.S.$   )</t>
  </si>
  <si>
    <t xml:space="preserve">TREASURY 1.25% INDEX-LINKED 22/11/2017            </t>
  </si>
  <si>
    <t xml:space="preserve">BP STOCK FUND (LEGAL &amp; GENERAL)                   </t>
  </si>
  <si>
    <t>INVESTEC GLOBAL COMMODITIES AND RESOURCE(U.S.$   )</t>
  </si>
  <si>
    <t>ADAMS STREET PARTNERS 2011 NON-US DEVELO(U.S.$   )</t>
  </si>
  <si>
    <t>USA TREASURY NOTES 1.25% TIPS 15/7/2020 (U.S.$   )</t>
  </si>
  <si>
    <t xml:space="preserve">QUERCUS HEALTHCARE PROPERTY FUND - CLOSED         </t>
  </si>
  <si>
    <t>USA TREASURY NOTES 1.625% TIPS 15/1/2018(U.S.$   )</t>
  </si>
  <si>
    <t>LEGAL &amp; GENERAL ASIA PACIFIC (EX JAPAN) INDEX FUND</t>
  </si>
  <si>
    <t>ADAMS STREET PARTNERS 2007 US FUND      (U.S.$   )</t>
  </si>
  <si>
    <t xml:space="preserve">KBI INST DIV PLUS DEVELOPED EQ FUND GBP           </t>
  </si>
  <si>
    <t>ADAMS STREET PARTNERS 2004 NON-US FUND  (U.S.$   )</t>
  </si>
  <si>
    <t>DELAWARE INVS EMERGING MARKETS FUND CLASS I GBP AC</t>
  </si>
  <si>
    <t xml:space="preserve">LEGAL &amp; GENERAL EUROPE (EX UK) INDEX FUND         </t>
  </si>
  <si>
    <t xml:space="preserve">LEGAL &amp; GENERAL WORLD EMERGING MARKETS INDEX FUND </t>
  </si>
  <si>
    <t xml:space="preserve">AVIVA INVESTORS UK REAL ESTATE RECOVERY FUND      </t>
  </si>
  <si>
    <t>ADAMS STREET PARTNERS 2011 US FUND      (U.S.$   )</t>
  </si>
  <si>
    <t>ADAMS STREET PARTNERS CO-INVESTMENT FUND(U.S.$   )</t>
  </si>
  <si>
    <t>ADAMS STREET PATNERS DIRECT CO-INVESTMEN(U.S.$   )</t>
  </si>
  <si>
    <t>ADAMS STREET PARTNERS 2005 NON-US FUND  (U.S.$   )</t>
  </si>
  <si>
    <t>ADAMS STREET PARTNERS 2007 NON-US FUND  (U.S.$   )</t>
  </si>
  <si>
    <t>ADAMS STREET PARTNERS 2004 US FUND      (U.S.$   )</t>
  </si>
  <si>
    <t>ADAMS STREET PARTNERS 2006 NON-US FUND  (U.S.$   )</t>
  </si>
  <si>
    <t xml:space="preserve">LEGAL &amp; GENERAL NORTH AMERICA INDEX FUND          </t>
  </si>
  <si>
    <t>USA TREASURY NOTES 0.125% 15/4/2016 TIPS(U.S.$   )</t>
  </si>
  <si>
    <t xml:space="preserve">UNITE UK STUDENT ACCOMODATION FUND - CLOSED       </t>
  </si>
  <si>
    <t>ADAMS STREET PARTNERS 2005 US FUND      (U.S.$   )</t>
  </si>
  <si>
    <t>ADAMS STREET PARTNERS 2006 US FUND      (U.S.$   )</t>
  </si>
  <si>
    <t>ADAMS STREET PARTNERS 2003 NON-US FUND  (U.S.$   )</t>
  </si>
  <si>
    <t xml:space="preserve">LEGAL &amp; GENERAL UK EQUITY INDEX FUND              </t>
  </si>
  <si>
    <t>ADAMS STREET PARTNERS 2008 US FUND      (U.S.$   )</t>
  </si>
  <si>
    <t>ADAMS STREET PARTNERS 2008 NON-US FUND  (U.S.$   )</t>
  </si>
  <si>
    <t>ADAMS STREET PARTNERS 2003 US FUND      (U.S.$   )</t>
  </si>
  <si>
    <t>ADAMS STREET PARTNERS 2012 GLOBAL FUND  (U.S.$   )</t>
  </si>
  <si>
    <t>ADAMS STREET PARTNERS 2013 GLOBAL FEEDER(U.S.$   )</t>
  </si>
  <si>
    <t xml:space="preserve">APIA REGIONAL OFFICE JPUT OPEN                    </t>
  </si>
  <si>
    <t>ADAMS STREET PARTNERS 2002 NON-US FUND  (U.S.$   )</t>
  </si>
  <si>
    <t>CANADA (GOVT OF) 2% 1/12/2041 CAD1000   (CAN $   )</t>
  </si>
  <si>
    <t>ADAMS STREET PARTNERS 2002 US FUND      (U.S.$   )</t>
  </si>
  <si>
    <t>STAFFORD TIMBERLAND VI                  (EURO    )</t>
  </si>
  <si>
    <t>IFM GLOBAL INFRASTRUCTURE (UK) LP       (U.S.$   )</t>
  </si>
  <si>
    <t>KKR GLOBAL INFRASTRUCTURE INVESTORS LP  (U.S.$   )</t>
  </si>
  <si>
    <t>AUSTRALIA (CMNWLTH) 2.5% I-L 20/9/30    (AUST $  )</t>
  </si>
  <si>
    <t>LEGAL &amp; GENERAL FTSE RAFI AW3000 DEV EUROPE (EX UK</t>
  </si>
  <si>
    <t xml:space="preserve">LEGAL &amp; GENERAL UK CORE EQUITY INDEX FUND         </t>
  </si>
  <si>
    <t>SWEDEN (KINGDOM OF) 3.5% I-L 1/12/28 '31(SWED KRN)</t>
  </si>
  <si>
    <t xml:space="preserve">PRUDENTIAL/M&amp;G UK COMPANIES FINANCING FUND LP     </t>
  </si>
  <si>
    <t>JPM STRATEGIC BOND FUND GROSS X ACCUMULATION SHARE</t>
  </si>
  <si>
    <t xml:space="preserve">LEGAL &amp; GENERAL FTSE RAFI AW3000 NORTH AMERICA    </t>
  </si>
  <si>
    <t>USA TREASURY NOTES 2.125% TIPS 15/2/2041(U.S.$   )</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</si>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</sst>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
  </numFmts>
  <fonts count="7">
    <font>
      <sz val="10.0"/>
      <color rgb="FF000000"/>
      <name val="Arial"/>
    </font>
    <font/>
    <font>
      <b/>
      <sz val="9.0"/>
    </font>
    <font>
      <u/>
      <color rgb="FF0000FF"/>
    </font>
    <font>
      <b/>
    </font>
    <font>
      <sz val="11.0"/>
    </font>
    <font>
      <color rgb="FF0000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8">
    <xf borderId="0" fillId="0" fontId="0" numFmtId="0" xfId="0" applyAlignment="1" applyFont="1">
      <alignment vertical="bottom"/>
    </xf>
    <xf borderId="0" fillId="0" fontId="1" numFmtId="4" xfId="0" applyAlignment="1" applyFont="1" applyNumberFormat="1">
      <alignment vertical="bottom"/>
    </xf>
    <xf borderId="0" fillId="2" fontId="2" numFmtId="0" xfId="0" applyAlignment="1" applyFill="1" applyFont="1">
      <alignment vertical="bottom"/>
    </xf>
    <xf borderId="0" fillId="0" fontId="1" numFmtId="0" xfId="0" applyAlignment="1" applyFont="1">
      <alignment/>
    </xf>
    <xf borderId="0" fillId="2" fontId="2" numFmtId="0" xfId="0" applyAlignment="1" applyFont="1">
      <alignment vertical="bottom"/>
    </xf>
    <xf borderId="0" fillId="0" fontId="1" numFmtId="0" xfId="0" applyAlignment="1" applyFont="1">
      <alignment vertical="bottom"/>
    </xf>
    <xf borderId="0" fillId="2" fontId="2" numFmtId="2" xfId="0" applyAlignment="1" applyFont="1" applyNumberFormat="1">
      <alignment vertical="bottom"/>
    </xf>
    <xf borderId="0" fillId="2" fontId="2" numFmtId="2" xfId="0" applyAlignment="1" applyFont="1" applyNumberFormat="1">
      <alignment vertical="bottom"/>
    </xf>
    <xf borderId="0" fillId="2" fontId="2" numFmtId="3" xfId="0" applyAlignment="1" applyFont="1" applyNumberFormat="1">
      <alignment vertical="bottom"/>
    </xf>
    <xf borderId="0" fillId="2" fontId="1" numFmtId="3" xfId="0" applyAlignment="1" applyBorder="1" applyFont="1" applyNumberFormat="1">
      <alignment vertical="bottom"/>
    </xf>
    <xf borderId="0" fillId="2" fontId="1" numFmtId="3" xfId="0" applyAlignment="1" applyFont="1" applyNumberFormat="1">
      <alignment vertical="bottom"/>
    </xf>
    <xf borderId="0" fillId="2" fontId="1" numFmtId="0" xfId="0" applyAlignment="1" applyFont="1">
      <alignment vertical="bottom"/>
    </xf>
    <xf borderId="0" fillId="2" fontId="1" numFmtId="14" xfId="0" applyAlignment="1" applyFont="1" applyNumberFormat="1">
      <alignment vertical="bottom"/>
    </xf>
    <xf borderId="0" fillId="0" fontId="3" numFmtId="0" xfId="0" applyAlignment="1" applyFont="1">
      <alignment/>
    </xf>
    <xf borderId="0" fillId="0" fontId="1" numFmtId="3" xfId="0" applyAlignment="1" applyFont="1" applyNumberFormat="1">
      <alignment horizontal="right" vertical="bottom"/>
    </xf>
    <xf borderId="0" fillId="0" fontId="1"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2" numFmtId="0" xfId="0" applyAlignment="1" applyFont="1">
      <alignment/>
    </xf>
    <xf borderId="0" fillId="0" fontId="2" numFmtId="2" xfId="0" applyAlignment="1" applyBorder="1" applyFont="1" applyNumberFormat="1">
      <alignment vertical="bottom"/>
    </xf>
    <xf borderId="0" fillId="0" fontId="2" numFmtId="3" xfId="0" applyAlignment="1" applyBorder="1" applyFont="1" applyNumberFormat="1">
      <alignment vertical="bottom"/>
    </xf>
    <xf borderId="0" fillId="0" fontId="4" numFmtId="0" xfId="0" applyAlignment="1" applyFont="1">
      <alignment/>
    </xf>
    <xf borderId="0" fillId="0" fontId="4" numFmtId="0" xfId="0" applyFont="1"/>
    <xf borderId="0" fillId="2" fontId="1" numFmtId="0" xfId="0" applyAlignment="1" applyFont="1">
      <alignment/>
    </xf>
    <xf borderId="0" fillId="2" fontId="1" numFmtId="164" xfId="0" applyAlignment="1" applyFont="1" applyNumberFormat="1">
      <alignment vertical="top"/>
    </xf>
    <xf borderId="0" fillId="0" fontId="1" numFmtId="14" xfId="0" applyAlignment="1" applyFont="1" applyNumberFormat="1">
      <alignment/>
    </xf>
    <xf borderId="0" fillId="2" fontId="1" numFmtId="0" xfId="0" applyAlignment="1" applyFont="1">
      <alignment vertical="top"/>
    </xf>
    <xf borderId="0" fillId="2" fontId="5" numFmtId="0" xfId="0" applyAlignment="1" applyFont="1">
      <alignment vertical="bottom"/>
    </xf>
    <xf borderId="0" fillId="2" fontId="6" numFmtId="0" xfId="0" applyAlignment="1" applyFont="1">
      <alignment vertical="top"/>
    </xf>
    <xf borderId="0" fillId="2" fontId="6" numFmtId="164" xfId="0" applyAlignment="1" applyFont="1" applyNumberFormat="1">
      <alignment vertical="top"/>
    </xf>
    <xf borderId="0" fillId="0" fontId="1" numFmtId="0" xfId="0" applyAlignment="1" applyFont="1">
      <alignment vertical="bottom" wrapText="1"/>
    </xf>
    <xf borderId="0" fillId="2" fontId="5" numFmtId="0" xfId="0" applyAlignment="1" applyFont="1">
      <alignment vertical="bottom"/>
    </xf>
    <xf borderId="0" fillId="2" fontId="5" numFmtId="4" xfId="0" applyAlignment="1" applyFont="1" applyNumberFormat="1">
      <alignment vertical="bottom"/>
    </xf>
    <xf borderId="0" fillId="2" fontId="5" numFmtId="0" xfId="0" applyAlignment="1" applyFont="1">
      <alignment vertical="bottom"/>
    </xf>
    <xf borderId="0" fillId="2" fontId="5"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leics.gov.uk/index/pensions/the_pension_fund_and_finance.ht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www.leics.gov.uk/index/pensions/the_pension_fund_and_finance.htm" TargetMode="External"/><Relationship Id="rId11" Type="http://schemas.openxmlformats.org/officeDocument/2006/relationships/hyperlink" Target="http://www.leics.gov.uk/index/pensions/the_pension_fund_and_finance.htm" TargetMode="External"/><Relationship Id="rId22" Type="http://schemas.openxmlformats.org/officeDocument/2006/relationships/drawing" Target="../drawings/drawing5.xml"/><Relationship Id="rId10" Type="http://schemas.openxmlformats.org/officeDocument/2006/relationships/hyperlink" Target="http://www.leics.gov.uk/index/pensions/the_pension_fund_and_finance.htm" TargetMode="External"/><Relationship Id="rId21" Type="http://schemas.openxmlformats.org/officeDocument/2006/relationships/hyperlink" Target="http://www.leics.gov.uk/index/pensions/the_pension_fund_and_finance.htm" TargetMode="External"/><Relationship Id="rId13" Type="http://schemas.openxmlformats.org/officeDocument/2006/relationships/hyperlink" Target="http://www.leics.gov.uk/index/pensions/the_pension_fund_and_finance.htm" TargetMode="External"/><Relationship Id="rId12" Type="http://schemas.openxmlformats.org/officeDocument/2006/relationships/hyperlink" Target="http://www.leics.gov.uk/index/pensions/the_pension_fund_and_finance.htm" TargetMode="External"/><Relationship Id="rId1" Type="http://schemas.openxmlformats.org/officeDocument/2006/relationships/hyperlink" Target="http://www.leics.gov.uk/index/pensions/the_pension_fund_and_finance.htm" TargetMode="External"/><Relationship Id="rId2" Type="http://schemas.openxmlformats.org/officeDocument/2006/relationships/hyperlink" Target="http://www.leics.gov.uk/index/pensions/the_pension_fund_and_finance.htm" TargetMode="External"/><Relationship Id="rId3" Type="http://schemas.openxmlformats.org/officeDocument/2006/relationships/hyperlink" Target="http://www.leics.gov.uk/index/pensions/the_pension_fund_and_finance.htm" TargetMode="External"/><Relationship Id="rId4" Type="http://schemas.openxmlformats.org/officeDocument/2006/relationships/hyperlink" Target="http://www.leics.gov.uk/index/pensions/the_pension_fund_and_finance.htm" TargetMode="External"/><Relationship Id="rId9" Type="http://schemas.openxmlformats.org/officeDocument/2006/relationships/hyperlink" Target="http://www.leics.gov.uk/index/pensions/the_pension_fund_and_finance.htm" TargetMode="External"/><Relationship Id="rId15" Type="http://schemas.openxmlformats.org/officeDocument/2006/relationships/hyperlink" Target="http://www.leics.gov.uk/index/pensions/the_pension_fund_and_finance.htm" TargetMode="External"/><Relationship Id="rId14" Type="http://schemas.openxmlformats.org/officeDocument/2006/relationships/hyperlink" Target="http://www.leics.gov.uk/index/pensions/the_pension_fund_and_finance.htm" TargetMode="External"/><Relationship Id="rId17" Type="http://schemas.openxmlformats.org/officeDocument/2006/relationships/hyperlink" Target="http://www.leics.gov.uk/index/pensions/the_pension_fund_and_finance.htm" TargetMode="External"/><Relationship Id="rId16" Type="http://schemas.openxmlformats.org/officeDocument/2006/relationships/hyperlink" Target="http://www.leics.gov.uk/index/pensions/the_pension_fund_and_finance.htm" TargetMode="External"/><Relationship Id="rId5" Type="http://schemas.openxmlformats.org/officeDocument/2006/relationships/hyperlink" Target="http://www.leics.gov.uk/index/pensions/the_pension_fund_and_finance.htm" TargetMode="External"/><Relationship Id="rId19" Type="http://schemas.openxmlformats.org/officeDocument/2006/relationships/hyperlink" Target="http://www.leics.gov.uk/index/pensions/the_pension_fund_and_finance.htm" TargetMode="External"/><Relationship Id="rId6" Type="http://schemas.openxmlformats.org/officeDocument/2006/relationships/hyperlink" Target="http://www.leics.gov.uk/index/pensions/the_pension_fund_and_finance.htm" TargetMode="External"/><Relationship Id="rId18" Type="http://schemas.openxmlformats.org/officeDocument/2006/relationships/hyperlink" Target="http://www.leics.gov.uk/index/pensions/the_pension_fund_and_finance.htm" TargetMode="External"/><Relationship Id="rId7" Type="http://schemas.openxmlformats.org/officeDocument/2006/relationships/hyperlink" Target="http://www.leics.gov.uk/index/pensions/the_pension_fund_and_finance.htm" TargetMode="External"/><Relationship Id="rId8" Type="http://schemas.openxmlformats.org/officeDocument/2006/relationships/hyperlink" Target="http://www.leics.gov.uk/index/pensions/the_pension_fund_and_finance.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2</v>
      </c>
    </row>
    <row r="2">
      <c r="A2" s="3" t="s">
        <v>4</v>
      </c>
    </row>
    <row r="3">
      <c r="A3" s="3" t="s">
        <v>5</v>
      </c>
    </row>
    <row r="4">
      <c r="A4" s="3" t="s">
        <v>6</v>
      </c>
    </row>
    <row r="5">
      <c r="A5" s="3" t="s">
        <v>7</v>
      </c>
    </row>
    <row r="6">
      <c r="A6" s="3" t="s">
        <v>8</v>
      </c>
    </row>
    <row r="7">
      <c r="A7" s="3" t="s">
        <v>9</v>
      </c>
    </row>
    <row r="8">
      <c r="A8" s="3" t="s">
        <v>10</v>
      </c>
    </row>
    <row r="9">
      <c r="A9" s="3" t="s">
        <v>11</v>
      </c>
    </row>
    <row r="10">
      <c r="A10" s="3" t="s">
        <v>12</v>
      </c>
    </row>
    <row r="11">
      <c r="A11" s="3" t="s">
        <v>13</v>
      </c>
    </row>
    <row r="12">
      <c r="A12" s="3" t="s">
        <v>14</v>
      </c>
    </row>
    <row r="13">
      <c r="A13" s="13" t="s">
        <v>15</v>
      </c>
    </row>
    <row r="15">
      <c r="A15" s="3" t="s">
        <v>25</v>
      </c>
    </row>
    <row r="16">
      <c r="A16" s="3" t="s">
        <v>26</v>
      </c>
    </row>
    <row r="17">
      <c r="A17" s="3" t="s">
        <v>27</v>
      </c>
    </row>
    <row r="18">
      <c r="A18" s="3" t="s">
        <v>28</v>
      </c>
    </row>
    <row r="19">
      <c r="A19" s="3" t="s">
        <v>29</v>
      </c>
    </row>
    <row r="20">
      <c r="A20" s="3" t="s">
        <v>30</v>
      </c>
    </row>
    <row r="21">
      <c r="A21" s="3" t="s">
        <v>31</v>
      </c>
    </row>
    <row r="22">
      <c r="A22" s="3" t="s">
        <v>32</v>
      </c>
    </row>
    <row r="23">
      <c r="A23" s="3" t="s">
        <v>33</v>
      </c>
    </row>
    <row r="24">
      <c r="A24" s="3"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57"/>
  </cols>
  <sheetData>
    <row r="1">
      <c r="A1" s="2" t="s">
        <v>1</v>
      </c>
      <c r="B1" s="4" t="s">
        <v>3</v>
      </c>
      <c r="C1" s="4" t="s">
        <v>16</v>
      </c>
      <c r="D1" s="6" t="s">
        <v>17</v>
      </c>
      <c r="E1" s="7" t="s">
        <v>18</v>
      </c>
      <c r="F1" s="8" t="s">
        <v>20</v>
      </c>
      <c r="G1" s="8" t="s">
        <v>21</v>
      </c>
      <c r="H1" s="8" t="s">
        <v>22</v>
      </c>
      <c r="I1" s="9"/>
      <c r="J1" s="10"/>
      <c r="K1" s="10"/>
      <c r="L1" s="11"/>
      <c r="M1" s="12"/>
      <c r="N1" s="11"/>
      <c r="O1" s="11"/>
      <c r="P1" s="11"/>
      <c r="Q1" s="11"/>
      <c r="R1" s="11"/>
      <c r="S1" s="11"/>
      <c r="T1" s="11"/>
      <c r="U1" s="11"/>
      <c r="V1" s="11"/>
      <c r="W1" s="11"/>
      <c r="X1" s="11"/>
      <c r="Y1" s="11"/>
      <c r="Z1" s="11"/>
      <c r="AA1" s="11"/>
      <c r="AB1" s="11"/>
      <c r="AC1" s="11"/>
      <c r="AD1" s="11"/>
      <c r="AE1" s="11"/>
    </row>
    <row r="2">
      <c r="A2" s="3" t="s">
        <v>23</v>
      </c>
      <c r="B2" s="3" t="s">
        <v>24</v>
      </c>
      <c r="C2" s="3"/>
      <c r="D2" s="30" t="str">
        <f t="shared" ref="D2:D18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30" t="str">
        <f t="shared" ref="E2:E6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34" t="str">
        <f t="shared" ref="F2:F61" si="3">IF(OR(NOT(D2="0"),NOT(E2="0")),B2,D2)</f>
        <v>0</v>
      </c>
      <c r="G2" s="35" t="str">
        <f t="shared" ref="G2:G61" si="4">IF(F2="0",F2,H2)</f>
        <v>0</v>
      </c>
      <c r="H2" s="3">
        <v>12.0</v>
      </c>
    </row>
    <row r="3">
      <c r="A3" s="3" t="s">
        <v>23</v>
      </c>
      <c r="B3" s="3" t="s">
        <v>103</v>
      </c>
      <c r="C3" s="3"/>
      <c r="D3" s="30" t="str">
        <f t="shared" si="1"/>
        <v>0</v>
      </c>
      <c r="E3" s="30" t="str">
        <f t="shared" si="2"/>
        <v>0</v>
      </c>
      <c r="F3" s="34" t="str">
        <f t="shared" si="3"/>
        <v>0</v>
      </c>
      <c r="G3" s="35" t="str">
        <f t="shared" si="4"/>
        <v>0</v>
      </c>
      <c r="H3" s="3">
        <v>2333.0</v>
      </c>
    </row>
    <row r="4">
      <c r="A4" s="3" t="s">
        <v>23</v>
      </c>
      <c r="B4" s="3" t="s">
        <v>104</v>
      </c>
      <c r="C4" s="3"/>
      <c r="D4" s="30" t="str">
        <f t="shared" si="1"/>
        <v>0</v>
      </c>
      <c r="E4" s="30" t="str">
        <f t="shared" si="2"/>
        <v>0</v>
      </c>
      <c r="F4" s="34" t="str">
        <f t="shared" si="3"/>
        <v>0</v>
      </c>
      <c r="G4" s="35" t="str">
        <f t="shared" si="4"/>
        <v>0</v>
      </c>
      <c r="H4" s="3">
        <v>2526.0</v>
      </c>
    </row>
    <row r="5">
      <c r="A5" s="3" t="s">
        <v>23</v>
      </c>
      <c r="B5" s="3" t="s">
        <v>106</v>
      </c>
      <c r="C5" s="3"/>
      <c r="D5" s="30" t="str">
        <f t="shared" si="1"/>
        <v>0</v>
      </c>
      <c r="E5" s="30" t="str">
        <f t="shared" si="2"/>
        <v>0</v>
      </c>
      <c r="F5" s="34" t="str">
        <f t="shared" si="3"/>
        <v>0</v>
      </c>
      <c r="G5" s="35" t="str">
        <f t="shared" si="4"/>
        <v>0</v>
      </c>
      <c r="H5" s="3">
        <v>3621.0</v>
      </c>
    </row>
    <row r="6">
      <c r="A6" s="3" t="s">
        <v>23</v>
      </c>
      <c r="B6" s="3" t="s">
        <v>107</v>
      </c>
      <c r="C6" s="3"/>
      <c r="D6" s="30" t="str">
        <f t="shared" si="1"/>
        <v>0</v>
      </c>
      <c r="E6" s="30" t="str">
        <f t="shared" si="2"/>
        <v>0</v>
      </c>
      <c r="F6" s="34" t="str">
        <f t="shared" si="3"/>
        <v>0</v>
      </c>
      <c r="G6" s="35" t="str">
        <f t="shared" si="4"/>
        <v>0</v>
      </c>
      <c r="H6" s="3">
        <v>3413.0</v>
      </c>
    </row>
    <row r="7">
      <c r="A7" s="3" t="s">
        <v>23</v>
      </c>
      <c r="B7" s="3" t="s">
        <v>108</v>
      </c>
      <c r="C7" s="3"/>
      <c r="D7" s="30" t="str">
        <f t="shared" si="1"/>
        <v>0</v>
      </c>
      <c r="E7" s="30" t="str">
        <f t="shared" si="2"/>
        <v>0</v>
      </c>
      <c r="F7" s="34" t="str">
        <f t="shared" si="3"/>
        <v>0</v>
      </c>
      <c r="G7" s="35" t="str">
        <f t="shared" si="4"/>
        <v>0</v>
      </c>
      <c r="H7" s="3">
        <v>3406.0</v>
      </c>
    </row>
    <row r="8">
      <c r="A8" s="3" t="s">
        <v>23</v>
      </c>
      <c r="B8" s="3" t="s">
        <v>109</v>
      </c>
      <c r="C8" s="3"/>
      <c r="D8" s="30" t="str">
        <f t="shared" si="1"/>
        <v>0</v>
      </c>
      <c r="E8" s="30" t="str">
        <f t="shared" si="2"/>
        <v>0</v>
      </c>
      <c r="F8" s="34" t="str">
        <f t="shared" si="3"/>
        <v>0</v>
      </c>
      <c r="G8" s="35" t="str">
        <f t="shared" si="4"/>
        <v>0</v>
      </c>
      <c r="H8" s="3">
        <v>3628.0</v>
      </c>
    </row>
    <row r="9">
      <c r="A9" s="3" t="s">
        <v>23</v>
      </c>
      <c r="B9" s="3" t="s">
        <v>110</v>
      </c>
      <c r="C9" s="3"/>
      <c r="D9" s="30" t="str">
        <f t="shared" si="1"/>
        <v>0</v>
      </c>
      <c r="E9" s="30" t="str">
        <f t="shared" si="2"/>
        <v>0</v>
      </c>
      <c r="F9" s="34" t="str">
        <f t="shared" si="3"/>
        <v>0</v>
      </c>
      <c r="G9" s="35" t="str">
        <f t="shared" si="4"/>
        <v>0</v>
      </c>
      <c r="H9" s="3">
        <v>4106.0</v>
      </c>
    </row>
    <row r="10">
      <c r="A10" s="3" t="s">
        <v>23</v>
      </c>
      <c r="B10" s="3" t="s">
        <v>111</v>
      </c>
      <c r="C10" s="3"/>
      <c r="D10" s="30" t="str">
        <f t="shared" si="1"/>
        <v>0</v>
      </c>
      <c r="E10" s="30" t="str">
        <f t="shared" si="2"/>
        <v>0</v>
      </c>
      <c r="F10" s="34" t="str">
        <f t="shared" si="3"/>
        <v>0</v>
      </c>
      <c r="G10" s="35" t="str">
        <f t="shared" si="4"/>
        <v>0</v>
      </c>
      <c r="H10" s="3">
        <v>3918997.0</v>
      </c>
    </row>
    <row r="11">
      <c r="A11" s="3" t="s">
        <v>23</v>
      </c>
      <c r="B11" s="3" t="s">
        <v>112</v>
      </c>
      <c r="C11" s="3"/>
      <c r="D11" s="30" t="str">
        <f t="shared" si="1"/>
        <v>0</v>
      </c>
      <c r="E11" s="30" t="str">
        <f t="shared" si="2"/>
        <v>0</v>
      </c>
      <c r="F11" s="34" t="str">
        <f t="shared" si="3"/>
        <v>0</v>
      </c>
      <c r="G11" s="35" t="str">
        <f t="shared" si="4"/>
        <v>0</v>
      </c>
      <c r="H11" s="3">
        <v>32690.0</v>
      </c>
    </row>
    <row r="12">
      <c r="A12" s="3" t="s">
        <v>23</v>
      </c>
      <c r="B12" s="3" t="s">
        <v>113</v>
      </c>
      <c r="C12" s="3"/>
      <c r="D12" s="30" t="str">
        <f t="shared" si="1"/>
        <v>0</v>
      </c>
      <c r="E12" s="30" t="str">
        <f t="shared" si="2"/>
        <v>0</v>
      </c>
      <c r="F12" s="34" t="str">
        <f t="shared" si="3"/>
        <v>0</v>
      </c>
      <c r="G12" s="35" t="str">
        <f t="shared" si="4"/>
        <v>0</v>
      </c>
      <c r="H12" s="3">
        <v>30146.0</v>
      </c>
    </row>
    <row r="13">
      <c r="A13" s="3" t="s">
        <v>23</v>
      </c>
      <c r="B13" s="3" t="s">
        <v>114</v>
      </c>
      <c r="C13" s="3"/>
      <c r="D13" s="30" t="str">
        <f t="shared" si="1"/>
        <v>0</v>
      </c>
      <c r="E13" s="30" t="str">
        <f t="shared" si="2"/>
        <v>0</v>
      </c>
      <c r="F13" s="34" t="str">
        <f t="shared" si="3"/>
        <v>0</v>
      </c>
      <c r="G13" s="35" t="str">
        <f t="shared" si="4"/>
        <v>0</v>
      </c>
      <c r="H13" s="3">
        <v>556.0</v>
      </c>
    </row>
    <row r="14">
      <c r="A14" s="3" t="s">
        <v>23</v>
      </c>
      <c r="B14" s="3" t="s">
        <v>24</v>
      </c>
      <c r="C14" s="3"/>
      <c r="D14" s="30" t="str">
        <f t="shared" si="1"/>
        <v>0</v>
      </c>
      <c r="E14" s="30" t="str">
        <f t="shared" si="2"/>
        <v>0</v>
      </c>
      <c r="F14" s="34" t="str">
        <f t="shared" si="3"/>
        <v>0</v>
      </c>
      <c r="G14" s="35" t="str">
        <f t="shared" si="4"/>
        <v>0</v>
      </c>
      <c r="H14" s="3">
        <v>4265.0</v>
      </c>
    </row>
    <row r="15">
      <c r="A15" s="3" t="s">
        <v>23</v>
      </c>
      <c r="B15" s="3" t="s">
        <v>115</v>
      </c>
      <c r="C15" s="3"/>
      <c r="D15" s="30" t="str">
        <f t="shared" si="1"/>
        <v>0</v>
      </c>
      <c r="E15" s="30" t="str">
        <f t="shared" si="2"/>
        <v>0</v>
      </c>
      <c r="F15" s="34" t="str">
        <f t="shared" si="3"/>
        <v>0</v>
      </c>
      <c r="G15" s="35" t="str">
        <f t="shared" si="4"/>
        <v>0</v>
      </c>
      <c r="H15" s="3">
        <v>47876.0</v>
      </c>
    </row>
    <row r="16">
      <c r="A16" s="3" t="s">
        <v>23</v>
      </c>
      <c r="B16" s="3" t="s">
        <v>116</v>
      </c>
      <c r="C16" s="3"/>
      <c r="D16" s="30" t="str">
        <f t="shared" si="1"/>
        <v>0</v>
      </c>
      <c r="E16" s="30" t="str">
        <f t="shared" si="2"/>
        <v>0</v>
      </c>
      <c r="F16" s="34" t="str">
        <f t="shared" si="3"/>
        <v>0</v>
      </c>
      <c r="G16" s="35" t="str">
        <f t="shared" si="4"/>
        <v>0</v>
      </c>
      <c r="H16" s="3">
        <v>41114.0</v>
      </c>
    </row>
    <row r="17">
      <c r="A17" s="3" t="s">
        <v>23</v>
      </c>
      <c r="B17" s="3" t="s">
        <v>117</v>
      </c>
      <c r="C17" s="3"/>
      <c r="D17" s="30" t="str">
        <f t="shared" si="1"/>
        <v>0</v>
      </c>
      <c r="E17" s="30" t="str">
        <f t="shared" si="2"/>
        <v>0</v>
      </c>
      <c r="F17" s="34" t="str">
        <f t="shared" si="3"/>
        <v>0</v>
      </c>
      <c r="G17" s="35" t="str">
        <f t="shared" si="4"/>
        <v>0</v>
      </c>
      <c r="H17" s="3">
        <v>92603.0</v>
      </c>
    </row>
    <row r="18">
      <c r="A18" s="3" t="s">
        <v>23</v>
      </c>
      <c r="B18" s="3" t="s">
        <v>118</v>
      </c>
      <c r="C18" s="3"/>
      <c r="D18" s="30" t="str">
        <f t="shared" si="1"/>
        <v>0</v>
      </c>
      <c r="E18" s="30" t="str">
        <f t="shared" si="2"/>
        <v>0</v>
      </c>
      <c r="F18" s="34" t="str">
        <f t="shared" si="3"/>
        <v>0</v>
      </c>
      <c r="G18" s="35" t="str">
        <f t="shared" si="4"/>
        <v>0</v>
      </c>
      <c r="H18" s="3">
        <v>41115.0</v>
      </c>
    </row>
    <row r="19">
      <c r="A19" s="3" t="s">
        <v>23</v>
      </c>
      <c r="B19" s="3" t="s">
        <v>119</v>
      </c>
      <c r="C19" s="3"/>
      <c r="D19" s="30" t="str">
        <f t="shared" si="1"/>
        <v>0</v>
      </c>
      <c r="E19" s="30" t="str">
        <f t="shared" si="2"/>
        <v>0</v>
      </c>
      <c r="F19" s="34" t="str">
        <f t="shared" si="3"/>
        <v>0</v>
      </c>
      <c r="G19" s="35" t="str">
        <f t="shared" si="4"/>
        <v>0</v>
      </c>
      <c r="H19" s="3">
        <v>68539.0</v>
      </c>
    </row>
    <row r="20">
      <c r="A20" s="3" t="s">
        <v>23</v>
      </c>
      <c r="B20" s="3" t="s">
        <v>120</v>
      </c>
      <c r="C20" s="3"/>
      <c r="D20" s="30" t="str">
        <f t="shared" si="1"/>
        <v>0</v>
      </c>
      <c r="E20" s="30" t="str">
        <f t="shared" si="2"/>
        <v>0</v>
      </c>
      <c r="F20" s="34" t="str">
        <f t="shared" si="3"/>
        <v>0</v>
      </c>
      <c r="G20" s="35" t="str">
        <f t="shared" si="4"/>
        <v>0</v>
      </c>
      <c r="H20" s="3">
        <v>41116.0</v>
      </c>
    </row>
    <row r="21">
      <c r="A21" s="3" t="s">
        <v>23</v>
      </c>
      <c r="B21" s="3" t="s">
        <v>121</v>
      </c>
      <c r="C21" s="3"/>
      <c r="D21" s="30" t="str">
        <f t="shared" si="1"/>
        <v>0</v>
      </c>
      <c r="E21" s="30" t="str">
        <f t="shared" si="2"/>
        <v>0</v>
      </c>
      <c r="F21" s="34" t="str">
        <f t="shared" si="3"/>
        <v>0</v>
      </c>
      <c r="G21" s="35" t="str">
        <f t="shared" si="4"/>
        <v>0</v>
      </c>
      <c r="H21" s="3">
        <v>41110.0</v>
      </c>
    </row>
    <row r="22">
      <c r="A22" s="3" t="s">
        <v>23</v>
      </c>
      <c r="B22" s="3" t="s">
        <v>122</v>
      </c>
      <c r="C22" s="3"/>
      <c r="D22" s="30" t="str">
        <f t="shared" si="1"/>
        <v>0</v>
      </c>
      <c r="E22" s="30" t="str">
        <f t="shared" si="2"/>
        <v>0</v>
      </c>
      <c r="F22" s="34" t="str">
        <f t="shared" si="3"/>
        <v>0</v>
      </c>
      <c r="G22" s="35" t="str">
        <f t="shared" si="4"/>
        <v>0</v>
      </c>
      <c r="H22" s="3">
        <v>7857.0</v>
      </c>
    </row>
    <row r="23">
      <c r="A23" s="3" t="s">
        <v>23</v>
      </c>
      <c r="B23" s="3" t="s">
        <v>123</v>
      </c>
      <c r="C23" s="3"/>
      <c r="D23" s="30" t="str">
        <f t="shared" si="1"/>
        <v>0</v>
      </c>
      <c r="E23" s="30" t="str">
        <f t="shared" si="2"/>
        <v>0</v>
      </c>
      <c r="F23" s="34" t="str">
        <f t="shared" si="3"/>
        <v>0</v>
      </c>
      <c r="G23" s="35" t="str">
        <f t="shared" si="4"/>
        <v>0</v>
      </c>
      <c r="H23" s="3">
        <v>47113.0</v>
      </c>
    </row>
    <row r="24">
      <c r="A24" s="3" t="s">
        <v>23</v>
      </c>
      <c r="B24" s="3" t="s">
        <v>24</v>
      </c>
      <c r="C24" s="3"/>
      <c r="D24" s="30" t="str">
        <f t="shared" si="1"/>
        <v>0</v>
      </c>
      <c r="E24" s="30" t="str">
        <f t="shared" si="2"/>
        <v>0</v>
      </c>
      <c r="F24" s="34" t="str">
        <f t="shared" si="3"/>
        <v>0</v>
      </c>
      <c r="G24" s="35" t="str">
        <f t="shared" si="4"/>
        <v>0</v>
      </c>
      <c r="H24" s="3">
        <v>19730.0</v>
      </c>
    </row>
    <row r="25">
      <c r="A25" s="3" t="s">
        <v>23</v>
      </c>
      <c r="B25" s="3" t="s">
        <v>24</v>
      </c>
      <c r="C25" s="3"/>
      <c r="D25" s="30" t="str">
        <f t="shared" si="1"/>
        <v>0</v>
      </c>
      <c r="E25" s="30" t="str">
        <f t="shared" si="2"/>
        <v>0</v>
      </c>
      <c r="F25" s="34" t="str">
        <f t="shared" si="3"/>
        <v>0</v>
      </c>
      <c r="G25" s="35" t="str">
        <f t="shared" si="4"/>
        <v>0</v>
      </c>
      <c r="H25" s="3">
        <v>17796.0</v>
      </c>
    </row>
    <row r="26">
      <c r="A26" s="3" t="s">
        <v>23</v>
      </c>
      <c r="B26" s="3" t="s">
        <v>124</v>
      </c>
      <c r="C26" s="3"/>
      <c r="D26" s="30" t="str">
        <f t="shared" si="1"/>
        <v>0</v>
      </c>
      <c r="E26" s="30" t="str">
        <f t="shared" si="2"/>
        <v>0</v>
      </c>
      <c r="F26" s="34" t="str">
        <f t="shared" si="3"/>
        <v>0</v>
      </c>
      <c r="G26" s="35" t="str">
        <f t="shared" si="4"/>
        <v>0</v>
      </c>
      <c r="H26" s="3">
        <v>6924148.0</v>
      </c>
    </row>
    <row r="27">
      <c r="A27" s="3" t="s">
        <v>23</v>
      </c>
      <c r="B27" s="3" t="s">
        <v>125</v>
      </c>
      <c r="C27" s="3"/>
      <c r="D27" s="30" t="str">
        <f t="shared" si="1"/>
        <v>0</v>
      </c>
      <c r="E27" s="30" t="str">
        <f t="shared" si="2"/>
        <v>0</v>
      </c>
      <c r="F27" s="34" t="str">
        <f t="shared" si="3"/>
        <v>0</v>
      </c>
      <c r="G27" s="35" t="str">
        <f t="shared" si="4"/>
        <v>0</v>
      </c>
      <c r="H27" s="3">
        <v>559269.0</v>
      </c>
    </row>
    <row r="28">
      <c r="A28" s="3" t="s">
        <v>23</v>
      </c>
      <c r="B28" s="3" t="s">
        <v>24</v>
      </c>
      <c r="C28" s="3"/>
      <c r="D28" s="30" t="str">
        <f t="shared" si="1"/>
        <v>0</v>
      </c>
      <c r="E28" s="30" t="str">
        <f t="shared" si="2"/>
        <v>0</v>
      </c>
      <c r="F28" s="34" t="str">
        <f t="shared" si="3"/>
        <v>0</v>
      </c>
      <c r="G28" s="35" t="str">
        <f t="shared" si="4"/>
        <v>0</v>
      </c>
      <c r="H28" s="3">
        <v>25811.0</v>
      </c>
    </row>
    <row r="29">
      <c r="A29" s="3" t="s">
        <v>23</v>
      </c>
      <c r="B29" s="3" t="s">
        <v>126</v>
      </c>
      <c r="C29" s="3"/>
      <c r="D29" s="30" t="str">
        <f t="shared" si="1"/>
        <v>0</v>
      </c>
      <c r="E29" s="30" t="str">
        <f t="shared" si="2"/>
        <v>0</v>
      </c>
      <c r="F29" s="34" t="str">
        <f t="shared" si="3"/>
        <v>0</v>
      </c>
      <c r="G29" s="35" t="str">
        <f t="shared" si="4"/>
        <v>0</v>
      </c>
      <c r="H29" s="3">
        <v>18000.0</v>
      </c>
    </row>
    <row r="30">
      <c r="A30" s="3" t="s">
        <v>23</v>
      </c>
      <c r="B30" s="3" t="s">
        <v>127</v>
      </c>
      <c r="C30" s="3"/>
      <c r="D30" s="30" t="str">
        <f t="shared" si="1"/>
        <v>0</v>
      </c>
      <c r="E30" s="30" t="str">
        <f t="shared" si="2"/>
        <v>0</v>
      </c>
      <c r="F30" s="34" t="str">
        <f t="shared" si="3"/>
        <v>0</v>
      </c>
      <c r="G30" s="35" t="str">
        <f t="shared" si="4"/>
        <v>0</v>
      </c>
      <c r="H30" s="3">
        <v>18068.0</v>
      </c>
    </row>
    <row r="31">
      <c r="A31" s="3" t="s">
        <v>23</v>
      </c>
      <c r="B31" s="3" t="s">
        <v>128</v>
      </c>
      <c r="C31" s="3"/>
      <c r="D31" s="30" t="str">
        <f t="shared" si="1"/>
        <v>0</v>
      </c>
      <c r="E31" s="30" t="str">
        <f t="shared" si="2"/>
        <v>0</v>
      </c>
      <c r="F31" s="34" t="str">
        <f t="shared" si="3"/>
        <v>0</v>
      </c>
      <c r="G31" s="35" t="str">
        <f t="shared" si="4"/>
        <v>0</v>
      </c>
      <c r="H31" s="3">
        <v>1464979.0</v>
      </c>
    </row>
    <row r="32">
      <c r="A32" s="3" t="s">
        <v>23</v>
      </c>
      <c r="B32" s="3" t="s">
        <v>129</v>
      </c>
      <c r="C32" s="3"/>
      <c r="D32" s="30" t="str">
        <f t="shared" si="1"/>
        <v>0</v>
      </c>
      <c r="E32" s="30" t="str">
        <f t="shared" si="2"/>
        <v>0</v>
      </c>
      <c r="F32" s="34" t="str">
        <f t="shared" si="3"/>
        <v>0</v>
      </c>
      <c r="G32" s="35" t="str">
        <f t="shared" si="4"/>
        <v>0</v>
      </c>
      <c r="H32" s="3">
        <v>1.4967545E7</v>
      </c>
    </row>
    <row r="33">
      <c r="A33" s="3" t="s">
        <v>23</v>
      </c>
      <c r="B33" s="3" t="s">
        <v>130</v>
      </c>
      <c r="C33" s="3"/>
      <c r="D33" s="30" t="str">
        <f t="shared" si="1"/>
        <v>0</v>
      </c>
      <c r="E33" s="30" t="str">
        <f t="shared" si="2"/>
        <v>0</v>
      </c>
      <c r="F33" s="34" t="str">
        <f t="shared" si="3"/>
        <v>0</v>
      </c>
      <c r="G33" s="35" t="str">
        <f t="shared" si="4"/>
        <v>0</v>
      </c>
      <c r="H33" s="3">
        <v>136478.0</v>
      </c>
    </row>
    <row r="34">
      <c r="A34" s="3" t="s">
        <v>23</v>
      </c>
      <c r="B34" s="3" t="s">
        <v>131</v>
      </c>
      <c r="C34" s="3"/>
      <c r="D34" s="30" t="str">
        <f t="shared" si="1"/>
        <v>0</v>
      </c>
      <c r="E34" s="30" t="str">
        <f t="shared" si="2"/>
        <v>0</v>
      </c>
      <c r="F34" s="34" t="str">
        <f t="shared" si="3"/>
        <v>0</v>
      </c>
      <c r="G34" s="35" t="str">
        <f t="shared" si="4"/>
        <v>0</v>
      </c>
      <c r="H34" s="3">
        <v>2638403.0</v>
      </c>
    </row>
    <row r="35">
      <c r="A35" s="3" t="s">
        <v>23</v>
      </c>
      <c r="B35" s="3" t="s">
        <v>132</v>
      </c>
      <c r="C35" s="3"/>
      <c r="D35" s="30" t="str">
        <f t="shared" si="1"/>
        <v>0</v>
      </c>
      <c r="E35" s="30" t="str">
        <f t="shared" si="2"/>
        <v>0</v>
      </c>
      <c r="F35" s="34" t="str">
        <f t="shared" si="3"/>
        <v>0</v>
      </c>
      <c r="G35" s="35" t="str">
        <f t="shared" si="4"/>
        <v>0</v>
      </c>
      <c r="H35" s="3">
        <v>258073.0</v>
      </c>
    </row>
    <row r="36">
      <c r="A36" s="3" t="s">
        <v>23</v>
      </c>
      <c r="B36" s="3" t="s">
        <v>133</v>
      </c>
      <c r="C36" s="3"/>
      <c r="D36" s="30" t="str">
        <f t="shared" si="1"/>
        <v>0</v>
      </c>
      <c r="E36" s="30" t="str">
        <f t="shared" si="2"/>
        <v>0</v>
      </c>
      <c r="F36" s="34" t="str">
        <f t="shared" si="3"/>
        <v>0</v>
      </c>
      <c r="G36" s="35" t="str">
        <f t="shared" si="4"/>
        <v>0</v>
      </c>
      <c r="H36" s="3">
        <v>5945817.0</v>
      </c>
    </row>
    <row r="37">
      <c r="A37" s="3" t="s">
        <v>23</v>
      </c>
      <c r="B37" s="3" t="s">
        <v>134</v>
      </c>
      <c r="C37" s="3"/>
      <c r="D37" s="30" t="str">
        <f t="shared" si="1"/>
        <v>0</v>
      </c>
      <c r="E37" s="30" t="str">
        <f t="shared" si="2"/>
        <v>0</v>
      </c>
      <c r="F37" s="34" t="str">
        <f t="shared" si="3"/>
        <v>0</v>
      </c>
      <c r="G37" s="35" t="str">
        <f t="shared" si="4"/>
        <v>0</v>
      </c>
      <c r="H37" s="3">
        <v>444397.0</v>
      </c>
    </row>
    <row r="38">
      <c r="A38" s="3" t="s">
        <v>23</v>
      </c>
      <c r="B38" s="3" t="s">
        <v>135</v>
      </c>
      <c r="C38" s="3"/>
      <c r="D38" s="30" t="str">
        <f t="shared" si="1"/>
        <v>0</v>
      </c>
      <c r="E38" s="30" t="str">
        <f t="shared" si="2"/>
        <v>0</v>
      </c>
      <c r="F38" s="34" t="str">
        <f t="shared" si="3"/>
        <v>0</v>
      </c>
      <c r="G38" s="35" t="str">
        <f t="shared" si="4"/>
        <v>0</v>
      </c>
      <c r="H38" s="3">
        <v>4800595.0</v>
      </c>
    </row>
    <row r="39">
      <c r="A39" s="3" t="s">
        <v>23</v>
      </c>
      <c r="B39" s="3" t="s">
        <v>136</v>
      </c>
      <c r="C39" s="3"/>
      <c r="D39" s="30" t="str">
        <f t="shared" si="1"/>
        <v>0</v>
      </c>
      <c r="E39" s="30" t="str">
        <f t="shared" si="2"/>
        <v>0</v>
      </c>
      <c r="F39" s="34" t="str">
        <f t="shared" si="3"/>
        <v>0</v>
      </c>
      <c r="G39" s="35" t="str">
        <f t="shared" si="4"/>
        <v>0</v>
      </c>
      <c r="H39" s="3">
        <v>1.1274389E7</v>
      </c>
    </row>
    <row r="40">
      <c r="A40" s="3" t="s">
        <v>23</v>
      </c>
      <c r="B40" s="3" t="s">
        <v>137</v>
      </c>
      <c r="C40" s="3"/>
      <c r="D40" s="30" t="str">
        <f t="shared" si="1"/>
        <v>0</v>
      </c>
      <c r="E40" s="30" t="str">
        <f t="shared" si="2"/>
        <v>0</v>
      </c>
      <c r="F40" s="34" t="str">
        <f t="shared" si="3"/>
        <v>0</v>
      </c>
      <c r="G40" s="35" t="str">
        <f t="shared" si="4"/>
        <v>0</v>
      </c>
      <c r="H40" s="3">
        <v>1258659.0</v>
      </c>
    </row>
    <row r="41">
      <c r="A41" s="3" t="s">
        <v>23</v>
      </c>
      <c r="B41" s="3" t="s">
        <v>138</v>
      </c>
      <c r="C41" s="3"/>
      <c r="D41" s="30" t="str">
        <f t="shared" si="1"/>
        <v>0</v>
      </c>
      <c r="E41" s="30" t="str">
        <f t="shared" si="2"/>
        <v>0</v>
      </c>
      <c r="F41" s="34" t="str">
        <f t="shared" si="3"/>
        <v>0</v>
      </c>
      <c r="G41" s="35" t="str">
        <f t="shared" si="4"/>
        <v>0</v>
      </c>
      <c r="H41" s="3">
        <v>1070091.0</v>
      </c>
    </row>
    <row r="42">
      <c r="A42" s="3" t="s">
        <v>23</v>
      </c>
      <c r="B42" s="3" t="s">
        <v>139</v>
      </c>
      <c r="C42" s="3"/>
      <c r="D42" s="30" t="str">
        <f t="shared" si="1"/>
        <v>0</v>
      </c>
      <c r="E42" s="30" t="str">
        <f t="shared" si="2"/>
        <v>0</v>
      </c>
      <c r="F42" s="34" t="str">
        <f t="shared" si="3"/>
        <v>0</v>
      </c>
      <c r="G42" s="35" t="str">
        <f t="shared" si="4"/>
        <v>0</v>
      </c>
      <c r="H42" s="3">
        <v>8947915.0</v>
      </c>
    </row>
    <row r="43">
      <c r="A43" s="3" t="s">
        <v>23</v>
      </c>
      <c r="B43" s="3" t="s">
        <v>140</v>
      </c>
      <c r="C43" s="3"/>
      <c r="D43" s="30" t="str">
        <f t="shared" si="1"/>
        <v>0</v>
      </c>
      <c r="E43" s="30" t="str">
        <f t="shared" si="2"/>
        <v>0</v>
      </c>
      <c r="F43" s="34" t="str">
        <f t="shared" si="3"/>
        <v>0</v>
      </c>
      <c r="G43" s="35" t="str">
        <f t="shared" si="4"/>
        <v>0</v>
      </c>
      <c r="H43" s="3">
        <v>653766.0</v>
      </c>
    </row>
    <row r="44">
      <c r="A44" s="3" t="s">
        <v>23</v>
      </c>
      <c r="B44" s="3" t="s">
        <v>141</v>
      </c>
      <c r="C44" s="3"/>
      <c r="D44" s="30" t="str">
        <f t="shared" si="1"/>
        <v>0</v>
      </c>
      <c r="E44" s="30" t="str">
        <f t="shared" si="2"/>
        <v>0</v>
      </c>
      <c r="F44" s="34" t="str">
        <f t="shared" si="3"/>
        <v>0</v>
      </c>
      <c r="G44" s="35" t="str">
        <f t="shared" si="4"/>
        <v>0</v>
      </c>
      <c r="H44" s="3">
        <v>1902158.0</v>
      </c>
    </row>
    <row r="45">
      <c r="A45" s="3" t="s">
        <v>23</v>
      </c>
      <c r="B45" s="3" t="s">
        <v>142</v>
      </c>
      <c r="C45" s="3"/>
      <c r="D45" s="30" t="str">
        <f t="shared" si="1"/>
        <v>0</v>
      </c>
      <c r="E45" s="30" t="str">
        <f t="shared" si="2"/>
        <v>0</v>
      </c>
      <c r="F45" s="34" t="str">
        <f t="shared" si="3"/>
        <v>0</v>
      </c>
      <c r="G45" s="35" t="str">
        <f t="shared" si="4"/>
        <v>0</v>
      </c>
      <c r="H45" s="3">
        <v>185087.0</v>
      </c>
    </row>
    <row r="46">
      <c r="A46" s="3" t="s">
        <v>23</v>
      </c>
      <c r="B46" s="3" t="s">
        <v>143</v>
      </c>
      <c r="C46" s="3"/>
      <c r="D46" s="30" t="str">
        <f t="shared" si="1"/>
        <v>0</v>
      </c>
      <c r="E46" s="30" t="str">
        <f t="shared" si="2"/>
        <v>0</v>
      </c>
      <c r="F46" s="34" t="str">
        <f t="shared" si="3"/>
        <v>0</v>
      </c>
      <c r="G46" s="35" t="str">
        <f t="shared" si="4"/>
        <v>0</v>
      </c>
      <c r="H46" s="3">
        <v>1016151.0</v>
      </c>
    </row>
    <row r="47">
      <c r="A47" s="3" t="s">
        <v>23</v>
      </c>
      <c r="B47" s="3" t="s">
        <v>144</v>
      </c>
      <c r="C47" s="3"/>
      <c r="D47" s="30" t="str">
        <f t="shared" si="1"/>
        <v>0</v>
      </c>
      <c r="E47" s="30" t="str">
        <f t="shared" si="2"/>
        <v>0</v>
      </c>
      <c r="F47" s="34" t="str">
        <f t="shared" si="3"/>
        <v>0</v>
      </c>
      <c r="G47" s="35" t="str">
        <f t="shared" si="4"/>
        <v>0</v>
      </c>
      <c r="H47" s="3">
        <v>2123547.0</v>
      </c>
    </row>
    <row r="48">
      <c r="A48" s="3" t="s">
        <v>23</v>
      </c>
      <c r="B48" s="3" t="s">
        <v>145</v>
      </c>
      <c r="C48" s="3"/>
      <c r="D48" s="30" t="str">
        <f t="shared" si="1"/>
        <v>0</v>
      </c>
      <c r="E48" s="30" t="str">
        <f t="shared" si="2"/>
        <v>0</v>
      </c>
      <c r="F48" s="34" t="str">
        <f t="shared" si="3"/>
        <v>0</v>
      </c>
      <c r="G48" s="35" t="str">
        <f t="shared" si="4"/>
        <v>0</v>
      </c>
      <c r="H48" s="3">
        <v>946302.0</v>
      </c>
    </row>
    <row r="49">
      <c r="A49" s="3" t="s">
        <v>23</v>
      </c>
      <c r="B49" s="3" t="s">
        <v>146</v>
      </c>
      <c r="C49" s="3"/>
      <c r="D49" s="30" t="str">
        <f t="shared" si="1"/>
        <v>0</v>
      </c>
      <c r="E49" s="30" t="str">
        <f t="shared" si="2"/>
        <v>0</v>
      </c>
      <c r="F49" s="34" t="str">
        <f t="shared" si="3"/>
        <v>0</v>
      </c>
      <c r="G49" s="35" t="str">
        <f t="shared" si="4"/>
        <v>0</v>
      </c>
      <c r="H49" s="3">
        <v>849152.0</v>
      </c>
    </row>
    <row r="50">
      <c r="A50" s="3" t="s">
        <v>23</v>
      </c>
      <c r="B50" s="3" t="s">
        <v>147</v>
      </c>
      <c r="C50" s="3"/>
      <c r="D50" s="30" t="str">
        <f t="shared" si="1"/>
        <v>0</v>
      </c>
      <c r="E50" s="30" t="str">
        <f t="shared" si="2"/>
        <v>0</v>
      </c>
      <c r="F50" s="34" t="str">
        <f t="shared" si="3"/>
        <v>0</v>
      </c>
      <c r="G50" s="35" t="str">
        <f t="shared" si="4"/>
        <v>0</v>
      </c>
      <c r="H50" s="3">
        <v>4104105.0</v>
      </c>
    </row>
    <row r="51">
      <c r="A51" s="3" t="s">
        <v>23</v>
      </c>
      <c r="B51" s="3" t="s">
        <v>148</v>
      </c>
      <c r="C51" s="3"/>
      <c r="D51" s="30" t="str">
        <f t="shared" si="1"/>
        <v>0</v>
      </c>
      <c r="E51" s="30" t="str">
        <f t="shared" si="2"/>
        <v>0</v>
      </c>
      <c r="F51" s="34" t="str">
        <f t="shared" si="3"/>
        <v>0</v>
      </c>
      <c r="G51" s="35" t="str">
        <f t="shared" si="4"/>
        <v>0</v>
      </c>
      <c r="H51" s="3">
        <v>1684476.0</v>
      </c>
    </row>
    <row r="52">
      <c r="A52" s="3" t="s">
        <v>23</v>
      </c>
      <c r="B52" s="3" t="s">
        <v>149</v>
      </c>
      <c r="C52" s="3"/>
      <c r="D52" s="30" t="str">
        <f t="shared" si="1"/>
        <v>0</v>
      </c>
      <c r="E52" s="30" t="str">
        <f t="shared" si="2"/>
        <v>0</v>
      </c>
      <c r="F52" s="34" t="str">
        <f t="shared" si="3"/>
        <v>0</v>
      </c>
      <c r="G52" s="35" t="str">
        <f t="shared" si="4"/>
        <v>0</v>
      </c>
      <c r="H52" s="3">
        <v>1550279.0</v>
      </c>
    </row>
    <row r="53">
      <c r="A53" s="3" t="s">
        <v>23</v>
      </c>
      <c r="B53" s="3" t="s">
        <v>150</v>
      </c>
      <c r="C53" s="3"/>
      <c r="D53" s="30" t="str">
        <f t="shared" si="1"/>
        <v>0</v>
      </c>
      <c r="E53" s="30" t="str">
        <f t="shared" si="2"/>
        <v>0</v>
      </c>
      <c r="F53" s="34" t="str">
        <f t="shared" si="3"/>
        <v>0</v>
      </c>
      <c r="G53" s="35" t="str">
        <f t="shared" si="4"/>
        <v>0</v>
      </c>
      <c r="H53" s="3">
        <v>953559.0</v>
      </c>
    </row>
    <row r="54">
      <c r="A54" s="3" t="s">
        <v>23</v>
      </c>
      <c r="B54" s="3" t="s">
        <v>151</v>
      </c>
      <c r="C54" s="3"/>
      <c r="D54" s="30" t="str">
        <f t="shared" si="1"/>
        <v>0</v>
      </c>
      <c r="E54" s="30" t="str">
        <f t="shared" si="2"/>
        <v>0</v>
      </c>
      <c r="F54" s="34" t="str">
        <f t="shared" si="3"/>
        <v>0</v>
      </c>
      <c r="G54" s="35" t="str">
        <f t="shared" si="4"/>
        <v>0</v>
      </c>
      <c r="H54" s="3">
        <v>3186051.0</v>
      </c>
    </row>
    <row r="55">
      <c r="A55" s="3" t="s">
        <v>23</v>
      </c>
      <c r="B55" s="3" t="s">
        <v>152</v>
      </c>
      <c r="C55" s="3"/>
      <c r="D55" s="30" t="str">
        <f t="shared" si="1"/>
        <v>0</v>
      </c>
      <c r="E55" s="30" t="str">
        <f t="shared" si="2"/>
        <v>0</v>
      </c>
      <c r="F55" s="34" t="str">
        <f t="shared" si="3"/>
        <v>0</v>
      </c>
      <c r="G55" s="35" t="str">
        <f t="shared" si="4"/>
        <v>0</v>
      </c>
      <c r="H55" s="3">
        <v>2.1763614E7</v>
      </c>
    </row>
    <row r="56">
      <c r="A56" s="3" t="s">
        <v>23</v>
      </c>
      <c r="B56" s="3" t="s">
        <v>153</v>
      </c>
      <c r="C56" s="3"/>
      <c r="D56" s="30" t="str">
        <f t="shared" si="1"/>
        <v>0</v>
      </c>
      <c r="E56" s="30" t="str">
        <f t="shared" si="2"/>
        <v>0</v>
      </c>
      <c r="F56" s="34" t="str">
        <f t="shared" si="3"/>
        <v>0</v>
      </c>
      <c r="G56" s="35" t="str">
        <f t="shared" si="4"/>
        <v>0</v>
      </c>
      <c r="H56" s="3">
        <v>1298537.0</v>
      </c>
    </row>
    <row r="57">
      <c r="A57" s="3" t="s">
        <v>23</v>
      </c>
      <c r="B57" s="3" t="s">
        <v>154</v>
      </c>
      <c r="C57" s="3"/>
      <c r="D57" s="30" t="str">
        <f t="shared" si="1"/>
        <v>0</v>
      </c>
      <c r="E57" s="30" t="str">
        <f t="shared" si="2"/>
        <v>0</v>
      </c>
      <c r="F57" s="34" t="str">
        <f t="shared" si="3"/>
        <v>0</v>
      </c>
      <c r="G57" s="35" t="str">
        <f t="shared" si="4"/>
        <v>0</v>
      </c>
      <c r="H57" s="3">
        <v>392763.0</v>
      </c>
    </row>
    <row r="58">
      <c r="A58" s="3" t="s">
        <v>23</v>
      </c>
      <c r="B58" s="3" t="s">
        <v>155</v>
      </c>
      <c r="C58" s="3"/>
      <c r="D58" s="30" t="str">
        <f t="shared" si="1"/>
        <v>0</v>
      </c>
      <c r="E58" s="30" t="str">
        <f t="shared" si="2"/>
        <v>0</v>
      </c>
      <c r="F58" s="34" t="str">
        <f t="shared" si="3"/>
        <v>0</v>
      </c>
      <c r="G58" s="35" t="str">
        <f t="shared" si="4"/>
        <v>0</v>
      </c>
      <c r="H58" s="3">
        <v>1140253.0</v>
      </c>
    </row>
    <row r="59">
      <c r="A59" s="3" t="s">
        <v>23</v>
      </c>
      <c r="B59" s="3" t="s">
        <v>156</v>
      </c>
      <c r="C59" s="3"/>
      <c r="D59" s="30" t="str">
        <f t="shared" si="1"/>
        <v>0</v>
      </c>
      <c r="E59" s="30" t="str">
        <f t="shared" si="2"/>
        <v>0</v>
      </c>
      <c r="F59" s="34" t="str">
        <f t="shared" si="3"/>
        <v>0</v>
      </c>
      <c r="G59" s="35" t="str">
        <f t="shared" si="4"/>
        <v>0</v>
      </c>
      <c r="H59" s="3">
        <v>3588050.0</v>
      </c>
    </row>
    <row r="60">
      <c r="A60" s="3" t="s">
        <v>23</v>
      </c>
      <c r="B60" s="3" t="s">
        <v>157</v>
      </c>
      <c r="C60" s="3"/>
      <c r="D60" s="30" t="str">
        <f t="shared" si="1"/>
        <v>0</v>
      </c>
      <c r="E60" s="30" t="str">
        <f t="shared" si="2"/>
        <v>0</v>
      </c>
      <c r="F60" s="34" t="str">
        <f t="shared" si="3"/>
        <v>0</v>
      </c>
      <c r="G60" s="35" t="str">
        <f t="shared" si="4"/>
        <v>0</v>
      </c>
      <c r="H60" s="3">
        <v>16104.0</v>
      </c>
    </row>
    <row r="61">
      <c r="A61" s="3" t="s">
        <v>23</v>
      </c>
      <c r="B61" s="3" t="s">
        <v>158</v>
      </c>
      <c r="C61" s="3"/>
      <c r="D61" s="30" t="str">
        <f t="shared" si="1"/>
        <v>0</v>
      </c>
      <c r="E61" s="30" t="str">
        <f t="shared" si="2"/>
        <v>0</v>
      </c>
      <c r="F61" s="34" t="str">
        <f t="shared" si="3"/>
        <v>0</v>
      </c>
      <c r="G61" s="35" t="str">
        <f t="shared" si="4"/>
        <v>0</v>
      </c>
      <c r="H61" s="3">
        <v>543679.0</v>
      </c>
    </row>
    <row r="62">
      <c r="A62" s="3" t="s">
        <v>23</v>
      </c>
      <c r="B62" s="3" t="s">
        <v>159</v>
      </c>
      <c r="C62" s="3"/>
      <c r="D62" s="30" t="str">
        <f t="shared" si="1"/>
        <v>0</v>
      </c>
      <c r="E62" s="36">
        <v>0.0</v>
      </c>
      <c r="F62" s="36">
        <v>0.0</v>
      </c>
      <c r="G62" s="37">
        <v>0.0</v>
      </c>
      <c r="H62" s="3">
        <v>937402.0</v>
      </c>
    </row>
    <row r="63">
      <c r="A63" s="3" t="s">
        <v>23</v>
      </c>
      <c r="B63" s="3" t="s">
        <v>160</v>
      </c>
      <c r="C63" s="3"/>
      <c r="D63" s="30" t="str">
        <f t="shared" si="1"/>
        <v>0</v>
      </c>
      <c r="E63" s="30" t="str">
        <f t="shared" ref="E63:E92" si="5">IF(ISNUMBER(SEARCH("Coal India",B63)),"Coal India",IF(ISNUMBER(SEARCH("China Shenhua",B63)),"China Shenhua",IF(ISNUMBER(SEARCH("Adani",B63)),"Adani",IF(ISNUMBER(SEARCH("Shanxi Coking",B63)),"Shanxi Coking",IF(ISNUMBER(SEARCH("Anglo American",B63)),"Anglo American",IF(ISNUMBER(SEARCH("BHP Billiton",B63)),"BHP Billiton",IF(ISNUMBER(SEARCH("Yitai Coal",B63)),"Yitai Coal",IF(ISNUMBER(SEARCH("Datang Intl",B63)),"Datang Intl",IF(ISNUMBER(SEARCH("China Coal",B63)),"China Coal",IF(ISNUMBER(SEARCH("Peabody Energy",B63)),"Peabody Energy",IF(ISNUMBER(SEARCH("Glencore Xstrata",B63)),"Glencore Xstrata",IF(ISNUMBER(SEARCH("Datong Coal",B63)),"Datong Coal",IF(ISNUMBER(SEARCH("Yanzhou Coal",B63)),"Yanzhou Coal",IF(ISNUMBER(SEARCH("DEH",B63)),"DEH",IF(ISNUMBER(SEARCH("Exxaro",B63)),"Exxaro",IF(ISNUMBER(SEARCH("Yangquan Coal",B63)),"Yangquan Coal",IF(ISNUMBER(SEARCH("Mechel",B63)),"Mechel",IF(ISNUMBER(SEARCH("Arch Coal",B63)),"Arch Coal",IF(ISNUMBER(SEARCH("Alpha Natural Resources",B63)),"Alpha Natural Resources",IF(ISNUMBER(SEARCH("EVRAZ",B63)),"EVRAZ", IF(ISNUMBER(SEARCH("Mitsubishi",B63)),"Mitsubishi",
if(and(or(B63="Vale", ISNUMBER(SEARCH("Vale ",B63))),NOT(ISNUMBER(SEARCH("?Vale",B63)))), "Vale",IF(ISNUMBER(SEARCH("Raspadskaya",B63)),"Raspadskaya",IF(ISNUMBER(SEARCH("Rio Tinto",B63)),"Rio Tinto",IF(ISNUMBER(SEARCH("Asia Resource",B63)),"Asia Resource",IF(ISNUMBER(SEARCH("Rusal",B63)),"Rusal",IF(ISNUMBER(SEARCH("Neyveli Lignite",B63)),"Neyveli Lignite",IF(ISNUMBER(SEARCH("Pingdingshan",B63)),"Pingdingshan",IF(ISNUMBER(SEARCH("Cloud Peak",B63)),"Cloud Peak",IF(ISNUMBER(SEARCH("Sasol",B63)),"Sasol",IF(ISNUMBER(SEARCH("Tata Steel",B63)),"Tata Steel",IF(AND(ISNUMBER(SEARCH("AGL",B63)),NOT(ISNUMBER(SEARCH("?AGL",B63)))),"AGL", IF(ISNUMBER(SEARCH("Teck",B63)),"Teck",IF(ISNUMBER(SEARCH("Severstal",B63)),"Severstal",IF(ISNUMBER(SEARCH("Coalspur",B63)),"Coalspur",IF(ISNUMBER(SEARCH("Kuzbass Fuel ",B63)),"Kuzbass Fuel ",IF(ISNUMBER(SEARCH("Polyus Gold",B63)),"Polyus Gold",IF(ISNUMBER(SEARCH("Energy Ventures",B63)),"Energy Ventures",IF(ISNUMBER(SEARCH("Whitehaven Coal",B63)),"Whitehaven Coal",IF(ISNUMBER(SEARCH("Banpu",B63)),"Banpu",IF(ISNUMBER(SEARCH("Bayan",B63)),"Bayan",IF(AND(ISNUMBER(SEARCH("RWE",B63)),NOT(ISNUMBER(SEARCH("ERWE",B63)))),"RWE",IF(ISNUMBER(SEARCH("Consol Energy",B63)),"Consol Energy",IF(ISNUMBER(SEARCH("WHSP",B63)),"WHSP",IF(ISNUMBER(SEARCH("Westmoreland",B63)),"Westmoreland",IF(ISNUMBER(SEARCH("Resource Generation",B63)),"Resource Generation",IF(ISNUMBER(SEARCH("Churchill Mining",B63)),"Churchill Mining",IF(ISNUMBER(SEARCH("NTPC",B63)),"NTPC",IF(ISNUMBER(SEARCH("Adaro",B63)),"Adaro",IF(ISNUMBER(SEARCH("Nacco",B63)),"Nacco",  IF(ISNUMBER(SEARCH("Idemitsu Kosan",B63)),"Idemitsu Kosan",IF(ISNUMBER(SEARCH("ARLP",B63)),"ARLP",IF(ISNUMBER(SEARCH("Huolinhe Opencut",B63)),"Huolinhe Opencut",IF(ISNUMBER(SEARCH("Golden Energy",B63)),"Golden Energy",IF(ISNUMBER(SEARCH("Mitsui &amp; Co",B63)),"Mitsui &amp; Co",
IF(AND(ISNUMBER(SEARCH("CoAL",B63)),NOT(ISNUMBER(SEARCH("?CoAL",B63)))),"CoAL",IF(ISNUMBER(SEARCH("NLMK",B63)),"NLMK",IF(ISNUMBER(SEARCH("Tata Power",B63)),"Tata Power",IF(ISNUMBER(SEARCH("MMK OJSC",B63)),"MMK OJSC",IF(ISNUMBER(SEARCH("Wesfarmers",B63)),"Wesfarmers",IF(ISNUMBER(SEARCH("Kazakhmys",B63)),"Kazakhmys",IF(ISNUMBER(SEARCH("New World Resources",B63)),"New World Resources",IF(ISNUMBER(SEARCH("MMC",B63)),"MMC",IF(ISNUMBER(SEARCH("Itochu",B63)),"Itochu",IF(ISNUMBER(SEARCH("Cockatoo",B63)),"Cockatoo",IF(ISNUMBER(SEARCH("Shanxi Meijin Energy",B63)),"Shanxi Meijin Energy",IF(ISNUMBER(SEARCH("Jizhong Energy",B63)),"Jizhong Energy",IF(ISNUMBER(SEARCH("Bandanna",B63)),"Bandanna",IF(ISNUMBER(SEARCH("Polo Resources",B63)),"Polo Resources",IF(ISNUMBER(SEARCH("Allete",B63)),"Allete",IF(ISNUMBER(SEARCH("CLP Holdings",B63)),"CLP Holdings", IF(AND(ISNUMBER(SEARCH("Aspire",B63)),NOT(ISNUMBER(SEARCH("Aspire D",B63)))),"Aspire", IF(ISNUMBER(SEARCH("Marubeni",B63)),"Marubeni",IF(ISNUMBER(SEARCH("China Resources",B63)),"China Resources",IF(ISNUMBER(SEARCH("Walter Energy",B63)),"Walter Energy",IF(ISNUMBER(SEARCH("Coal Energy",B63)),"Coal Energy",IF(ISNUMBER(SEARCH("Indika",B63)),"Indika",IF(ISNUMBER(SEARCH("Arcelor Mittal",B63)),"Arcelor Mittal",IF(ISNUMBER(SEARCH("FirstEnergy",B63)),"FirstEnergy",IF(ISNUMBER(SEARCH("Black Hills",B63)),"Black Hills",IF(ISNUMBER(SEARCH("Wescoal",B63)),"Wescoal",IF(ISNUMBER(SEARCH("Grupo Mexico",B63)),"Grupo Mexico",IF(and(or(B63="ARM", ISNUMBER(SEARCH("ARM ",B63))),NOT(ISNUMBER(SEARCH("?ARM",B63)))), "ARM",IF(ISNUMBER(SEARCH("Shanxi Coal",B63)),"Shanxi Coal",IF(ISNUMBER(SEARCH("Capital Power",B63)),"Capital Power",IF(ISNUMBER(SEARCH("PTT",B63)),"PTT",IF(ISNUMBER(SEARCH("Shanxi Lanhua Sci-Tech",B63)),"Shanxi Lanhua Sci-Tech",IF(ISNUMBER(SEARCH("Fortune",B63)),"Fortune",IF(ISNUMBER(SEARCH("Cardero",B63)),"Cardero",IF(ISNUMBER(SEARCH("Zhengzhou  Coal",B63)),"Zhengzhou Coal",IF(ISNUMBER(SEARCH("SAIL",B63)),"SAIL",IF(ISNUMBER(SEARCH("JSPL",B63)),"JSPL",IF(ISNUMBER(SEARCH("Shougang Fushan",B63)),"Shougang Fushan",IF(ISNUMBER(SEARCH("Jingyuan",B63)),"Jingyuan",IF(ISNUMBER(SEARCH("Stanmore",B63)),"Stanmore",IF(ISNUMBER(SEARCH("Prophecy Coal",B63)),"Prophecy Coal",IF(ISNUMBER(SEARCH("Cliffs Natural Resources",B63)),"Cliffs Natural Resources",IF(ISNUMBER(SEARCH("James River",B63)),"James River",IF(ISNUMBER(SEARCH("CESC",B63)),"CESC",IF(ISNUMBER(SEARCH("Alcoa",B63)),"Alcoa","0"))))))))))))))))))))))))))))))))))))))))))))))))))))))))))))))))))))))))))))))))))))))))))))))))))))
</f>
        <v>0</v>
      </c>
      <c r="F63" s="34" t="str">
        <f t="shared" ref="F63:F92" si="6">IF(OR(NOT(D63="0"),NOT(E63="0")),B63,D63)</f>
        <v>0</v>
      </c>
      <c r="G63" s="35" t="str">
        <f t="shared" ref="G63:G92" si="7">IF(F63="0",F63,H63)</f>
        <v>0</v>
      </c>
      <c r="H63" s="3">
        <v>755321.0</v>
      </c>
    </row>
    <row r="64">
      <c r="A64" s="3" t="s">
        <v>23</v>
      </c>
      <c r="B64" s="3" t="s">
        <v>161</v>
      </c>
      <c r="C64" s="3"/>
      <c r="D64" s="30" t="str">
        <f t="shared" si="1"/>
        <v>0</v>
      </c>
      <c r="E64" s="30" t="str">
        <f t="shared" si="5"/>
        <v>0</v>
      </c>
      <c r="F64" s="34" t="str">
        <f t="shared" si="6"/>
        <v>0</v>
      </c>
      <c r="G64" s="35" t="str">
        <f t="shared" si="7"/>
        <v>0</v>
      </c>
      <c r="H64" s="3">
        <v>3.2485667E7</v>
      </c>
    </row>
    <row r="65">
      <c r="A65" s="3" t="s">
        <v>23</v>
      </c>
      <c r="B65" s="3" t="s">
        <v>162</v>
      </c>
      <c r="C65" s="3"/>
      <c r="D65" s="30" t="str">
        <f t="shared" si="1"/>
        <v>0</v>
      </c>
      <c r="E65" s="30" t="str">
        <f t="shared" si="5"/>
        <v>0</v>
      </c>
      <c r="F65" s="34" t="str">
        <f t="shared" si="6"/>
        <v>0</v>
      </c>
      <c r="G65" s="35" t="str">
        <f t="shared" si="7"/>
        <v>0</v>
      </c>
      <c r="H65" s="3">
        <v>1465930.0</v>
      </c>
    </row>
    <row r="66">
      <c r="A66" s="3" t="s">
        <v>23</v>
      </c>
      <c r="B66" s="3" t="s">
        <v>163</v>
      </c>
      <c r="C66" s="3"/>
      <c r="D66" s="30" t="str">
        <f t="shared" si="1"/>
        <v>0</v>
      </c>
      <c r="E66" s="30" t="str">
        <f t="shared" si="5"/>
        <v>0</v>
      </c>
      <c r="F66" s="34" t="str">
        <f t="shared" si="6"/>
        <v>0</v>
      </c>
      <c r="G66" s="35" t="str">
        <f t="shared" si="7"/>
        <v>0</v>
      </c>
      <c r="H66" s="3">
        <v>1977117.0</v>
      </c>
    </row>
    <row r="67">
      <c r="A67" s="3" t="s">
        <v>23</v>
      </c>
      <c r="B67" s="3" t="s">
        <v>164</v>
      </c>
      <c r="C67" s="3"/>
      <c r="D67" s="30" t="str">
        <f t="shared" si="1"/>
        <v>0</v>
      </c>
      <c r="E67" s="30" t="str">
        <f t="shared" si="5"/>
        <v>0</v>
      </c>
      <c r="F67" s="34" t="str">
        <f t="shared" si="6"/>
        <v>0</v>
      </c>
      <c r="G67" s="35" t="str">
        <f t="shared" si="7"/>
        <v>0</v>
      </c>
      <c r="H67" s="3">
        <v>1144470.0</v>
      </c>
    </row>
    <row r="68">
      <c r="A68" s="3" t="s">
        <v>23</v>
      </c>
      <c r="B68" s="3" t="s">
        <v>165</v>
      </c>
      <c r="C68" s="3"/>
      <c r="D68" s="30" t="str">
        <f t="shared" si="1"/>
        <v>0</v>
      </c>
      <c r="E68" s="30" t="str">
        <f t="shared" si="5"/>
        <v>0</v>
      </c>
      <c r="F68" s="34" t="str">
        <f t="shared" si="6"/>
        <v>0</v>
      </c>
      <c r="G68" s="35" t="str">
        <f t="shared" si="7"/>
        <v>0</v>
      </c>
      <c r="H68" s="3">
        <v>1401550.0</v>
      </c>
    </row>
    <row r="69">
      <c r="A69" s="3" t="s">
        <v>23</v>
      </c>
      <c r="B69" s="3" t="s">
        <v>166</v>
      </c>
      <c r="C69" s="3"/>
      <c r="D69" s="30" t="str">
        <f t="shared" si="1"/>
        <v>0</v>
      </c>
      <c r="E69" s="30" t="str">
        <f t="shared" si="5"/>
        <v>0</v>
      </c>
      <c r="F69" s="34" t="str">
        <f t="shared" si="6"/>
        <v>0</v>
      </c>
      <c r="G69" s="35" t="str">
        <f t="shared" si="7"/>
        <v>0</v>
      </c>
      <c r="H69" s="3">
        <v>4856325.0</v>
      </c>
    </row>
    <row r="70">
      <c r="A70" s="3" t="s">
        <v>23</v>
      </c>
      <c r="B70" s="3" t="s">
        <v>167</v>
      </c>
      <c r="C70" s="3"/>
      <c r="D70" s="30" t="str">
        <f t="shared" si="1"/>
        <v>0</v>
      </c>
      <c r="E70" s="30" t="str">
        <f t="shared" si="5"/>
        <v>0</v>
      </c>
      <c r="F70" s="34" t="str">
        <f t="shared" si="6"/>
        <v>0</v>
      </c>
      <c r="G70" s="35" t="str">
        <f t="shared" si="7"/>
        <v>0</v>
      </c>
      <c r="H70" s="3">
        <v>1505495.0</v>
      </c>
    </row>
    <row r="71">
      <c r="A71" s="3" t="s">
        <v>23</v>
      </c>
      <c r="B71" s="3" t="s">
        <v>168</v>
      </c>
      <c r="C71" s="3"/>
      <c r="D71" s="30" t="str">
        <f t="shared" si="1"/>
        <v>0</v>
      </c>
      <c r="E71" s="30" t="str">
        <f t="shared" si="5"/>
        <v>0</v>
      </c>
      <c r="F71" s="34" t="str">
        <f t="shared" si="6"/>
        <v>0</v>
      </c>
      <c r="G71" s="35" t="str">
        <f t="shared" si="7"/>
        <v>0</v>
      </c>
      <c r="H71" s="3">
        <v>541365.0</v>
      </c>
    </row>
    <row r="72">
      <c r="A72" s="3" t="s">
        <v>23</v>
      </c>
      <c r="B72" s="3" t="s">
        <v>169</v>
      </c>
      <c r="C72" s="3"/>
      <c r="D72" s="30" t="str">
        <f t="shared" si="1"/>
        <v>0</v>
      </c>
      <c r="E72" s="30" t="str">
        <f t="shared" si="5"/>
        <v>0</v>
      </c>
      <c r="F72" s="34" t="str">
        <f t="shared" si="6"/>
        <v>0</v>
      </c>
      <c r="G72" s="35" t="str">
        <f t="shared" si="7"/>
        <v>0</v>
      </c>
      <c r="H72" s="3">
        <v>2947425.0</v>
      </c>
    </row>
    <row r="73">
      <c r="A73" s="3" t="s">
        <v>23</v>
      </c>
      <c r="B73" s="3" t="s">
        <v>170</v>
      </c>
      <c r="C73" s="3"/>
      <c r="D73" s="30" t="str">
        <f t="shared" si="1"/>
        <v>0</v>
      </c>
      <c r="E73" s="30" t="str">
        <f t="shared" si="5"/>
        <v>0</v>
      </c>
      <c r="F73" s="34" t="str">
        <f t="shared" si="6"/>
        <v>0</v>
      </c>
      <c r="G73" s="35" t="str">
        <f t="shared" si="7"/>
        <v>0</v>
      </c>
      <c r="H73" s="3">
        <v>1.06423833E8</v>
      </c>
    </row>
    <row r="74">
      <c r="A74" s="3" t="s">
        <v>23</v>
      </c>
      <c r="B74" s="3" t="s">
        <v>171</v>
      </c>
      <c r="C74" s="3"/>
      <c r="D74" s="30" t="str">
        <f t="shared" si="1"/>
        <v>0</v>
      </c>
      <c r="E74" s="30" t="str">
        <f t="shared" si="5"/>
        <v>0</v>
      </c>
      <c r="F74" s="34" t="str">
        <f t="shared" si="6"/>
        <v>0</v>
      </c>
      <c r="G74" s="35" t="str">
        <f t="shared" si="7"/>
        <v>0</v>
      </c>
      <c r="H74" s="3">
        <v>938536.0</v>
      </c>
    </row>
    <row r="75">
      <c r="A75" s="3" t="s">
        <v>23</v>
      </c>
      <c r="B75" s="3" t="s">
        <v>172</v>
      </c>
      <c r="C75" s="3"/>
      <c r="D75" s="30" t="str">
        <f t="shared" si="1"/>
        <v>0</v>
      </c>
      <c r="E75" s="30" t="str">
        <f t="shared" si="5"/>
        <v>0</v>
      </c>
      <c r="F75" s="34" t="str">
        <f t="shared" si="6"/>
        <v>0</v>
      </c>
      <c r="G75" s="35" t="str">
        <f t="shared" si="7"/>
        <v>0</v>
      </c>
      <c r="H75" s="3">
        <v>2954674.0</v>
      </c>
    </row>
    <row r="76">
      <c r="A76" s="3" t="s">
        <v>23</v>
      </c>
      <c r="B76" s="3" t="s">
        <v>173</v>
      </c>
      <c r="C76" s="3"/>
      <c r="D76" s="30" t="str">
        <f t="shared" si="1"/>
        <v>0</v>
      </c>
      <c r="E76" s="30" t="str">
        <f t="shared" si="5"/>
        <v>0</v>
      </c>
      <c r="F76" s="34" t="str">
        <f t="shared" si="6"/>
        <v>0</v>
      </c>
      <c r="G76" s="35" t="str">
        <f t="shared" si="7"/>
        <v>0</v>
      </c>
      <c r="H76" s="3">
        <v>770898.0</v>
      </c>
    </row>
    <row r="77">
      <c r="A77" s="3" t="s">
        <v>23</v>
      </c>
      <c r="B77" s="3" t="s">
        <v>174</v>
      </c>
      <c r="C77" s="3"/>
      <c r="D77" s="30" t="str">
        <f t="shared" si="1"/>
        <v>0</v>
      </c>
      <c r="E77" s="30" t="str">
        <f t="shared" si="5"/>
        <v>0</v>
      </c>
      <c r="F77" s="34" t="str">
        <f t="shared" si="6"/>
        <v>0</v>
      </c>
      <c r="G77" s="35" t="str">
        <f t="shared" si="7"/>
        <v>0</v>
      </c>
      <c r="H77" s="3">
        <v>2969144.0</v>
      </c>
    </row>
    <row r="78">
      <c r="A78" s="3" t="s">
        <v>23</v>
      </c>
      <c r="B78" s="3" t="s">
        <v>175</v>
      </c>
      <c r="C78" s="3"/>
      <c r="D78" s="30" t="str">
        <f t="shared" si="1"/>
        <v>Shell</v>
      </c>
      <c r="E78" s="30" t="str">
        <f t="shared" si="5"/>
        <v>0</v>
      </c>
      <c r="F78" s="34" t="str">
        <f t="shared" si="6"/>
        <v>ROYAL DUTCH SHELL 'B' SHS EUR0.07                 </v>
      </c>
      <c r="G78" s="35">
        <f t="shared" si="7"/>
        <v>3085022</v>
      </c>
      <c r="H78" s="3">
        <v>3085022.0</v>
      </c>
    </row>
    <row r="79">
      <c r="A79" s="3" t="s">
        <v>23</v>
      </c>
      <c r="B79" s="3" t="s">
        <v>176</v>
      </c>
      <c r="C79" s="3"/>
      <c r="D79" s="30" t="str">
        <f t="shared" si="1"/>
        <v>0</v>
      </c>
      <c r="E79" s="30" t="str">
        <f t="shared" si="5"/>
        <v>0</v>
      </c>
      <c r="F79" s="34" t="str">
        <f t="shared" si="6"/>
        <v>0</v>
      </c>
      <c r="G79" s="35" t="str">
        <f t="shared" si="7"/>
        <v>0</v>
      </c>
      <c r="H79" s="3">
        <v>299398.0</v>
      </c>
    </row>
    <row r="80">
      <c r="A80" s="3" t="s">
        <v>23</v>
      </c>
      <c r="B80" s="3" t="s">
        <v>177</v>
      </c>
      <c r="C80" s="3"/>
      <c r="D80" s="30" t="str">
        <f t="shared" si="1"/>
        <v>0</v>
      </c>
      <c r="E80" s="30" t="str">
        <f t="shared" si="5"/>
        <v>0</v>
      </c>
      <c r="F80" s="34" t="str">
        <f t="shared" si="6"/>
        <v>0</v>
      </c>
      <c r="G80" s="35" t="str">
        <f t="shared" si="7"/>
        <v>0</v>
      </c>
      <c r="H80" s="3">
        <v>696102.0</v>
      </c>
    </row>
    <row r="81">
      <c r="A81" s="3" t="s">
        <v>23</v>
      </c>
      <c r="B81" s="3" t="s">
        <v>178</v>
      </c>
      <c r="C81" s="3"/>
      <c r="D81" s="30" t="str">
        <f t="shared" si="1"/>
        <v>0</v>
      </c>
      <c r="E81" s="30" t="str">
        <f t="shared" si="5"/>
        <v>0</v>
      </c>
      <c r="F81" s="34" t="str">
        <f t="shared" si="6"/>
        <v>0</v>
      </c>
      <c r="G81" s="35" t="str">
        <f t="shared" si="7"/>
        <v>0</v>
      </c>
      <c r="H81" s="3">
        <v>840042.0</v>
      </c>
    </row>
    <row r="82">
      <c r="A82" s="3" t="s">
        <v>23</v>
      </c>
      <c r="B82" s="3" t="s">
        <v>179</v>
      </c>
      <c r="C82" s="3"/>
      <c r="D82" s="30" t="str">
        <f t="shared" si="1"/>
        <v>0</v>
      </c>
      <c r="E82" s="30" t="str">
        <f t="shared" si="5"/>
        <v>0</v>
      </c>
      <c r="F82" s="34" t="str">
        <f t="shared" si="6"/>
        <v>0</v>
      </c>
      <c r="G82" s="35" t="str">
        <f t="shared" si="7"/>
        <v>0</v>
      </c>
      <c r="H82" s="3">
        <v>894077.0</v>
      </c>
    </row>
    <row r="83">
      <c r="A83" s="3" t="s">
        <v>23</v>
      </c>
      <c r="B83" s="3" t="s">
        <v>180</v>
      </c>
      <c r="C83" s="3"/>
      <c r="D83" s="30" t="str">
        <f t="shared" si="1"/>
        <v>0</v>
      </c>
      <c r="E83" s="30" t="str">
        <f t="shared" si="5"/>
        <v>0</v>
      </c>
      <c r="F83" s="34" t="str">
        <f t="shared" si="6"/>
        <v>0</v>
      </c>
      <c r="G83" s="35" t="str">
        <f t="shared" si="7"/>
        <v>0</v>
      </c>
      <c r="H83" s="3">
        <v>219750.0</v>
      </c>
    </row>
    <row r="84">
      <c r="A84" s="3" t="s">
        <v>23</v>
      </c>
      <c r="B84" s="3" t="s">
        <v>181</v>
      </c>
      <c r="C84" s="3"/>
      <c r="D84" s="30" t="str">
        <f t="shared" si="1"/>
        <v>0</v>
      </c>
      <c r="E84" s="30" t="str">
        <f t="shared" si="5"/>
        <v>0</v>
      </c>
      <c r="F84" s="34" t="str">
        <f t="shared" si="6"/>
        <v>0</v>
      </c>
      <c r="G84" s="35" t="str">
        <f t="shared" si="7"/>
        <v>0</v>
      </c>
      <c r="H84" s="3">
        <v>1587225.0</v>
      </c>
    </row>
    <row r="85">
      <c r="A85" s="3" t="s">
        <v>23</v>
      </c>
      <c r="B85" s="3" t="s">
        <v>182</v>
      </c>
      <c r="C85" s="3"/>
      <c r="D85" s="30" t="str">
        <f t="shared" si="1"/>
        <v>0</v>
      </c>
      <c r="E85" s="30" t="str">
        <f t="shared" si="5"/>
        <v>0</v>
      </c>
      <c r="F85" s="34" t="str">
        <f t="shared" si="6"/>
        <v>0</v>
      </c>
      <c r="G85" s="35" t="str">
        <f t="shared" si="7"/>
        <v>0</v>
      </c>
      <c r="H85" s="3">
        <v>1704150.0</v>
      </c>
    </row>
    <row r="86">
      <c r="A86" s="3" t="s">
        <v>23</v>
      </c>
      <c r="B86" s="3" t="s">
        <v>183</v>
      </c>
      <c r="C86" s="3"/>
      <c r="D86" s="30" t="str">
        <f t="shared" si="1"/>
        <v>0</v>
      </c>
      <c r="E86" s="30" t="str">
        <f t="shared" si="5"/>
        <v>0</v>
      </c>
      <c r="F86" s="34" t="str">
        <f t="shared" si="6"/>
        <v>0</v>
      </c>
      <c r="G86" s="35" t="str">
        <f t="shared" si="7"/>
        <v>0</v>
      </c>
      <c r="H86" s="3">
        <v>2381956.0</v>
      </c>
    </row>
    <row r="87">
      <c r="A87" s="3" t="s">
        <v>23</v>
      </c>
      <c r="B87" s="3" t="s">
        <v>184</v>
      </c>
      <c r="C87" s="3"/>
      <c r="D87" s="30" t="str">
        <f t="shared" si="1"/>
        <v>0</v>
      </c>
      <c r="E87" s="30" t="str">
        <f t="shared" si="5"/>
        <v>0</v>
      </c>
      <c r="F87" s="34" t="str">
        <f t="shared" si="6"/>
        <v>0</v>
      </c>
      <c r="G87" s="35" t="str">
        <f t="shared" si="7"/>
        <v>0</v>
      </c>
      <c r="H87" s="3">
        <v>977255.0</v>
      </c>
    </row>
    <row r="88">
      <c r="A88" s="3" t="s">
        <v>23</v>
      </c>
      <c r="B88" s="3" t="s">
        <v>185</v>
      </c>
      <c r="C88" s="3"/>
      <c r="D88" s="30" t="str">
        <f t="shared" si="1"/>
        <v>0</v>
      </c>
      <c r="E88" s="30" t="str">
        <f t="shared" si="5"/>
        <v>0</v>
      </c>
      <c r="F88" s="34" t="str">
        <f t="shared" si="6"/>
        <v>0</v>
      </c>
      <c r="G88" s="35" t="str">
        <f t="shared" si="7"/>
        <v>0</v>
      </c>
      <c r="H88" s="3">
        <v>3.010568E7</v>
      </c>
    </row>
    <row r="89">
      <c r="A89" s="3" t="s">
        <v>23</v>
      </c>
      <c r="B89" s="3" t="s">
        <v>186</v>
      </c>
      <c r="C89" s="3"/>
      <c r="D89" s="30" t="str">
        <f t="shared" si="1"/>
        <v>0</v>
      </c>
      <c r="E89" s="30" t="str">
        <f t="shared" si="5"/>
        <v>0</v>
      </c>
      <c r="F89" s="34" t="str">
        <f t="shared" si="6"/>
        <v>0</v>
      </c>
      <c r="G89" s="35" t="str">
        <f t="shared" si="7"/>
        <v>0</v>
      </c>
      <c r="H89" s="3">
        <v>819276.0</v>
      </c>
    </row>
    <row r="90">
      <c r="A90" s="3" t="s">
        <v>23</v>
      </c>
      <c r="B90" s="3" t="s">
        <v>187</v>
      </c>
      <c r="C90" s="3"/>
      <c r="D90" s="30" t="str">
        <f t="shared" si="1"/>
        <v>0</v>
      </c>
      <c r="E90" s="30" t="str">
        <f t="shared" si="5"/>
        <v>0</v>
      </c>
      <c r="F90" s="34" t="str">
        <f t="shared" si="6"/>
        <v>0</v>
      </c>
      <c r="G90" s="35" t="str">
        <f t="shared" si="7"/>
        <v>0</v>
      </c>
      <c r="H90" s="3">
        <v>977200.0</v>
      </c>
    </row>
    <row r="91">
      <c r="A91" s="3" t="s">
        <v>23</v>
      </c>
      <c r="B91" s="3" t="s">
        <v>188</v>
      </c>
      <c r="C91" s="3"/>
      <c r="D91" s="30" t="str">
        <f t="shared" si="1"/>
        <v>0</v>
      </c>
      <c r="E91" s="30" t="str">
        <f t="shared" si="5"/>
        <v>0</v>
      </c>
      <c r="F91" s="34" t="str">
        <f t="shared" si="6"/>
        <v>0</v>
      </c>
      <c r="G91" s="35" t="str">
        <f t="shared" si="7"/>
        <v>0</v>
      </c>
      <c r="H91" s="3">
        <v>1335399.0</v>
      </c>
    </row>
    <row r="92">
      <c r="A92" s="3" t="s">
        <v>23</v>
      </c>
      <c r="B92" s="3" t="s">
        <v>189</v>
      </c>
      <c r="C92" s="3"/>
      <c r="D92" s="30" t="str">
        <f t="shared" si="1"/>
        <v>0</v>
      </c>
      <c r="E92" s="30" t="str">
        <f t="shared" si="5"/>
        <v>0</v>
      </c>
      <c r="F92" s="34" t="str">
        <f t="shared" si="6"/>
        <v>0</v>
      </c>
      <c r="G92" s="35" t="str">
        <f t="shared" si="7"/>
        <v>0</v>
      </c>
      <c r="H92" s="3">
        <v>808572.0</v>
      </c>
    </row>
    <row r="93">
      <c r="A93" s="3" t="s">
        <v>23</v>
      </c>
      <c r="B93" s="3" t="s">
        <v>190</v>
      </c>
      <c r="C93" s="3"/>
      <c r="D93" s="30" t="str">
        <f t="shared" si="1"/>
        <v>0</v>
      </c>
      <c r="E93" s="36">
        <v>0.0</v>
      </c>
      <c r="F93" s="36">
        <v>0.0</v>
      </c>
      <c r="G93" s="37">
        <v>0.0</v>
      </c>
      <c r="H93" s="3">
        <v>2384858.0</v>
      </c>
    </row>
    <row r="94">
      <c r="A94" s="3" t="s">
        <v>23</v>
      </c>
      <c r="B94" s="3" t="s">
        <v>191</v>
      </c>
      <c r="C94" s="3"/>
      <c r="D94" s="30" t="str">
        <f t="shared" si="1"/>
        <v>0</v>
      </c>
      <c r="E94" s="30" t="str">
        <f t="shared" ref="E94:E101" si="8">IF(ISNUMBER(SEARCH("Coal India",B94)),"Coal India",IF(ISNUMBER(SEARCH("China Shenhua",B94)),"China Shenhua",IF(ISNUMBER(SEARCH("Adani",B94)),"Adani",IF(ISNUMBER(SEARCH("Shanxi Coking",B94)),"Shanxi Coking",IF(ISNUMBER(SEARCH("Anglo American",B94)),"Anglo American",IF(ISNUMBER(SEARCH("BHP Billiton",B94)),"BHP Billiton",IF(ISNUMBER(SEARCH("Yitai Coal",B94)),"Yitai Coal",IF(ISNUMBER(SEARCH("Datang Intl",B94)),"Datang Intl",IF(ISNUMBER(SEARCH("China Coal",B94)),"China Coal",IF(ISNUMBER(SEARCH("Peabody Energy",B94)),"Peabody Energy",IF(ISNUMBER(SEARCH("Glencore Xstrata",B94)),"Glencore Xstrata",IF(ISNUMBER(SEARCH("Datong Coal",B94)),"Datong Coal",IF(ISNUMBER(SEARCH("Yanzhou Coal",B94)),"Yanzhou Coal",IF(ISNUMBER(SEARCH("DEH",B94)),"DEH",IF(ISNUMBER(SEARCH("Exxaro",B94)),"Exxaro",IF(ISNUMBER(SEARCH("Yangquan Coal",B94)),"Yangquan Coal",IF(ISNUMBER(SEARCH("Mechel",B94)),"Mechel",IF(ISNUMBER(SEARCH("Arch Coal",B94)),"Arch Coal",IF(ISNUMBER(SEARCH("Alpha Natural Resources",B94)),"Alpha Natural Resources",IF(ISNUMBER(SEARCH("EVRAZ",B94)),"EVRAZ", IF(ISNUMBER(SEARCH("Mitsubishi",B94)),"Mitsubishi",
if(and(or(B94="Vale", ISNUMBER(SEARCH("Vale ",B94))),NOT(ISNUMBER(SEARCH("?Vale",B94)))), "Vale",IF(ISNUMBER(SEARCH("Raspadskaya",B94)),"Raspadskaya",IF(ISNUMBER(SEARCH("Rio Tinto",B94)),"Rio Tinto",IF(ISNUMBER(SEARCH("Asia Resource",B94)),"Asia Resource",IF(ISNUMBER(SEARCH("Rusal",B94)),"Rusal",IF(ISNUMBER(SEARCH("Neyveli Lignite",B94)),"Neyveli Lignite",IF(ISNUMBER(SEARCH("Pingdingshan",B94)),"Pingdingshan",IF(ISNUMBER(SEARCH("Cloud Peak",B94)),"Cloud Peak",IF(ISNUMBER(SEARCH("Sasol",B94)),"Sasol",IF(ISNUMBER(SEARCH("Tata Steel",B94)),"Tata Steel",IF(AND(ISNUMBER(SEARCH("AGL",B94)),NOT(ISNUMBER(SEARCH("?AGL",B94)))),"AGL", IF(ISNUMBER(SEARCH("Teck",B94)),"Teck",IF(ISNUMBER(SEARCH("Severstal",B94)),"Severstal",IF(ISNUMBER(SEARCH("Coalspur",B94)),"Coalspur",IF(ISNUMBER(SEARCH("Kuzbass Fuel ",B94)),"Kuzbass Fuel ",IF(ISNUMBER(SEARCH("Polyus Gold",B94)),"Polyus Gold",IF(ISNUMBER(SEARCH("Energy Ventures",B94)),"Energy Ventures",IF(ISNUMBER(SEARCH("Whitehaven Coal",B94)),"Whitehaven Coal",IF(ISNUMBER(SEARCH("Banpu",B94)),"Banpu",IF(ISNUMBER(SEARCH("Bayan",B94)),"Bayan",IF(AND(ISNUMBER(SEARCH("RWE",B94)),NOT(ISNUMBER(SEARCH("ERWE",B94)))),"RWE",IF(ISNUMBER(SEARCH("Consol Energy",B94)),"Consol Energy",IF(ISNUMBER(SEARCH("WHSP",B94)),"WHSP",IF(ISNUMBER(SEARCH("Westmoreland",B94)),"Westmoreland",IF(ISNUMBER(SEARCH("Resource Generation",B94)),"Resource Generation",IF(ISNUMBER(SEARCH("Churchill Mining",B94)),"Churchill Mining",IF(ISNUMBER(SEARCH("NTPC",B94)),"NTPC",IF(ISNUMBER(SEARCH("Adaro",B94)),"Adaro",IF(ISNUMBER(SEARCH("Nacco",B94)),"Nacco",  IF(ISNUMBER(SEARCH("Idemitsu Kosan",B94)),"Idemitsu Kosan",IF(ISNUMBER(SEARCH("ARLP",B94)),"ARLP",IF(ISNUMBER(SEARCH("Huolinhe Opencut",B94)),"Huolinhe Opencut",IF(ISNUMBER(SEARCH("Golden Energy",B94)),"Golden Energy",IF(ISNUMBER(SEARCH("Mitsui &amp; Co",B94)),"Mitsui &amp; Co",
IF(AND(ISNUMBER(SEARCH("CoAL",B94)),NOT(ISNUMBER(SEARCH("?CoAL",B94)))),"CoAL",IF(ISNUMBER(SEARCH("NLMK",B94)),"NLMK",IF(ISNUMBER(SEARCH("Tata Power",B94)),"Tata Power",IF(ISNUMBER(SEARCH("MMK OJSC",B94)),"MMK OJSC",IF(ISNUMBER(SEARCH("Wesfarmers",B94)),"Wesfarmers",IF(ISNUMBER(SEARCH("Kazakhmys",B94)),"Kazakhmys",IF(ISNUMBER(SEARCH("New World Resources",B94)),"New World Resources",IF(ISNUMBER(SEARCH("MMC",B94)),"MMC",IF(ISNUMBER(SEARCH("Itochu",B94)),"Itochu",IF(ISNUMBER(SEARCH("Cockatoo",B94)),"Cockatoo",IF(ISNUMBER(SEARCH("Shanxi Meijin Energy",B94)),"Shanxi Meijin Energy",IF(ISNUMBER(SEARCH("Jizhong Energy",B94)),"Jizhong Energy",IF(ISNUMBER(SEARCH("Bandanna",B94)),"Bandanna",IF(ISNUMBER(SEARCH("Polo Resources",B94)),"Polo Resources",IF(ISNUMBER(SEARCH("Allete",B94)),"Allete",IF(ISNUMBER(SEARCH("CLP Holdings",B94)),"CLP Holdings", IF(AND(ISNUMBER(SEARCH("Aspire",B94)),NOT(ISNUMBER(SEARCH("Aspire D",B94)))),"Aspire", IF(ISNUMBER(SEARCH("Marubeni",B94)),"Marubeni",IF(ISNUMBER(SEARCH("China Resources",B94)),"China Resources",IF(ISNUMBER(SEARCH("Walter Energy",B94)),"Walter Energy",IF(ISNUMBER(SEARCH("Coal Energy",B94)),"Coal Energy",IF(ISNUMBER(SEARCH("Indika",B94)),"Indika",IF(ISNUMBER(SEARCH("Arcelor Mittal",B94)),"Arcelor Mittal",IF(ISNUMBER(SEARCH("FirstEnergy",B94)),"FirstEnergy",IF(ISNUMBER(SEARCH("Black Hills",B94)),"Black Hills",IF(ISNUMBER(SEARCH("Wescoal",B94)),"Wescoal",IF(ISNUMBER(SEARCH("Grupo Mexico",B94)),"Grupo Mexico",IF(and(or(B94="ARM", ISNUMBER(SEARCH("ARM ",B94))),NOT(ISNUMBER(SEARCH("?ARM",B94)))), "ARM",IF(ISNUMBER(SEARCH("Shanxi Coal",B94)),"Shanxi Coal",IF(ISNUMBER(SEARCH("Capital Power",B94)),"Capital Power",IF(ISNUMBER(SEARCH("PTT",B94)),"PTT",IF(ISNUMBER(SEARCH("Shanxi Lanhua Sci-Tech",B94)),"Shanxi Lanhua Sci-Tech",IF(ISNUMBER(SEARCH("Fortune",B94)),"Fortune",IF(ISNUMBER(SEARCH("Cardero",B94)),"Cardero",IF(ISNUMBER(SEARCH("Zhengzhou  Coal",B94)),"Zhengzhou Coal",IF(ISNUMBER(SEARCH("SAIL",B94)),"SAIL",IF(ISNUMBER(SEARCH("JSPL",B94)),"JSPL",IF(ISNUMBER(SEARCH("Shougang Fushan",B94)),"Shougang Fushan",IF(ISNUMBER(SEARCH("Jingyuan",B94)),"Jingyuan",IF(ISNUMBER(SEARCH("Stanmore",B94)),"Stanmore",IF(ISNUMBER(SEARCH("Prophecy Coal",B94)),"Prophecy Coal",IF(ISNUMBER(SEARCH("Cliffs Natural Resources",B94)),"Cliffs Natural Resources",IF(ISNUMBER(SEARCH("James River",B94)),"James River",IF(ISNUMBER(SEARCH("CESC",B94)),"CESC",IF(ISNUMBER(SEARCH("Alcoa",B94)),"Alcoa","0"))))))))))))))))))))))))))))))))))))))))))))))))))))))))))))))))))))))))))))))))))))))))))))))))))))
</f>
        <v>0</v>
      </c>
      <c r="F94" s="34" t="str">
        <f t="shared" ref="F94:F101" si="9">IF(OR(NOT(D94="0"),NOT(E94="0")),B94,D94)</f>
        <v>0</v>
      </c>
      <c r="G94" s="35" t="str">
        <f t="shared" ref="G94:G101" si="10">IF(F94="0",F94,H94)</f>
        <v>0</v>
      </c>
      <c r="H94" s="3">
        <v>1.365418E7</v>
      </c>
    </row>
    <row r="95">
      <c r="A95" s="3" t="s">
        <v>23</v>
      </c>
      <c r="B95" s="3" t="s">
        <v>192</v>
      </c>
      <c r="C95" s="3"/>
      <c r="D95" s="30" t="str">
        <f t="shared" si="1"/>
        <v>0</v>
      </c>
      <c r="E95" s="30" t="str">
        <f t="shared" si="8"/>
        <v>0</v>
      </c>
      <c r="F95" s="34" t="str">
        <f t="shared" si="9"/>
        <v>0</v>
      </c>
      <c r="G95" s="35" t="str">
        <f t="shared" si="10"/>
        <v>0</v>
      </c>
      <c r="H95" s="3">
        <v>514884.0</v>
      </c>
    </row>
    <row r="96">
      <c r="A96" s="3" t="s">
        <v>23</v>
      </c>
      <c r="B96" s="3" t="s">
        <v>193</v>
      </c>
      <c r="C96" s="3"/>
      <c r="D96" s="30" t="str">
        <f t="shared" si="1"/>
        <v>0</v>
      </c>
      <c r="E96" s="30" t="str">
        <f t="shared" si="8"/>
        <v>0</v>
      </c>
      <c r="F96" s="34" t="str">
        <f t="shared" si="9"/>
        <v>0</v>
      </c>
      <c r="G96" s="35" t="str">
        <f t="shared" si="10"/>
        <v>0</v>
      </c>
      <c r="H96" s="3">
        <v>725563.0</v>
      </c>
    </row>
    <row r="97">
      <c r="A97" s="3" t="s">
        <v>23</v>
      </c>
      <c r="B97" s="3" t="s">
        <v>194</v>
      </c>
      <c r="C97" s="3"/>
      <c r="D97" s="30" t="str">
        <f t="shared" si="1"/>
        <v>0</v>
      </c>
      <c r="E97" s="30" t="str">
        <f t="shared" si="8"/>
        <v>0</v>
      </c>
      <c r="F97" s="34" t="str">
        <f t="shared" si="9"/>
        <v>0</v>
      </c>
      <c r="G97" s="35" t="str">
        <f t="shared" si="10"/>
        <v>0</v>
      </c>
      <c r="H97" s="3">
        <v>4205713.0</v>
      </c>
    </row>
    <row r="98">
      <c r="A98" s="3" t="s">
        <v>23</v>
      </c>
      <c r="B98" s="3" t="s">
        <v>195</v>
      </c>
      <c r="C98" s="3"/>
      <c r="D98" s="30" t="str">
        <f t="shared" si="1"/>
        <v>0</v>
      </c>
      <c r="E98" s="30" t="str">
        <f t="shared" si="8"/>
        <v>0</v>
      </c>
      <c r="F98" s="34" t="str">
        <f t="shared" si="9"/>
        <v>0</v>
      </c>
      <c r="G98" s="35" t="str">
        <f t="shared" si="10"/>
        <v>0</v>
      </c>
      <c r="H98" s="3">
        <v>467500.0</v>
      </c>
    </row>
    <row r="99">
      <c r="A99" s="3" t="s">
        <v>23</v>
      </c>
      <c r="B99" s="3" t="s">
        <v>196</v>
      </c>
      <c r="C99" s="3"/>
      <c r="D99" s="30" t="str">
        <f t="shared" si="1"/>
        <v>0</v>
      </c>
      <c r="E99" s="30" t="str">
        <f t="shared" si="8"/>
        <v>0</v>
      </c>
      <c r="F99" s="34" t="str">
        <f t="shared" si="9"/>
        <v>0</v>
      </c>
      <c r="G99" s="35" t="str">
        <f t="shared" si="10"/>
        <v>0</v>
      </c>
      <c r="H99" s="3">
        <v>1693817.0</v>
      </c>
    </row>
    <row r="100">
      <c r="A100" s="3" t="s">
        <v>23</v>
      </c>
      <c r="B100" s="3" t="s">
        <v>197</v>
      </c>
      <c r="C100" s="3"/>
      <c r="D100" s="30" t="str">
        <f t="shared" si="1"/>
        <v>0</v>
      </c>
      <c r="E100" s="30" t="str">
        <f t="shared" si="8"/>
        <v>0</v>
      </c>
      <c r="F100" s="34" t="str">
        <f t="shared" si="9"/>
        <v>0</v>
      </c>
      <c r="G100" s="35" t="str">
        <f t="shared" si="10"/>
        <v>0</v>
      </c>
      <c r="H100" s="3">
        <v>3817784.0</v>
      </c>
    </row>
    <row r="101">
      <c r="A101" s="3" t="s">
        <v>23</v>
      </c>
      <c r="B101" s="3" t="s">
        <v>198</v>
      </c>
      <c r="C101" s="3"/>
      <c r="D101" s="30" t="str">
        <f t="shared" si="1"/>
        <v>0</v>
      </c>
      <c r="E101" s="30" t="str">
        <f t="shared" si="8"/>
        <v>0</v>
      </c>
      <c r="F101" s="34" t="str">
        <f t="shared" si="9"/>
        <v>0</v>
      </c>
      <c r="G101" s="35" t="str">
        <f t="shared" si="10"/>
        <v>0</v>
      </c>
      <c r="H101" s="3">
        <v>3.385407E7</v>
      </c>
    </row>
    <row r="102">
      <c r="A102" s="3" t="s">
        <v>23</v>
      </c>
      <c r="B102" s="3" t="s">
        <v>199</v>
      </c>
      <c r="C102" s="3"/>
      <c r="D102" s="30" t="str">
        <f t="shared" si="1"/>
        <v>0</v>
      </c>
      <c r="E102" s="36">
        <v>0.0</v>
      </c>
      <c r="F102" s="36">
        <v>0.0</v>
      </c>
      <c r="G102" s="37">
        <v>0.0</v>
      </c>
      <c r="H102" s="3">
        <v>2627129.0</v>
      </c>
    </row>
    <row r="103">
      <c r="A103" s="3" t="s">
        <v>23</v>
      </c>
      <c r="B103" s="3" t="s">
        <v>200</v>
      </c>
      <c r="C103" s="3"/>
      <c r="D103" s="30" t="str">
        <f t="shared" si="1"/>
        <v>0</v>
      </c>
      <c r="E103" s="30" t="str">
        <f t="shared" ref="E103:E183" si="11">IF(ISNUMBER(SEARCH("Coal India",B103)),"Coal India",IF(ISNUMBER(SEARCH("China Shenhua",B103)),"China Shenhua",IF(ISNUMBER(SEARCH("Adani",B103)),"Adani",IF(ISNUMBER(SEARCH("Shanxi Coking",B103)),"Shanxi Coking",IF(ISNUMBER(SEARCH("Anglo American",B103)),"Anglo American",IF(ISNUMBER(SEARCH("BHP Billiton",B103)),"BHP Billiton",IF(ISNUMBER(SEARCH("Yitai Coal",B103)),"Yitai Coal",IF(ISNUMBER(SEARCH("Datang Intl",B103)),"Datang Intl",IF(ISNUMBER(SEARCH("China Coal",B103)),"China Coal",IF(ISNUMBER(SEARCH("Peabody Energy",B103)),"Peabody Energy",IF(ISNUMBER(SEARCH("Glencore Xstrata",B103)),"Glencore Xstrata",IF(ISNUMBER(SEARCH("Datong Coal",B103)),"Datong Coal",IF(ISNUMBER(SEARCH("Yanzhou Coal",B103)),"Yanzhou Coal",IF(ISNUMBER(SEARCH("DEH",B103)),"DEH",IF(ISNUMBER(SEARCH("Exxaro",B103)),"Exxaro",IF(ISNUMBER(SEARCH("Yangquan Coal",B103)),"Yangquan Coal",IF(ISNUMBER(SEARCH("Mechel",B103)),"Mechel",IF(ISNUMBER(SEARCH("Arch Coal",B103)),"Arch Coal",IF(ISNUMBER(SEARCH("Alpha Natural Resources",B103)),"Alpha Natural Resources",IF(ISNUMBER(SEARCH("EVRAZ",B103)),"EVRAZ", IF(ISNUMBER(SEARCH("Mitsubishi",B103)),"Mitsubishi",
if(and(or(B103="Vale", ISNUMBER(SEARCH("Vale ",B103))),NOT(ISNUMBER(SEARCH("?Vale",B103)))), "Vale",IF(ISNUMBER(SEARCH("Raspadskaya",B103)),"Raspadskaya",IF(ISNUMBER(SEARCH("Rio Tinto",B103)),"Rio Tinto",IF(ISNUMBER(SEARCH("Asia Resource",B103)),"Asia Resource",IF(ISNUMBER(SEARCH("Rusal",B103)),"Rusal",IF(ISNUMBER(SEARCH("Neyveli Lignite",B103)),"Neyveli Lignite",IF(ISNUMBER(SEARCH("Pingdingshan",B103)),"Pingdingshan",IF(ISNUMBER(SEARCH("Cloud Peak",B103)),"Cloud Peak",IF(ISNUMBER(SEARCH("Sasol",B103)),"Sasol",IF(ISNUMBER(SEARCH("Tata Steel",B103)),"Tata Steel",IF(AND(ISNUMBER(SEARCH("AGL",B103)),NOT(ISNUMBER(SEARCH("?AGL",B103)))),"AGL", IF(ISNUMBER(SEARCH("Teck",B103)),"Teck",IF(ISNUMBER(SEARCH("Severstal",B103)),"Severstal",IF(ISNUMBER(SEARCH("Coalspur",B103)),"Coalspur",IF(ISNUMBER(SEARCH("Kuzbass Fuel ",B103)),"Kuzbass Fuel ",IF(ISNUMBER(SEARCH("Polyus Gold",B103)),"Polyus Gold",IF(ISNUMBER(SEARCH("Energy Ventures",B103)),"Energy Ventures",IF(ISNUMBER(SEARCH("Whitehaven Coal",B103)),"Whitehaven Coal",IF(ISNUMBER(SEARCH("Banpu",B103)),"Banpu",IF(ISNUMBER(SEARCH("Bayan",B103)),"Bayan",IF(AND(ISNUMBER(SEARCH("RWE",B103)),NOT(ISNUMBER(SEARCH("ERWE",B103)))),"RWE",IF(ISNUMBER(SEARCH("Consol Energy",B103)),"Consol Energy",IF(ISNUMBER(SEARCH("WHSP",B103)),"WHSP",IF(ISNUMBER(SEARCH("Westmoreland",B103)),"Westmoreland",IF(ISNUMBER(SEARCH("Resource Generation",B103)),"Resource Generation",IF(ISNUMBER(SEARCH("Churchill Mining",B103)),"Churchill Mining",IF(ISNUMBER(SEARCH("NTPC",B103)),"NTPC",IF(ISNUMBER(SEARCH("Adaro",B103)),"Adaro",IF(ISNUMBER(SEARCH("Nacco",B103)),"Nacco",  IF(ISNUMBER(SEARCH("Idemitsu Kosan",B103)),"Idemitsu Kosan",IF(ISNUMBER(SEARCH("ARLP",B103)),"ARLP",IF(ISNUMBER(SEARCH("Huolinhe Opencut",B103)),"Huolinhe Opencut",IF(ISNUMBER(SEARCH("Golden Energy",B103)),"Golden Energy",IF(ISNUMBER(SEARCH("Mitsui &amp; Co",B103)),"Mitsui &amp; Co",
IF(AND(ISNUMBER(SEARCH("CoAL",B103)),NOT(ISNUMBER(SEARCH("?CoAL",B103)))),"CoAL",IF(ISNUMBER(SEARCH("NLMK",B103)),"NLMK",IF(ISNUMBER(SEARCH("Tata Power",B103)),"Tata Power",IF(ISNUMBER(SEARCH("MMK OJSC",B103)),"MMK OJSC",IF(ISNUMBER(SEARCH("Wesfarmers",B103)),"Wesfarmers",IF(ISNUMBER(SEARCH("Kazakhmys",B103)),"Kazakhmys",IF(ISNUMBER(SEARCH("New World Resources",B103)),"New World Resources",IF(ISNUMBER(SEARCH("MMC",B103)),"MMC",IF(ISNUMBER(SEARCH("Itochu",B103)),"Itochu",IF(ISNUMBER(SEARCH("Cockatoo",B103)),"Cockatoo",IF(ISNUMBER(SEARCH("Shanxi Meijin Energy",B103)),"Shanxi Meijin Energy",IF(ISNUMBER(SEARCH("Jizhong Energy",B103)),"Jizhong Energy",IF(ISNUMBER(SEARCH("Bandanna",B103)),"Bandanna",IF(ISNUMBER(SEARCH("Polo Resources",B103)),"Polo Resources",IF(ISNUMBER(SEARCH("Allete",B103)),"Allete",IF(ISNUMBER(SEARCH("CLP Holdings",B103)),"CLP Holdings", IF(AND(ISNUMBER(SEARCH("Aspire",B103)),NOT(ISNUMBER(SEARCH("Aspire D",B103)))),"Aspire", IF(ISNUMBER(SEARCH("Marubeni",B103)),"Marubeni",IF(ISNUMBER(SEARCH("China Resources",B103)),"China Resources",IF(ISNUMBER(SEARCH("Walter Energy",B103)),"Walter Energy",IF(ISNUMBER(SEARCH("Coal Energy",B103)),"Coal Energy",IF(ISNUMBER(SEARCH("Indika",B103)),"Indika",IF(ISNUMBER(SEARCH("Arcelor Mittal",B103)),"Arcelor Mittal",IF(ISNUMBER(SEARCH("FirstEnergy",B103)),"FirstEnergy",IF(ISNUMBER(SEARCH("Black Hills",B103)),"Black Hills",IF(ISNUMBER(SEARCH("Wescoal",B103)),"Wescoal",IF(ISNUMBER(SEARCH("Grupo Mexico",B103)),"Grupo Mexico",IF(and(or(B103="ARM", ISNUMBER(SEARCH("ARM ",B103))),NOT(ISNUMBER(SEARCH("?ARM",B103)))), "ARM",IF(ISNUMBER(SEARCH("Shanxi Coal",B103)),"Shanxi Coal",IF(ISNUMBER(SEARCH("Capital Power",B103)),"Capital Power",IF(ISNUMBER(SEARCH("PTT",B103)),"PTT",IF(ISNUMBER(SEARCH("Shanxi Lanhua Sci-Tech",B103)),"Shanxi Lanhua Sci-Tech",IF(ISNUMBER(SEARCH("Fortune",B103)),"Fortune",IF(ISNUMBER(SEARCH("Cardero",B103)),"Cardero",IF(ISNUMBER(SEARCH("Zhengzhou  Coal",B103)),"Zhengzhou Coal",IF(ISNUMBER(SEARCH("SAIL",B103)),"SAIL",IF(ISNUMBER(SEARCH("JSPL",B103)),"JSPL",IF(ISNUMBER(SEARCH("Shougang Fushan",B103)),"Shougang Fushan",IF(ISNUMBER(SEARCH("Jingyuan",B103)),"Jingyuan",IF(ISNUMBER(SEARCH("Stanmore",B103)),"Stanmore",IF(ISNUMBER(SEARCH("Prophecy Coal",B103)),"Prophecy Coal",IF(ISNUMBER(SEARCH("Cliffs Natural Resources",B103)),"Cliffs Natural Resources",IF(ISNUMBER(SEARCH("James River",B103)),"James River",IF(ISNUMBER(SEARCH("CESC",B103)),"CESC",IF(ISNUMBER(SEARCH("Alcoa",B103)),"Alcoa","0"))))))))))))))))))))))))))))))))))))))))))))))))))))))))))))))))))))))))))))))))))))))))))))))))))))
</f>
        <v>0</v>
      </c>
      <c r="F103" s="34" t="str">
        <f t="shared" ref="F103:F183" si="12">IF(OR(NOT(D103="0"),NOT(E103="0")),B103,D103)</f>
        <v>0</v>
      </c>
      <c r="G103" s="35" t="str">
        <f t="shared" ref="G103:G183" si="13">IF(F103="0",F103,H103)</f>
        <v>0</v>
      </c>
      <c r="H103" s="3">
        <v>2565123.0</v>
      </c>
    </row>
    <row r="104">
      <c r="A104" s="3" t="s">
        <v>23</v>
      </c>
      <c r="B104" s="3" t="s">
        <v>201</v>
      </c>
      <c r="C104" s="3"/>
      <c r="D104" s="30" t="str">
        <f t="shared" si="1"/>
        <v>0</v>
      </c>
      <c r="E104" s="30" t="str">
        <f t="shared" si="11"/>
        <v>0</v>
      </c>
      <c r="F104" s="34" t="str">
        <f t="shared" si="12"/>
        <v>0</v>
      </c>
      <c r="G104" s="35" t="str">
        <f t="shared" si="13"/>
        <v>0</v>
      </c>
      <c r="H104" s="3">
        <v>1821108.0</v>
      </c>
    </row>
    <row r="105">
      <c r="A105" s="3" t="s">
        <v>23</v>
      </c>
      <c r="B105" s="3" t="s">
        <v>202</v>
      </c>
      <c r="C105" s="3"/>
      <c r="D105" s="30" t="str">
        <f t="shared" si="1"/>
        <v>BP</v>
      </c>
      <c r="E105" s="30" t="str">
        <f t="shared" si="11"/>
        <v>0</v>
      </c>
      <c r="F105" s="34" t="str">
        <f t="shared" si="12"/>
        <v>BP ORD US$0.25                                    </v>
      </c>
      <c r="G105" s="35">
        <f t="shared" si="13"/>
        <v>3983952</v>
      </c>
      <c r="H105" s="3">
        <v>3983952.0</v>
      </c>
    </row>
    <row r="106">
      <c r="A106" s="3" t="s">
        <v>23</v>
      </c>
      <c r="B106" s="3" t="s">
        <v>203</v>
      </c>
      <c r="C106" s="3"/>
      <c r="D106" s="30" t="str">
        <f t="shared" si="1"/>
        <v>0</v>
      </c>
      <c r="E106" s="30" t="str">
        <f t="shared" si="11"/>
        <v>0</v>
      </c>
      <c r="F106" s="34" t="str">
        <f t="shared" si="12"/>
        <v>0</v>
      </c>
      <c r="G106" s="35" t="str">
        <f t="shared" si="13"/>
        <v>0</v>
      </c>
      <c r="H106" s="3">
        <v>1299088.0</v>
      </c>
    </row>
    <row r="107">
      <c r="A107" s="3" t="s">
        <v>23</v>
      </c>
      <c r="B107" s="3" t="s">
        <v>204</v>
      </c>
      <c r="C107" s="3"/>
      <c r="D107" s="30" t="str">
        <f t="shared" si="1"/>
        <v>0</v>
      </c>
      <c r="E107" s="30" t="str">
        <f t="shared" si="11"/>
        <v>0</v>
      </c>
      <c r="F107" s="34" t="str">
        <f t="shared" si="12"/>
        <v>0</v>
      </c>
      <c r="G107" s="35" t="str">
        <f t="shared" si="13"/>
        <v>0</v>
      </c>
      <c r="H107" s="3">
        <v>963964.0</v>
      </c>
    </row>
    <row r="108">
      <c r="A108" s="3" t="s">
        <v>23</v>
      </c>
      <c r="B108" s="3" t="s">
        <v>205</v>
      </c>
      <c r="C108" s="3"/>
      <c r="D108" s="30" t="str">
        <f t="shared" si="1"/>
        <v>0</v>
      </c>
      <c r="E108" s="30" t="str">
        <f t="shared" si="11"/>
        <v>0</v>
      </c>
      <c r="F108" s="34" t="str">
        <f t="shared" si="12"/>
        <v>0</v>
      </c>
      <c r="G108" s="35" t="str">
        <f t="shared" si="13"/>
        <v>0</v>
      </c>
      <c r="H108" s="3">
        <v>9.2935122E7</v>
      </c>
    </row>
    <row r="109">
      <c r="A109" s="3" t="s">
        <v>23</v>
      </c>
      <c r="B109" s="3" t="s">
        <v>206</v>
      </c>
      <c r="C109" s="3"/>
      <c r="D109" s="30" t="str">
        <f t="shared" si="1"/>
        <v>0</v>
      </c>
      <c r="E109" s="30" t="str">
        <f t="shared" si="11"/>
        <v>0</v>
      </c>
      <c r="F109" s="34" t="str">
        <f t="shared" si="12"/>
        <v>0</v>
      </c>
      <c r="G109" s="35" t="str">
        <f t="shared" si="13"/>
        <v>0</v>
      </c>
      <c r="H109" s="3">
        <v>1.2372811E7</v>
      </c>
    </row>
    <row r="110">
      <c r="A110" s="3" t="s">
        <v>23</v>
      </c>
      <c r="B110" s="3" t="s">
        <v>207</v>
      </c>
      <c r="C110" s="3"/>
      <c r="D110" s="30" t="str">
        <f t="shared" si="1"/>
        <v>0</v>
      </c>
      <c r="E110" s="30" t="str">
        <f t="shared" si="11"/>
        <v>0</v>
      </c>
      <c r="F110" s="34" t="str">
        <f t="shared" si="12"/>
        <v>0</v>
      </c>
      <c r="G110" s="35" t="str">
        <f t="shared" si="13"/>
        <v>0</v>
      </c>
      <c r="H110" s="3">
        <v>957394.0</v>
      </c>
    </row>
    <row r="111">
      <c r="A111" s="3" t="s">
        <v>23</v>
      </c>
      <c r="B111" s="3" t="s">
        <v>208</v>
      </c>
      <c r="C111" s="3"/>
      <c r="D111" s="30" t="str">
        <f t="shared" si="1"/>
        <v>0</v>
      </c>
      <c r="E111" s="30" t="str">
        <f t="shared" si="11"/>
        <v>0</v>
      </c>
      <c r="F111" s="34" t="str">
        <f t="shared" si="12"/>
        <v>0</v>
      </c>
      <c r="G111" s="35" t="str">
        <f t="shared" si="13"/>
        <v>0</v>
      </c>
      <c r="H111" s="3">
        <v>2331492.0</v>
      </c>
    </row>
    <row r="112">
      <c r="A112" s="3" t="s">
        <v>23</v>
      </c>
      <c r="B112" s="3" t="s">
        <v>209</v>
      </c>
      <c r="C112" s="3"/>
      <c r="D112" s="30" t="str">
        <f t="shared" si="1"/>
        <v>0</v>
      </c>
      <c r="E112" s="30" t="str">
        <f t="shared" si="11"/>
        <v>0</v>
      </c>
      <c r="F112" s="34" t="str">
        <f t="shared" si="12"/>
        <v>0</v>
      </c>
      <c r="G112" s="35" t="str">
        <f t="shared" si="13"/>
        <v>0</v>
      </c>
      <c r="H112" s="3">
        <v>1.2316608E7</v>
      </c>
    </row>
    <row r="113">
      <c r="A113" s="3" t="s">
        <v>23</v>
      </c>
      <c r="B113" s="3" t="s">
        <v>210</v>
      </c>
      <c r="C113" s="3"/>
      <c r="D113" s="30" t="str">
        <f t="shared" si="1"/>
        <v>0</v>
      </c>
      <c r="E113" s="30" t="str">
        <f t="shared" si="11"/>
        <v>0</v>
      </c>
      <c r="F113" s="34" t="str">
        <f t="shared" si="12"/>
        <v>0</v>
      </c>
      <c r="G113" s="35" t="str">
        <f t="shared" si="13"/>
        <v>0</v>
      </c>
      <c r="H113" s="3">
        <v>1.39065434E8</v>
      </c>
    </row>
    <row r="114">
      <c r="A114" s="3" t="s">
        <v>23</v>
      </c>
      <c r="B114" s="3" t="s">
        <v>211</v>
      </c>
      <c r="C114" s="3"/>
      <c r="D114" s="30" t="str">
        <f t="shared" si="1"/>
        <v>0</v>
      </c>
      <c r="E114" s="30" t="str">
        <f t="shared" si="11"/>
        <v>0</v>
      </c>
      <c r="F114" s="34" t="str">
        <f t="shared" si="12"/>
        <v>0</v>
      </c>
      <c r="G114" s="35" t="str">
        <f t="shared" si="13"/>
        <v>0</v>
      </c>
      <c r="H114" s="3">
        <v>1847800.0</v>
      </c>
    </row>
    <row r="115">
      <c r="A115" s="3" t="s">
        <v>23</v>
      </c>
      <c r="B115" s="3" t="s">
        <v>212</v>
      </c>
      <c r="C115" s="3"/>
      <c r="D115" s="30" t="str">
        <f t="shared" si="1"/>
        <v>0</v>
      </c>
      <c r="E115" s="30" t="str">
        <f t="shared" si="11"/>
        <v>0</v>
      </c>
      <c r="F115" s="34" t="str">
        <f t="shared" si="12"/>
        <v>0</v>
      </c>
      <c r="G115" s="35" t="str">
        <f t="shared" si="13"/>
        <v>0</v>
      </c>
      <c r="H115" s="3">
        <v>1341752.0</v>
      </c>
    </row>
    <row r="116">
      <c r="A116" s="3" t="s">
        <v>23</v>
      </c>
      <c r="B116" s="3" t="s">
        <v>213</v>
      </c>
      <c r="C116" s="3"/>
      <c r="D116" s="30" t="str">
        <f t="shared" si="1"/>
        <v>0</v>
      </c>
      <c r="E116" s="30" t="str">
        <f t="shared" si="11"/>
        <v>0</v>
      </c>
      <c r="F116" s="34" t="str">
        <f t="shared" si="12"/>
        <v>0</v>
      </c>
      <c r="G116" s="35" t="str">
        <f t="shared" si="13"/>
        <v>0</v>
      </c>
      <c r="H116" s="3">
        <v>134096.0</v>
      </c>
    </row>
    <row r="117">
      <c r="A117" s="3" t="s">
        <v>23</v>
      </c>
      <c r="B117" s="3" t="s">
        <v>214</v>
      </c>
      <c r="C117" s="3"/>
      <c r="D117" s="30" t="str">
        <f t="shared" si="1"/>
        <v>0</v>
      </c>
      <c r="E117" s="30" t="str">
        <f t="shared" si="11"/>
        <v>0</v>
      </c>
      <c r="F117" s="34" t="str">
        <f t="shared" si="12"/>
        <v>0</v>
      </c>
      <c r="G117" s="35" t="str">
        <f t="shared" si="13"/>
        <v>0</v>
      </c>
      <c r="H117" s="3">
        <v>2598174.0</v>
      </c>
    </row>
    <row r="118">
      <c r="A118" s="3" t="s">
        <v>23</v>
      </c>
      <c r="B118" s="3" t="s">
        <v>215</v>
      </c>
      <c r="C118" s="3"/>
      <c r="D118" s="30" t="str">
        <f t="shared" si="1"/>
        <v>0</v>
      </c>
      <c r="E118" s="30" t="str">
        <f t="shared" si="11"/>
        <v>0</v>
      </c>
      <c r="F118" s="34" t="str">
        <f t="shared" si="12"/>
        <v>0</v>
      </c>
      <c r="G118" s="35" t="str">
        <f t="shared" si="13"/>
        <v>0</v>
      </c>
      <c r="H118" s="3">
        <v>352068.0</v>
      </c>
    </row>
    <row r="119">
      <c r="A119" s="3" t="s">
        <v>23</v>
      </c>
      <c r="B119" s="3" t="s">
        <v>216</v>
      </c>
      <c r="C119" s="3"/>
      <c r="D119" s="30" t="str">
        <f t="shared" si="1"/>
        <v>0</v>
      </c>
      <c r="E119" s="30" t="str">
        <f t="shared" si="11"/>
        <v>0</v>
      </c>
      <c r="F119" s="34" t="str">
        <f t="shared" si="12"/>
        <v>0</v>
      </c>
      <c r="G119" s="35" t="str">
        <f t="shared" si="13"/>
        <v>0</v>
      </c>
      <c r="H119" s="3">
        <v>646926.0</v>
      </c>
    </row>
    <row r="120">
      <c r="A120" s="3" t="s">
        <v>23</v>
      </c>
      <c r="B120" s="3" t="s">
        <v>217</v>
      </c>
      <c r="C120" s="3"/>
      <c r="D120" s="30" t="str">
        <f t="shared" si="1"/>
        <v>0</v>
      </c>
      <c r="E120" s="30" t="str">
        <f t="shared" si="11"/>
        <v>0</v>
      </c>
      <c r="F120" s="34" t="str">
        <f t="shared" si="12"/>
        <v>0</v>
      </c>
      <c r="G120" s="35" t="str">
        <f t="shared" si="13"/>
        <v>0</v>
      </c>
      <c r="H120" s="3">
        <v>2422537.0</v>
      </c>
    </row>
    <row r="121">
      <c r="A121" s="3" t="s">
        <v>23</v>
      </c>
      <c r="B121" s="3" t="s">
        <v>218</v>
      </c>
      <c r="C121" s="3"/>
      <c r="D121" s="30" t="str">
        <f t="shared" si="1"/>
        <v>0</v>
      </c>
      <c r="E121" s="30" t="str">
        <f t="shared" si="11"/>
        <v>0</v>
      </c>
      <c r="F121" s="34" t="str">
        <f t="shared" si="12"/>
        <v>0</v>
      </c>
      <c r="G121" s="35" t="str">
        <f t="shared" si="13"/>
        <v>0</v>
      </c>
      <c r="H121" s="3">
        <v>3439775.0</v>
      </c>
    </row>
    <row r="122">
      <c r="A122" s="3" t="s">
        <v>23</v>
      </c>
      <c r="B122" s="3" t="s">
        <v>219</v>
      </c>
      <c r="C122" s="3"/>
      <c r="D122" s="30" t="str">
        <f t="shared" si="1"/>
        <v>0</v>
      </c>
      <c r="E122" s="30" t="str">
        <f t="shared" si="11"/>
        <v>0</v>
      </c>
      <c r="F122" s="34" t="str">
        <f t="shared" si="12"/>
        <v>0</v>
      </c>
      <c r="G122" s="35" t="str">
        <f t="shared" si="13"/>
        <v>0</v>
      </c>
      <c r="H122" s="3">
        <v>3336452.0</v>
      </c>
    </row>
    <row r="123">
      <c r="A123" s="3" t="s">
        <v>23</v>
      </c>
      <c r="B123" s="3" t="s">
        <v>220</v>
      </c>
      <c r="C123" s="3"/>
      <c r="D123" s="30" t="str">
        <f t="shared" si="1"/>
        <v>0</v>
      </c>
      <c r="E123" s="30" t="str">
        <f t="shared" si="11"/>
        <v>0</v>
      </c>
      <c r="F123" s="34" t="str">
        <f t="shared" si="12"/>
        <v>0</v>
      </c>
      <c r="G123" s="35" t="str">
        <f t="shared" si="13"/>
        <v>0</v>
      </c>
      <c r="H123" s="3">
        <v>6543255.0</v>
      </c>
    </row>
    <row r="124">
      <c r="A124" s="3" t="s">
        <v>23</v>
      </c>
      <c r="B124" s="3" t="s">
        <v>221</v>
      </c>
      <c r="C124" s="3"/>
      <c r="D124" s="30" t="str">
        <f t="shared" si="1"/>
        <v>0</v>
      </c>
      <c r="E124" s="30" t="str">
        <f t="shared" si="11"/>
        <v>0</v>
      </c>
      <c r="F124" s="34" t="str">
        <f t="shared" si="12"/>
        <v>0</v>
      </c>
      <c r="G124" s="35" t="str">
        <f t="shared" si="13"/>
        <v>0</v>
      </c>
      <c r="H124" s="3">
        <v>1294608.0</v>
      </c>
    </row>
    <row r="125">
      <c r="A125" s="3" t="s">
        <v>23</v>
      </c>
      <c r="B125" s="3" t="s">
        <v>222</v>
      </c>
      <c r="C125" s="3"/>
      <c r="D125" s="30" t="str">
        <f t="shared" si="1"/>
        <v>0</v>
      </c>
      <c r="E125" s="30" t="str">
        <f t="shared" si="11"/>
        <v>0</v>
      </c>
      <c r="F125" s="34" t="str">
        <f t="shared" si="12"/>
        <v>0</v>
      </c>
      <c r="G125" s="35" t="str">
        <f t="shared" si="13"/>
        <v>0</v>
      </c>
      <c r="H125" s="3">
        <v>1438620.0</v>
      </c>
    </row>
    <row r="126">
      <c r="A126" s="3" t="s">
        <v>23</v>
      </c>
      <c r="B126" s="3" t="s">
        <v>223</v>
      </c>
      <c r="C126" s="3"/>
      <c r="D126" s="30" t="str">
        <f t="shared" si="1"/>
        <v>Shell</v>
      </c>
      <c r="E126" s="30" t="str">
        <f t="shared" si="11"/>
        <v>0</v>
      </c>
      <c r="F126" s="34" t="str">
        <f t="shared" si="12"/>
        <v>ROYAL DUTCH SHELL STOCK FUND (LEGAL &amp; GENERAL)    </v>
      </c>
      <c r="G126" s="35">
        <f t="shared" si="13"/>
        <v>6548211</v>
      </c>
      <c r="H126" s="3">
        <v>6548211.0</v>
      </c>
    </row>
    <row r="127">
      <c r="A127" s="3" t="s">
        <v>23</v>
      </c>
      <c r="B127" s="3" t="s">
        <v>224</v>
      </c>
      <c r="C127" s="3"/>
      <c r="D127" s="30" t="str">
        <f t="shared" si="1"/>
        <v>0</v>
      </c>
      <c r="E127" s="30" t="str">
        <f t="shared" si="11"/>
        <v>0</v>
      </c>
      <c r="F127" s="34" t="str">
        <f t="shared" si="12"/>
        <v>0</v>
      </c>
      <c r="G127" s="35" t="str">
        <f t="shared" si="13"/>
        <v>0</v>
      </c>
      <c r="H127" s="3">
        <v>6271914.0</v>
      </c>
    </row>
    <row r="128">
      <c r="A128" s="3" t="s">
        <v>23</v>
      </c>
      <c r="B128" s="3" t="s">
        <v>225</v>
      </c>
      <c r="C128" s="3"/>
      <c r="D128" s="30" t="str">
        <f t="shared" si="1"/>
        <v>0</v>
      </c>
      <c r="E128" s="30" t="str">
        <f t="shared" si="11"/>
        <v>0</v>
      </c>
      <c r="F128" s="34" t="str">
        <f t="shared" si="12"/>
        <v>0</v>
      </c>
      <c r="G128" s="35" t="str">
        <f t="shared" si="13"/>
        <v>0</v>
      </c>
      <c r="H128" s="3">
        <v>7339952.0</v>
      </c>
    </row>
    <row r="129">
      <c r="A129" s="3" t="s">
        <v>23</v>
      </c>
      <c r="B129" s="3" t="s">
        <v>226</v>
      </c>
      <c r="C129" s="3"/>
      <c r="D129" s="30" t="str">
        <f t="shared" si="1"/>
        <v>0</v>
      </c>
      <c r="E129" s="30" t="str">
        <f t="shared" si="11"/>
        <v>0</v>
      </c>
      <c r="F129" s="34" t="str">
        <f t="shared" si="12"/>
        <v>0</v>
      </c>
      <c r="G129" s="35" t="str">
        <f t="shared" si="13"/>
        <v>0</v>
      </c>
      <c r="H129" s="3">
        <v>1570124.0</v>
      </c>
    </row>
    <row r="130">
      <c r="A130" s="3" t="s">
        <v>23</v>
      </c>
      <c r="B130" s="3" t="s">
        <v>227</v>
      </c>
      <c r="C130" s="3"/>
      <c r="D130" s="30" t="str">
        <f t="shared" si="1"/>
        <v>0</v>
      </c>
      <c r="E130" s="30" t="str">
        <f t="shared" si="11"/>
        <v>0</v>
      </c>
      <c r="F130" s="34" t="str">
        <f t="shared" si="12"/>
        <v>0</v>
      </c>
      <c r="G130" s="35" t="str">
        <f t="shared" si="13"/>
        <v>0</v>
      </c>
      <c r="H130" s="3">
        <v>6078280.0</v>
      </c>
    </row>
    <row r="131">
      <c r="A131" s="3" t="s">
        <v>23</v>
      </c>
      <c r="B131" s="3" t="s">
        <v>228</v>
      </c>
      <c r="C131" s="3"/>
      <c r="D131" s="30" t="str">
        <f t="shared" si="1"/>
        <v>0</v>
      </c>
      <c r="E131" s="30" t="str">
        <f t="shared" si="11"/>
        <v>0</v>
      </c>
      <c r="F131" s="34" t="str">
        <f t="shared" si="12"/>
        <v>0</v>
      </c>
      <c r="G131" s="35" t="str">
        <f t="shared" si="13"/>
        <v>0</v>
      </c>
      <c r="H131" s="3">
        <v>7925634.0</v>
      </c>
    </row>
    <row r="132">
      <c r="A132" s="3" t="s">
        <v>23</v>
      </c>
      <c r="B132" s="3" t="s">
        <v>229</v>
      </c>
      <c r="C132" s="3"/>
      <c r="D132" s="30" t="str">
        <f t="shared" si="1"/>
        <v>0</v>
      </c>
      <c r="E132" s="30" t="str">
        <f t="shared" si="11"/>
        <v>0</v>
      </c>
      <c r="F132" s="34" t="str">
        <f t="shared" si="12"/>
        <v>0</v>
      </c>
      <c r="G132" s="35" t="str">
        <f t="shared" si="13"/>
        <v>0</v>
      </c>
      <c r="H132" s="3">
        <v>6036134.0</v>
      </c>
    </row>
    <row r="133">
      <c r="A133" s="3" t="s">
        <v>23</v>
      </c>
      <c r="B133" s="3" t="s">
        <v>230</v>
      </c>
      <c r="C133" s="3"/>
      <c r="D133" s="30" t="str">
        <f t="shared" si="1"/>
        <v>0</v>
      </c>
      <c r="E133" s="30" t="str">
        <f t="shared" si="11"/>
        <v>0</v>
      </c>
      <c r="F133" s="34" t="str">
        <f t="shared" si="12"/>
        <v>0</v>
      </c>
      <c r="G133" s="35" t="str">
        <f t="shared" si="13"/>
        <v>0</v>
      </c>
      <c r="H133" s="3">
        <v>5225920.0</v>
      </c>
    </row>
    <row r="134">
      <c r="A134" s="3" t="s">
        <v>23</v>
      </c>
      <c r="B134" s="3" t="s">
        <v>231</v>
      </c>
      <c r="C134" s="3"/>
      <c r="D134" s="30" t="str">
        <f t="shared" si="1"/>
        <v>0</v>
      </c>
      <c r="E134" s="30" t="str">
        <f t="shared" si="11"/>
        <v>0</v>
      </c>
      <c r="F134" s="34" t="str">
        <f t="shared" si="12"/>
        <v>0</v>
      </c>
      <c r="G134" s="35" t="str">
        <f t="shared" si="13"/>
        <v>0</v>
      </c>
      <c r="H134" s="3">
        <v>1467620.0</v>
      </c>
    </row>
    <row r="135">
      <c r="A135" s="3" t="s">
        <v>23</v>
      </c>
      <c r="B135" s="3" t="s">
        <v>232</v>
      </c>
      <c r="C135" s="3"/>
      <c r="D135" s="30" t="str">
        <f t="shared" si="1"/>
        <v>0</v>
      </c>
      <c r="E135" s="30" t="str">
        <f t="shared" si="11"/>
        <v>0</v>
      </c>
      <c r="F135" s="34" t="str">
        <f t="shared" si="12"/>
        <v>0</v>
      </c>
      <c r="G135" s="35" t="str">
        <f t="shared" si="13"/>
        <v>0</v>
      </c>
      <c r="H135" s="3">
        <v>7325103.0</v>
      </c>
    </row>
    <row r="136">
      <c r="A136" s="3" t="s">
        <v>23</v>
      </c>
      <c r="B136" s="3" t="s">
        <v>233</v>
      </c>
      <c r="C136" s="3"/>
      <c r="D136" s="30" t="str">
        <f t="shared" si="1"/>
        <v>BP</v>
      </c>
      <c r="E136" s="30" t="str">
        <f t="shared" si="11"/>
        <v>0</v>
      </c>
      <c r="F136" s="34" t="str">
        <f t="shared" si="12"/>
        <v>BP STOCK FUND (LEGAL &amp; GENERAL)                   </v>
      </c>
      <c r="G136" s="35">
        <f t="shared" si="13"/>
        <v>6819024</v>
      </c>
      <c r="H136" s="3">
        <v>6819024.0</v>
      </c>
    </row>
    <row r="137">
      <c r="A137" s="3" t="s">
        <v>23</v>
      </c>
      <c r="B137" s="3" t="s">
        <v>234</v>
      </c>
      <c r="C137" s="3"/>
      <c r="D137" s="30" t="str">
        <f t="shared" si="1"/>
        <v>0</v>
      </c>
      <c r="E137" s="30" t="str">
        <f t="shared" si="11"/>
        <v>0</v>
      </c>
      <c r="F137" s="34" t="str">
        <f t="shared" si="12"/>
        <v>0</v>
      </c>
      <c r="G137" s="35" t="str">
        <f t="shared" si="13"/>
        <v>0</v>
      </c>
      <c r="H137" s="3">
        <v>7.4263446E7</v>
      </c>
    </row>
    <row r="138">
      <c r="A138" s="3" t="s">
        <v>23</v>
      </c>
      <c r="B138" s="3" t="s">
        <v>235</v>
      </c>
      <c r="C138" s="3"/>
      <c r="D138" s="30" t="str">
        <f t="shared" si="1"/>
        <v>0</v>
      </c>
      <c r="E138" s="30" t="str">
        <f t="shared" si="11"/>
        <v>0</v>
      </c>
      <c r="F138" s="34" t="str">
        <f t="shared" si="12"/>
        <v>0</v>
      </c>
      <c r="G138" s="35" t="str">
        <f t="shared" si="13"/>
        <v>0</v>
      </c>
      <c r="H138" s="3">
        <v>1166943.0</v>
      </c>
    </row>
    <row r="139">
      <c r="A139" s="3" t="s">
        <v>23</v>
      </c>
      <c r="B139" s="3" t="s">
        <v>236</v>
      </c>
      <c r="C139" s="3"/>
      <c r="D139" s="30" t="str">
        <f t="shared" si="1"/>
        <v>0</v>
      </c>
      <c r="E139" s="30" t="str">
        <f t="shared" si="11"/>
        <v>0</v>
      </c>
      <c r="F139" s="34" t="str">
        <f t="shared" si="12"/>
        <v>0</v>
      </c>
      <c r="G139" s="35" t="str">
        <f t="shared" si="13"/>
        <v>0</v>
      </c>
      <c r="H139" s="3">
        <v>4220383.0</v>
      </c>
    </row>
    <row r="140">
      <c r="A140" s="3" t="s">
        <v>23</v>
      </c>
      <c r="B140" s="3" t="s">
        <v>237</v>
      </c>
      <c r="C140" s="3"/>
      <c r="D140" s="30" t="str">
        <f t="shared" si="1"/>
        <v>0</v>
      </c>
      <c r="E140" s="30" t="str">
        <f t="shared" si="11"/>
        <v>0</v>
      </c>
      <c r="F140" s="34" t="str">
        <f t="shared" si="12"/>
        <v>0</v>
      </c>
      <c r="G140" s="35" t="str">
        <f t="shared" si="13"/>
        <v>0</v>
      </c>
      <c r="H140" s="3">
        <v>6176930.0</v>
      </c>
    </row>
    <row r="141">
      <c r="A141" s="3" t="s">
        <v>23</v>
      </c>
      <c r="B141" s="3" t="s">
        <v>238</v>
      </c>
      <c r="C141" s="3"/>
      <c r="D141" s="30" t="str">
        <f t="shared" si="1"/>
        <v>0</v>
      </c>
      <c r="E141" s="30" t="str">
        <f t="shared" si="11"/>
        <v>0</v>
      </c>
      <c r="F141" s="34" t="str">
        <f t="shared" si="12"/>
        <v>0</v>
      </c>
      <c r="G141" s="35" t="str">
        <f t="shared" si="13"/>
        <v>0</v>
      </c>
      <c r="H141" s="3">
        <v>5365611.0</v>
      </c>
    </row>
    <row r="142">
      <c r="A142" s="3" t="s">
        <v>23</v>
      </c>
      <c r="B142" s="3" t="s">
        <v>239</v>
      </c>
      <c r="C142" s="3"/>
      <c r="D142" s="30" t="str">
        <f t="shared" si="1"/>
        <v>0</v>
      </c>
      <c r="E142" s="30" t="str">
        <f t="shared" si="11"/>
        <v>0</v>
      </c>
      <c r="F142" s="34" t="str">
        <f t="shared" si="12"/>
        <v>0</v>
      </c>
      <c r="G142" s="35" t="str">
        <f t="shared" si="13"/>
        <v>0</v>
      </c>
      <c r="H142" s="3">
        <v>8.2202413E7</v>
      </c>
    </row>
    <row r="143">
      <c r="A143" s="3" t="s">
        <v>23</v>
      </c>
      <c r="B143" s="3" t="s">
        <v>240</v>
      </c>
      <c r="C143" s="3"/>
      <c r="D143" s="30" t="str">
        <f t="shared" si="1"/>
        <v>0</v>
      </c>
      <c r="E143" s="30" t="str">
        <f t="shared" si="11"/>
        <v>0</v>
      </c>
      <c r="F143" s="34" t="str">
        <f t="shared" si="12"/>
        <v>0</v>
      </c>
      <c r="G143" s="35" t="str">
        <f t="shared" si="13"/>
        <v>0</v>
      </c>
      <c r="H143" s="3">
        <v>3194293.0</v>
      </c>
    </row>
    <row r="144">
      <c r="A144" s="3" t="s">
        <v>23</v>
      </c>
      <c r="B144" s="3" t="s">
        <v>241</v>
      </c>
      <c r="C144" s="3"/>
      <c r="D144" s="30" t="str">
        <f t="shared" si="1"/>
        <v>0</v>
      </c>
      <c r="E144" s="30" t="str">
        <f t="shared" si="11"/>
        <v>0</v>
      </c>
      <c r="F144" s="34" t="str">
        <f t="shared" si="12"/>
        <v>0</v>
      </c>
      <c r="G144" s="35" t="str">
        <f t="shared" si="13"/>
        <v>0</v>
      </c>
      <c r="H144" s="3">
        <v>1.08190563E8</v>
      </c>
    </row>
    <row r="145">
      <c r="A145" s="3" t="s">
        <v>23</v>
      </c>
      <c r="B145" s="3" t="s">
        <v>242</v>
      </c>
      <c r="C145" s="3"/>
      <c r="D145" s="30" t="str">
        <f t="shared" si="1"/>
        <v>0</v>
      </c>
      <c r="E145" s="30" t="str">
        <f t="shared" si="11"/>
        <v>0</v>
      </c>
      <c r="F145" s="34" t="str">
        <f t="shared" si="12"/>
        <v>0</v>
      </c>
      <c r="G145" s="35" t="str">
        <f t="shared" si="13"/>
        <v>0</v>
      </c>
      <c r="H145" s="3">
        <v>3055254.0</v>
      </c>
    </row>
    <row r="146">
      <c r="A146" s="3" t="s">
        <v>23</v>
      </c>
      <c r="B146" s="3" t="s">
        <v>243</v>
      </c>
      <c r="C146" s="3"/>
      <c r="D146" s="30" t="str">
        <f t="shared" si="1"/>
        <v>0</v>
      </c>
      <c r="E146" s="30" t="str">
        <f t="shared" si="11"/>
        <v>0</v>
      </c>
      <c r="F146" s="34" t="str">
        <f t="shared" si="12"/>
        <v>0</v>
      </c>
      <c r="G146" s="35" t="str">
        <f t="shared" si="13"/>
        <v>0</v>
      </c>
      <c r="H146" s="3">
        <v>9.0728527E7</v>
      </c>
    </row>
    <row r="147">
      <c r="A147" s="3" t="s">
        <v>23</v>
      </c>
      <c r="B147" s="3" t="s">
        <v>244</v>
      </c>
      <c r="C147" s="3"/>
      <c r="D147" s="30" t="str">
        <f t="shared" si="1"/>
        <v>0</v>
      </c>
      <c r="E147" s="30" t="str">
        <f t="shared" si="11"/>
        <v>0</v>
      </c>
      <c r="F147" s="34" t="str">
        <f t="shared" si="12"/>
        <v>0</v>
      </c>
      <c r="G147" s="35" t="str">
        <f t="shared" si="13"/>
        <v>0</v>
      </c>
      <c r="H147" s="3">
        <v>9.4514986E7</v>
      </c>
    </row>
    <row r="148">
      <c r="A148" s="3" t="s">
        <v>23</v>
      </c>
      <c r="B148" s="3" t="s">
        <v>245</v>
      </c>
      <c r="C148" s="3"/>
      <c r="D148" s="30" t="str">
        <f t="shared" si="1"/>
        <v>0</v>
      </c>
      <c r="E148" s="30" t="str">
        <f t="shared" si="11"/>
        <v>0</v>
      </c>
      <c r="F148" s="34" t="str">
        <f t="shared" si="12"/>
        <v>0</v>
      </c>
      <c r="G148" s="35" t="str">
        <f t="shared" si="13"/>
        <v>0</v>
      </c>
      <c r="H148" s="3">
        <v>2.1350658E7</v>
      </c>
    </row>
    <row r="149">
      <c r="A149" s="3" t="s">
        <v>23</v>
      </c>
      <c r="B149" s="3" t="s">
        <v>246</v>
      </c>
      <c r="C149" s="3"/>
      <c r="D149" s="30" t="str">
        <f t="shared" si="1"/>
        <v>0</v>
      </c>
      <c r="E149" s="30" t="str">
        <f t="shared" si="11"/>
        <v>0</v>
      </c>
      <c r="F149" s="34" t="str">
        <f t="shared" si="12"/>
        <v>0</v>
      </c>
      <c r="G149" s="35" t="str">
        <f t="shared" si="13"/>
        <v>0</v>
      </c>
      <c r="H149" s="3">
        <v>7447958.0</v>
      </c>
    </row>
    <row r="150">
      <c r="A150" s="3" t="s">
        <v>23</v>
      </c>
      <c r="B150" s="3" t="s">
        <v>247</v>
      </c>
      <c r="C150" s="3"/>
      <c r="D150" s="30" t="str">
        <f t="shared" si="1"/>
        <v>0</v>
      </c>
      <c r="E150" s="30" t="str">
        <f t="shared" si="11"/>
        <v>0</v>
      </c>
      <c r="F150" s="34" t="str">
        <f t="shared" si="12"/>
        <v>0</v>
      </c>
      <c r="G150" s="35" t="str">
        <f t="shared" si="13"/>
        <v>0</v>
      </c>
      <c r="H150" s="3">
        <v>1925531.0</v>
      </c>
    </row>
    <row r="151">
      <c r="A151" s="3" t="s">
        <v>23</v>
      </c>
      <c r="B151" s="3" t="s">
        <v>248</v>
      </c>
      <c r="C151" s="3"/>
      <c r="D151" s="30" t="str">
        <f t="shared" si="1"/>
        <v>0</v>
      </c>
      <c r="E151" s="30" t="str">
        <f t="shared" si="11"/>
        <v>0</v>
      </c>
      <c r="F151" s="34" t="str">
        <f t="shared" si="12"/>
        <v>0</v>
      </c>
      <c r="G151" s="35" t="str">
        <f t="shared" si="13"/>
        <v>0</v>
      </c>
      <c r="H151" s="3">
        <v>4175970.0</v>
      </c>
    </row>
    <row r="152">
      <c r="A152" s="3" t="s">
        <v>23</v>
      </c>
      <c r="B152" s="3" t="s">
        <v>249</v>
      </c>
      <c r="C152" s="3"/>
      <c r="D152" s="30" t="str">
        <f t="shared" si="1"/>
        <v>0</v>
      </c>
      <c r="E152" s="30" t="str">
        <f t="shared" si="11"/>
        <v>0</v>
      </c>
      <c r="F152" s="34" t="str">
        <f t="shared" si="12"/>
        <v>0</v>
      </c>
      <c r="G152" s="35" t="str">
        <f t="shared" si="13"/>
        <v>0</v>
      </c>
      <c r="H152" s="3">
        <v>4993214.0</v>
      </c>
    </row>
    <row r="153">
      <c r="A153" s="3" t="s">
        <v>23</v>
      </c>
      <c r="B153" s="3" t="s">
        <v>250</v>
      </c>
      <c r="C153" s="3"/>
      <c r="D153" s="30" t="str">
        <f t="shared" si="1"/>
        <v>0</v>
      </c>
      <c r="E153" s="30" t="str">
        <f t="shared" si="11"/>
        <v>0</v>
      </c>
      <c r="F153" s="34" t="str">
        <f t="shared" si="12"/>
        <v>0</v>
      </c>
      <c r="G153" s="35" t="str">
        <f t="shared" si="13"/>
        <v>0</v>
      </c>
      <c r="H153" s="3">
        <v>4492812.0</v>
      </c>
    </row>
    <row r="154">
      <c r="A154" s="3" t="s">
        <v>23</v>
      </c>
      <c r="B154" s="3" t="s">
        <v>251</v>
      </c>
      <c r="C154" s="3"/>
      <c r="D154" s="30" t="str">
        <f t="shared" si="1"/>
        <v>0</v>
      </c>
      <c r="E154" s="30" t="str">
        <f t="shared" si="11"/>
        <v>0</v>
      </c>
      <c r="F154" s="34" t="str">
        <f t="shared" si="12"/>
        <v>0</v>
      </c>
      <c r="G154" s="35" t="str">
        <f t="shared" si="13"/>
        <v>0</v>
      </c>
      <c r="H154" s="3">
        <v>5044251.0</v>
      </c>
    </row>
    <row r="155">
      <c r="A155" s="3" t="s">
        <v>23</v>
      </c>
      <c r="B155" s="3" t="s">
        <v>252</v>
      </c>
      <c r="C155" s="3"/>
      <c r="D155" s="30" t="str">
        <f t="shared" si="1"/>
        <v>0</v>
      </c>
      <c r="E155" s="30" t="str">
        <f t="shared" si="11"/>
        <v>0</v>
      </c>
      <c r="F155" s="34" t="str">
        <f t="shared" si="12"/>
        <v>0</v>
      </c>
      <c r="G155" s="35" t="str">
        <f t="shared" si="13"/>
        <v>0</v>
      </c>
      <c r="H155" s="3">
        <v>4511652.0</v>
      </c>
    </row>
    <row r="156">
      <c r="A156" s="3" t="s">
        <v>23</v>
      </c>
      <c r="B156" s="3" t="s">
        <v>253</v>
      </c>
      <c r="C156" s="3"/>
      <c r="D156" s="30" t="str">
        <f t="shared" si="1"/>
        <v>0</v>
      </c>
      <c r="E156" s="30" t="str">
        <f t="shared" si="11"/>
        <v>0</v>
      </c>
      <c r="F156" s="34" t="str">
        <f t="shared" si="12"/>
        <v>0</v>
      </c>
      <c r="G156" s="35" t="str">
        <f t="shared" si="13"/>
        <v>0</v>
      </c>
      <c r="H156" s="3">
        <v>5570174.0</v>
      </c>
    </row>
    <row r="157">
      <c r="A157" s="3" t="s">
        <v>23</v>
      </c>
      <c r="B157" s="3" t="s">
        <v>254</v>
      </c>
      <c r="C157" s="3"/>
      <c r="D157" s="30" t="str">
        <f t="shared" si="1"/>
        <v>0</v>
      </c>
      <c r="E157" s="30" t="str">
        <f t="shared" si="11"/>
        <v>0</v>
      </c>
      <c r="F157" s="34" t="str">
        <f t="shared" si="12"/>
        <v>0</v>
      </c>
      <c r="G157" s="35" t="str">
        <f t="shared" si="13"/>
        <v>0</v>
      </c>
      <c r="H157" s="3">
        <v>1.65148171E8</v>
      </c>
    </row>
    <row r="158">
      <c r="A158" s="3" t="s">
        <v>23</v>
      </c>
      <c r="B158" s="3" t="s">
        <v>255</v>
      </c>
      <c r="C158" s="3"/>
      <c r="D158" s="30" t="str">
        <f t="shared" si="1"/>
        <v>0</v>
      </c>
      <c r="E158" s="30" t="str">
        <f t="shared" si="11"/>
        <v>0</v>
      </c>
      <c r="F158" s="34" t="str">
        <f t="shared" si="12"/>
        <v>0</v>
      </c>
      <c r="G158" s="35" t="str">
        <f t="shared" si="13"/>
        <v>0</v>
      </c>
      <c r="H158" s="3">
        <v>9565933.0</v>
      </c>
    </row>
    <row r="159">
      <c r="A159" s="3" t="s">
        <v>23</v>
      </c>
      <c r="B159" s="3" t="s">
        <v>256</v>
      </c>
      <c r="C159" s="3"/>
      <c r="D159" s="30" t="str">
        <f t="shared" si="1"/>
        <v>0</v>
      </c>
      <c r="E159" s="30" t="str">
        <f t="shared" si="11"/>
        <v>0</v>
      </c>
      <c r="F159" s="34" t="str">
        <f t="shared" si="12"/>
        <v>0</v>
      </c>
      <c r="G159" s="35" t="str">
        <f t="shared" si="13"/>
        <v>0</v>
      </c>
      <c r="H159" s="3">
        <v>1.4470066E7</v>
      </c>
    </row>
    <row r="160">
      <c r="A160" s="3" t="s">
        <v>23</v>
      </c>
      <c r="B160" s="3" t="s">
        <v>257</v>
      </c>
      <c r="C160" s="3"/>
      <c r="D160" s="30" t="str">
        <f t="shared" si="1"/>
        <v>0</v>
      </c>
      <c r="E160" s="30" t="str">
        <f t="shared" si="11"/>
        <v>0</v>
      </c>
      <c r="F160" s="34" t="str">
        <f t="shared" si="12"/>
        <v>0</v>
      </c>
      <c r="G160" s="35" t="str">
        <f t="shared" si="13"/>
        <v>0</v>
      </c>
      <c r="H160" s="3">
        <v>6453473.0</v>
      </c>
    </row>
    <row r="161">
      <c r="A161" s="3" t="s">
        <v>23</v>
      </c>
      <c r="B161" s="3" t="s">
        <v>258</v>
      </c>
      <c r="C161" s="3"/>
      <c r="D161" s="30" t="str">
        <f t="shared" si="1"/>
        <v>0</v>
      </c>
      <c r="E161" s="30" t="str">
        <f t="shared" si="11"/>
        <v>0</v>
      </c>
      <c r="F161" s="34" t="str">
        <f t="shared" si="12"/>
        <v>0</v>
      </c>
      <c r="G161" s="35" t="str">
        <f t="shared" si="13"/>
        <v>0</v>
      </c>
      <c r="H161" s="3">
        <v>6456290.0</v>
      </c>
    </row>
    <row r="162">
      <c r="A162" s="3" t="s">
        <v>23</v>
      </c>
      <c r="B162" s="3" t="s">
        <v>259</v>
      </c>
      <c r="C162" s="3"/>
      <c r="D162" s="30" t="str">
        <f t="shared" si="1"/>
        <v>0</v>
      </c>
      <c r="E162" s="30" t="str">
        <f t="shared" si="11"/>
        <v>0</v>
      </c>
      <c r="F162" s="34" t="str">
        <f t="shared" si="12"/>
        <v>0</v>
      </c>
      <c r="G162" s="35" t="str">
        <f t="shared" si="13"/>
        <v>0</v>
      </c>
      <c r="H162" s="3">
        <v>5269314.0</v>
      </c>
    </row>
    <row r="163">
      <c r="A163" s="3" t="s">
        <v>23</v>
      </c>
      <c r="B163" s="3" t="s">
        <v>260</v>
      </c>
      <c r="C163" s="3"/>
      <c r="D163" s="30" t="str">
        <f t="shared" si="1"/>
        <v>0</v>
      </c>
      <c r="E163" s="30" t="str">
        <f t="shared" si="11"/>
        <v>0</v>
      </c>
      <c r="F163" s="34" t="str">
        <f t="shared" si="12"/>
        <v>0</v>
      </c>
      <c r="G163" s="35" t="str">
        <f t="shared" si="13"/>
        <v>0</v>
      </c>
      <c r="H163" s="3">
        <v>1.82362067E8</v>
      </c>
    </row>
    <row r="164">
      <c r="A164" s="3" t="s">
        <v>23</v>
      </c>
      <c r="B164" s="3" t="s">
        <v>261</v>
      </c>
      <c r="C164" s="3"/>
      <c r="D164" s="30" t="str">
        <f t="shared" si="1"/>
        <v>0</v>
      </c>
      <c r="E164" s="30" t="str">
        <f t="shared" si="11"/>
        <v>0</v>
      </c>
      <c r="F164" s="34" t="str">
        <f t="shared" si="12"/>
        <v>0</v>
      </c>
      <c r="G164" s="35" t="str">
        <f t="shared" si="13"/>
        <v>0</v>
      </c>
      <c r="H164" s="3">
        <v>7241567.0</v>
      </c>
    </row>
    <row r="165">
      <c r="A165" s="3" t="s">
        <v>23</v>
      </c>
      <c r="B165" s="3" t="s">
        <v>262</v>
      </c>
      <c r="C165" s="3"/>
      <c r="D165" s="30" t="str">
        <f t="shared" si="1"/>
        <v>0</v>
      </c>
      <c r="E165" s="30" t="str">
        <f t="shared" si="11"/>
        <v>0</v>
      </c>
      <c r="F165" s="34" t="str">
        <f t="shared" si="12"/>
        <v>0</v>
      </c>
      <c r="G165" s="35" t="str">
        <f t="shared" si="13"/>
        <v>0</v>
      </c>
      <c r="H165" s="3">
        <v>6358880.0</v>
      </c>
    </row>
    <row r="166">
      <c r="A166" s="3" t="s">
        <v>23</v>
      </c>
      <c r="B166" s="3" t="s">
        <v>263</v>
      </c>
      <c r="C166" s="3"/>
      <c r="D166" s="30" t="str">
        <f t="shared" si="1"/>
        <v>0</v>
      </c>
      <c r="E166" s="30" t="str">
        <f t="shared" si="11"/>
        <v>0</v>
      </c>
      <c r="F166" s="34" t="str">
        <f t="shared" si="12"/>
        <v>0</v>
      </c>
      <c r="G166" s="35" t="str">
        <f t="shared" si="13"/>
        <v>0</v>
      </c>
      <c r="H166" s="3">
        <v>7102859.0</v>
      </c>
    </row>
    <row r="167">
      <c r="A167" s="3" t="s">
        <v>23</v>
      </c>
      <c r="B167" s="3" t="s">
        <v>264</v>
      </c>
      <c r="C167" s="3"/>
      <c r="D167" s="30" t="str">
        <f t="shared" si="1"/>
        <v>0</v>
      </c>
      <c r="E167" s="30" t="str">
        <f t="shared" si="11"/>
        <v>0</v>
      </c>
      <c r="F167" s="34" t="str">
        <f t="shared" si="12"/>
        <v>0</v>
      </c>
      <c r="G167" s="35" t="str">
        <f t="shared" si="13"/>
        <v>0</v>
      </c>
      <c r="H167" s="3">
        <v>1661005.0</v>
      </c>
    </row>
    <row r="168">
      <c r="A168" s="3" t="s">
        <v>23</v>
      </c>
      <c r="B168" s="3" t="s">
        <v>265</v>
      </c>
      <c r="C168" s="3"/>
      <c r="D168" s="30" t="str">
        <f t="shared" si="1"/>
        <v>0</v>
      </c>
      <c r="E168" s="30" t="str">
        <f t="shared" si="11"/>
        <v>0</v>
      </c>
      <c r="F168" s="34" t="str">
        <f t="shared" si="12"/>
        <v>0</v>
      </c>
      <c r="G168" s="35" t="str">
        <f t="shared" si="13"/>
        <v>0</v>
      </c>
      <c r="H168" s="3">
        <v>840718.0</v>
      </c>
    </row>
    <row r="169">
      <c r="A169" s="3" t="s">
        <v>23</v>
      </c>
      <c r="B169" s="3" t="s">
        <v>266</v>
      </c>
      <c r="C169" s="3"/>
      <c r="D169" s="30" t="str">
        <f t="shared" si="1"/>
        <v>0</v>
      </c>
      <c r="E169" s="30" t="str">
        <f t="shared" si="11"/>
        <v>0</v>
      </c>
      <c r="F169" s="34" t="str">
        <f t="shared" si="12"/>
        <v>0</v>
      </c>
      <c r="G169" s="35" t="str">
        <f t="shared" si="13"/>
        <v>0</v>
      </c>
      <c r="H169" s="3">
        <v>5115221.0</v>
      </c>
    </row>
    <row r="170">
      <c r="A170" s="3" t="s">
        <v>23</v>
      </c>
      <c r="B170" s="3" t="s">
        <v>267</v>
      </c>
      <c r="C170" s="3"/>
      <c r="D170" s="30" t="str">
        <f t="shared" si="1"/>
        <v>0</v>
      </c>
      <c r="E170" s="30" t="str">
        <f t="shared" si="11"/>
        <v>0</v>
      </c>
      <c r="F170" s="34" t="str">
        <f t="shared" si="12"/>
        <v>0</v>
      </c>
      <c r="G170" s="35" t="str">
        <f t="shared" si="13"/>
        <v>0</v>
      </c>
      <c r="H170" s="3">
        <v>5453417.0</v>
      </c>
    </row>
    <row r="171">
      <c r="A171" s="3" t="s">
        <v>23</v>
      </c>
      <c r="B171" s="3" t="s">
        <v>268</v>
      </c>
      <c r="C171" s="3"/>
      <c r="D171" s="30" t="str">
        <f t="shared" si="1"/>
        <v>0</v>
      </c>
      <c r="E171" s="30" t="str">
        <f t="shared" si="11"/>
        <v>0</v>
      </c>
      <c r="F171" s="34" t="str">
        <f t="shared" si="12"/>
        <v>0</v>
      </c>
      <c r="G171" s="35" t="str">
        <f t="shared" si="13"/>
        <v>0</v>
      </c>
      <c r="H171" s="3">
        <v>1.9180668E7</v>
      </c>
    </row>
    <row r="172">
      <c r="A172" s="3" t="s">
        <v>23</v>
      </c>
      <c r="B172" s="3" t="s">
        <v>269</v>
      </c>
      <c r="C172" s="3"/>
      <c r="D172" s="30" t="str">
        <f t="shared" si="1"/>
        <v>0</v>
      </c>
      <c r="E172" s="30" t="str">
        <f t="shared" si="11"/>
        <v>0</v>
      </c>
      <c r="F172" s="34" t="str">
        <f t="shared" si="12"/>
        <v>0</v>
      </c>
      <c r="G172" s="35" t="str">
        <f t="shared" si="13"/>
        <v>0</v>
      </c>
      <c r="H172" s="3">
        <v>1.1204332E7</v>
      </c>
    </row>
    <row r="173">
      <c r="A173" s="3" t="s">
        <v>23</v>
      </c>
      <c r="B173" s="3" t="s">
        <v>270</v>
      </c>
      <c r="C173" s="3"/>
      <c r="D173" s="30" t="str">
        <f t="shared" si="1"/>
        <v>0</v>
      </c>
      <c r="E173" s="30" t="str">
        <f t="shared" si="11"/>
        <v>0</v>
      </c>
      <c r="F173" s="34" t="str">
        <f t="shared" si="12"/>
        <v>0</v>
      </c>
      <c r="G173" s="35" t="str">
        <f t="shared" si="13"/>
        <v>0</v>
      </c>
      <c r="H173" s="3">
        <v>3.6821748E7</v>
      </c>
    </row>
    <row r="174">
      <c r="A174" s="3" t="s">
        <v>23</v>
      </c>
      <c r="B174" s="3" t="s">
        <v>271</v>
      </c>
      <c r="C174" s="3"/>
      <c r="D174" s="30" t="str">
        <f t="shared" si="1"/>
        <v>0</v>
      </c>
      <c r="E174" s="30" t="str">
        <f t="shared" si="11"/>
        <v>0</v>
      </c>
      <c r="F174" s="34" t="str">
        <f t="shared" si="12"/>
        <v>0</v>
      </c>
      <c r="G174" s="35" t="str">
        <f t="shared" si="13"/>
        <v>0</v>
      </c>
      <c r="H174" s="3">
        <v>3.609514E7</v>
      </c>
    </row>
    <row r="175">
      <c r="A175" s="3" t="s">
        <v>23</v>
      </c>
      <c r="B175" s="3" t="s">
        <v>272</v>
      </c>
      <c r="C175" s="3"/>
      <c r="D175" s="30" t="str">
        <f t="shared" si="1"/>
        <v>0</v>
      </c>
      <c r="E175" s="30" t="str">
        <f t="shared" si="11"/>
        <v>0</v>
      </c>
      <c r="F175" s="34" t="str">
        <f t="shared" si="12"/>
        <v>0</v>
      </c>
      <c r="G175" s="35" t="str">
        <f t="shared" si="13"/>
        <v>0</v>
      </c>
      <c r="H175" s="3">
        <v>2.3969961E7</v>
      </c>
    </row>
    <row r="176">
      <c r="A176" s="3" t="s">
        <v>23</v>
      </c>
      <c r="B176" s="3" t="s">
        <v>273</v>
      </c>
      <c r="C176" s="3"/>
      <c r="D176" s="30" t="str">
        <f t="shared" si="1"/>
        <v>0</v>
      </c>
      <c r="E176" s="30" t="str">
        <f t="shared" si="11"/>
        <v>0</v>
      </c>
      <c r="F176" s="34" t="str">
        <f t="shared" si="12"/>
        <v>0</v>
      </c>
      <c r="G176" s="35" t="str">
        <f t="shared" si="13"/>
        <v>0</v>
      </c>
      <c r="H176" s="3">
        <v>3.9171241E7</v>
      </c>
    </row>
    <row r="177">
      <c r="A177" s="3" t="s">
        <v>23</v>
      </c>
      <c r="B177" s="3" t="s">
        <v>274</v>
      </c>
      <c r="C177" s="3"/>
      <c r="D177" s="30" t="str">
        <f t="shared" si="1"/>
        <v>0</v>
      </c>
      <c r="E177" s="30" t="str">
        <f t="shared" si="11"/>
        <v>0</v>
      </c>
      <c r="F177" s="34" t="str">
        <f t="shared" si="12"/>
        <v>0</v>
      </c>
      <c r="G177" s="35" t="str">
        <f t="shared" si="13"/>
        <v>0</v>
      </c>
      <c r="H177" s="3">
        <v>9.8216062E7</v>
      </c>
    </row>
    <row r="178">
      <c r="A178" s="3" t="s">
        <v>23</v>
      </c>
      <c r="B178" s="3" t="s">
        <v>275</v>
      </c>
      <c r="C178" s="3"/>
      <c r="D178" s="30" t="str">
        <f t="shared" si="1"/>
        <v>0</v>
      </c>
      <c r="E178" s="30" t="str">
        <f t="shared" si="11"/>
        <v>0</v>
      </c>
      <c r="F178" s="34" t="str">
        <f t="shared" si="12"/>
        <v>0</v>
      </c>
      <c r="G178" s="35" t="str">
        <f t="shared" si="13"/>
        <v>0</v>
      </c>
      <c r="H178" s="3">
        <v>1.50017939E8</v>
      </c>
    </row>
    <row r="179">
      <c r="A179" s="3" t="s">
        <v>23</v>
      </c>
      <c r="B179" s="3" t="s">
        <v>276</v>
      </c>
      <c r="C179" s="3"/>
      <c r="D179" s="30" t="str">
        <f t="shared" si="1"/>
        <v>0</v>
      </c>
      <c r="E179" s="30" t="str">
        <f t="shared" si="11"/>
        <v>0</v>
      </c>
      <c r="F179" s="34" t="str">
        <f t="shared" si="12"/>
        <v>0</v>
      </c>
      <c r="G179" s="35" t="str">
        <f t="shared" si="13"/>
        <v>0</v>
      </c>
      <c r="H179" s="3">
        <v>1.0995368E7</v>
      </c>
    </row>
    <row r="180">
      <c r="A180" s="3" t="s">
        <v>23</v>
      </c>
      <c r="B180" s="3" t="s">
        <v>277</v>
      </c>
      <c r="C180" s="3"/>
      <c r="D180" s="30" t="str">
        <f t="shared" si="1"/>
        <v>0</v>
      </c>
      <c r="E180" s="30" t="str">
        <f t="shared" si="11"/>
        <v>0</v>
      </c>
      <c r="F180" s="34" t="str">
        <f t="shared" si="12"/>
        <v>0</v>
      </c>
      <c r="G180" s="35" t="str">
        <f t="shared" si="13"/>
        <v>0</v>
      </c>
      <c r="H180" s="3">
        <v>4.3119225E7</v>
      </c>
    </row>
    <row r="181">
      <c r="A181" s="3" t="s">
        <v>23</v>
      </c>
      <c r="B181" s="3" t="s">
        <v>278</v>
      </c>
      <c r="C181" s="3"/>
      <c r="D181" s="30" t="str">
        <f t="shared" si="1"/>
        <v>0</v>
      </c>
      <c r="E181" s="30" t="str">
        <f t="shared" si="11"/>
        <v>0</v>
      </c>
      <c r="F181" s="34" t="str">
        <f t="shared" si="12"/>
        <v>0</v>
      </c>
      <c r="G181" s="35" t="str">
        <f t="shared" si="13"/>
        <v>0</v>
      </c>
      <c r="H181" s="3">
        <v>9.1679874E7</v>
      </c>
    </row>
    <row r="182">
      <c r="A182" s="3" t="s">
        <v>23</v>
      </c>
      <c r="B182" s="3" t="s">
        <v>279</v>
      </c>
      <c r="C182" s="3"/>
      <c r="D182" s="30" t="str">
        <f t="shared" si="1"/>
        <v>0</v>
      </c>
      <c r="E182" s="30" t="str">
        <f t="shared" si="11"/>
        <v>0</v>
      </c>
      <c r="F182" s="34" t="str">
        <f t="shared" si="12"/>
        <v>0</v>
      </c>
      <c r="G182" s="35" t="str">
        <f t="shared" si="13"/>
        <v>0</v>
      </c>
      <c r="H182" s="3">
        <v>1.47427886E8</v>
      </c>
    </row>
    <row r="183">
      <c r="A183" s="3" t="s">
        <v>23</v>
      </c>
      <c r="B183" s="3" t="s">
        <v>280</v>
      </c>
      <c r="C183" s="3"/>
      <c r="D183" s="30" t="str">
        <f t="shared" si="1"/>
        <v>0</v>
      </c>
      <c r="E183" s="30" t="str">
        <f t="shared" si="11"/>
        <v>0</v>
      </c>
      <c r="F183" s="34" t="str">
        <f t="shared" si="12"/>
        <v>0</v>
      </c>
      <c r="G183" s="35" t="str">
        <f t="shared" si="13"/>
        <v>0</v>
      </c>
      <c r="H183" s="3">
        <v>1.04227534E8</v>
      </c>
    </row>
    <row r="184">
      <c r="A184" s="3"/>
      <c r="B184" s="3"/>
      <c r="C184" s="3"/>
      <c r="D184" s="30"/>
      <c r="E184" s="30"/>
      <c r="F184" s="34"/>
      <c r="G184" s="35"/>
    </row>
    <row r="185">
      <c r="A185" s="3"/>
      <c r="B185" s="3"/>
      <c r="C185" s="3"/>
      <c r="D185" s="30"/>
      <c r="E185" s="30"/>
      <c r="F185" s="34"/>
      <c r="G185" s="35"/>
    </row>
    <row r="186">
      <c r="A186" s="3"/>
      <c r="B186" s="3"/>
      <c r="D186" s="30"/>
      <c r="E186" s="30"/>
      <c r="F186" s="34"/>
      <c r="G186" s="35"/>
    </row>
    <row r="187">
      <c r="A187" s="3"/>
      <c r="B187" s="3"/>
      <c r="C187" s="3" t="s">
        <v>281</v>
      </c>
      <c r="D187" s="30"/>
      <c r="E187" s="30"/>
      <c r="F187" s="34"/>
      <c r="G187" s="35"/>
    </row>
    <row r="188">
      <c r="A188" s="3"/>
      <c r="B188" s="3"/>
      <c r="D188" s="30"/>
      <c r="E188" s="30"/>
      <c r="F188" s="34"/>
      <c r="G188" s="35"/>
    </row>
    <row r="189">
      <c r="A189" s="3"/>
      <c r="D189" s="30"/>
      <c r="E189" s="30"/>
      <c r="F189" s="34"/>
      <c r="G189" s="35"/>
      <c r="H189" s="3"/>
    </row>
    <row r="190">
      <c r="C190" s="3"/>
      <c r="D190" s="30"/>
      <c r="E190" s="30"/>
      <c r="F190" s="34"/>
      <c r="G190" s="35"/>
      <c r="H190" s="3"/>
    </row>
    <row r="191">
      <c r="D191" s="30"/>
      <c r="E191" s="30"/>
      <c r="F191" s="34"/>
      <c r="G191" s="35"/>
    </row>
    <row r="192">
      <c r="B192" s="3"/>
      <c r="D192" s="30"/>
      <c r="E192" s="30"/>
      <c r="F192" s="34"/>
      <c r="G192" s="35"/>
    </row>
    <row r="193">
      <c r="B193" s="3"/>
      <c r="D193" s="30"/>
      <c r="E193" s="30"/>
      <c r="F193" s="34"/>
      <c r="G193" s="35"/>
    </row>
    <row r="194">
      <c r="D194" s="30"/>
      <c r="E194" s="30"/>
      <c r="F194" s="34"/>
      <c r="G194" s="35"/>
      <c r="H194" s="3"/>
    </row>
    <row r="195">
      <c r="D195" s="30"/>
      <c r="E195" s="30"/>
      <c r="F195" s="34"/>
      <c r="G195" s="35"/>
    </row>
    <row r="196">
      <c r="B196" s="3"/>
      <c r="D196" s="30"/>
      <c r="E196" s="30"/>
      <c r="F196" s="34"/>
      <c r="G196" s="35"/>
    </row>
    <row r="197">
      <c r="D197" s="30"/>
      <c r="E197" s="30"/>
      <c r="F197" s="34"/>
      <c r="G197" s="35"/>
      <c r="H197" s="3"/>
    </row>
    <row r="198">
      <c r="D198" s="30"/>
      <c r="E198" s="30"/>
      <c r="F198" s="34"/>
      <c r="G198" s="35"/>
    </row>
    <row r="199">
      <c r="B199" s="3"/>
    </row>
    <row r="200">
      <c r="H200" s="3"/>
    </row>
    <row r="202">
      <c r="B202" s="3"/>
    </row>
    <row r="204">
      <c r="B204" s="3"/>
    </row>
    <row r="205">
      <c r="B205" s="3"/>
    </row>
    <row r="206">
      <c r="H206" s="3"/>
    </row>
    <row r="208">
      <c r="B208" s="3"/>
    </row>
    <row r="209">
      <c r="B209" s="3"/>
    </row>
    <row r="210">
      <c r="H210" s="3"/>
    </row>
    <row r="212">
      <c r="B212" s="3"/>
    </row>
    <row r="213">
      <c r="H213" s="3"/>
    </row>
    <row r="215">
      <c r="B215" s="3"/>
    </row>
    <row r="216">
      <c r="H216" s="3"/>
    </row>
    <row r="218">
      <c r="B218" s="3"/>
    </row>
    <row r="219">
      <c r="H219" s="3"/>
    </row>
    <row r="221">
      <c r="B221" s="3"/>
    </row>
    <row r="222">
      <c r="H222" s="3"/>
    </row>
    <row r="225">
      <c r="B225" s="3"/>
    </row>
    <row r="226">
      <c r="B226" s="3"/>
    </row>
    <row r="227">
      <c r="H227" s="3"/>
    </row>
    <row r="229">
      <c r="B229" s="3"/>
    </row>
    <row r="230">
      <c r="H230" s="3"/>
    </row>
    <row r="232">
      <c r="B232" s="3"/>
    </row>
    <row r="233">
      <c r="H233" s="3"/>
    </row>
    <row r="235">
      <c r="B235" s="3"/>
    </row>
    <row r="236">
      <c r="H236" s="3"/>
    </row>
    <row r="238">
      <c r="B238" s="3"/>
    </row>
    <row r="239">
      <c r="B239" s="3"/>
    </row>
    <row r="240">
      <c r="H240" s="3"/>
    </row>
    <row r="242">
      <c r="B242" s="3"/>
    </row>
    <row r="243">
      <c r="H243" s="3"/>
    </row>
    <row r="245">
      <c r="B245" s="3"/>
    </row>
    <row r="246">
      <c r="B246" s="3"/>
    </row>
    <row r="247">
      <c r="H247" s="3"/>
    </row>
    <row r="249">
      <c r="B249" s="3"/>
    </row>
    <row r="250">
      <c r="B250" s="3"/>
    </row>
    <row r="251">
      <c r="H251" s="3"/>
    </row>
    <row r="253">
      <c r="B253" s="3"/>
    </row>
    <row r="255">
      <c r="B255" s="3"/>
    </row>
    <row r="256">
      <c r="H256" s="3"/>
    </row>
    <row r="258">
      <c r="B258" s="3"/>
    </row>
    <row r="260">
      <c r="B260" s="3"/>
    </row>
    <row r="261">
      <c r="B261" s="3"/>
      <c r="H261" s="3"/>
    </row>
    <row r="262">
      <c r="B262" s="3"/>
      <c r="H262" s="3"/>
    </row>
    <row r="263">
      <c r="B263" s="3"/>
      <c r="H263" s="3"/>
    </row>
    <row r="264">
      <c r="B264" s="3"/>
      <c r="H264" s="3"/>
    </row>
    <row r="265">
      <c r="B265" s="3"/>
      <c r="H265" s="3"/>
    </row>
    <row r="266">
      <c r="B266" s="3"/>
      <c r="H266" s="3"/>
    </row>
    <row r="267">
      <c r="B267" s="3"/>
      <c r="H267" s="3"/>
    </row>
    <row r="268">
      <c r="B268" s="3"/>
      <c r="H268" s="3"/>
    </row>
    <row r="269">
      <c r="H269" s="3"/>
    </row>
    <row r="270">
      <c r="B270" s="3"/>
    </row>
    <row r="271">
      <c r="H271" s="3"/>
    </row>
    <row r="273">
      <c r="B273" s="3"/>
    </row>
    <row r="275">
      <c r="B275" s="3"/>
    </row>
    <row r="276">
      <c r="B276" s="3"/>
    </row>
    <row r="277">
      <c r="H277" s="3"/>
    </row>
    <row r="278">
      <c r="B278" s="3"/>
    </row>
    <row r="279">
      <c r="H279" s="3"/>
    </row>
    <row r="281">
      <c r="B281" s="3"/>
    </row>
    <row r="282">
      <c r="H282" s="3"/>
    </row>
    <row r="283">
      <c r="B283" s="3"/>
    </row>
    <row r="284">
      <c r="B284" s="3"/>
      <c r="H284" s="3"/>
    </row>
    <row r="285">
      <c r="H285" s="3"/>
    </row>
    <row r="287">
      <c r="B287" s="3"/>
    </row>
    <row r="288">
      <c r="H288" s="3"/>
    </row>
    <row r="290">
      <c r="B290" s="3"/>
    </row>
    <row r="292">
      <c r="B292" s="3"/>
    </row>
    <row r="294">
      <c r="B29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Leicestershire County Council Pension Fund</v>
      </c>
      <c r="C1" s="5"/>
      <c r="D1" s="5"/>
      <c r="E1" s="5"/>
      <c r="F1" s="5"/>
      <c r="G1" s="5"/>
    </row>
    <row r="2">
      <c r="A2" s="1" t="s">
        <v>19</v>
      </c>
      <c r="B2" s="14">
        <f>SUM('Full Data'!H1:H1000)</f>
        <v>2514711295</v>
      </c>
      <c r="C2" s="5"/>
      <c r="D2" s="5"/>
      <c r="E2" s="5"/>
      <c r="F2" s="5"/>
      <c r="G2" s="15" t="s">
        <v>35</v>
      </c>
    </row>
    <row r="3">
      <c r="A3" s="1" t="s">
        <v>36</v>
      </c>
      <c r="B3" s="14">
        <f>SUM('Full Data'!G2:G1000)</f>
        <v>20436209</v>
      </c>
      <c r="C3" s="5"/>
      <c r="D3" s="5"/>
      <c r="E3" s="5"/>
      <c r="F3" s="5"/>
      <c r="G3" s="15" t="s">
        <v>37</v>
      </c>
      <c r="I3" s="13" t="s">
        <v>38</v>
      </c>
    </row>
    <row r="4">
      <c r="A4" s="1" t="s">
        <v>39</v>
      </c>
      <c r="B4" s="16">
        <f>B3/B2</f>
        <v>0.008126662111</v>
      </c>
      <c r="C4" s="5"/>
      <c r="D4" s="5"/>
      <c r="E4" s="5"/>
      <c r="F4" s="5"/>
      <c r="G4" s="5"/>
    </row>
    <row r="5">
      <c r="A5" s="1"/>
      <c r="B5" s="1"/>
      <c r="C5" s="5"/>
      <c r="D5" s="5"/>
      <c r="E5" s="5"/>
      <c r="F5" s="5"/>
      <c r="G5" s="5"/>
    </row>
    <row r="6">
      <c r="A6" s="1"/>
      <c r="B6" s="1"/>
      <c r="C6" s="5"/>
      <c r="D6" s="5"/>
      <c r="E6" s="5"/>
      <c r="F6" s="5"/>
      <c r="G6" s="5"/>
    </row>
    <row r="7">
      <c r="A7" s="1" t="s">
        <v>41</v>
      </c>
      <c r="B7" s="1"/>
      <c r="C7" s="5"/>
      <c r="D7" s="5"/>
      <c r="E7" s="5" t="s">
        <v>42</v>
      </c>
      <c r="F7" s="5"/>
      <c r="G7" s="5"/>
    </row>
    <row r="8">
      <c r="A8" s="1" t="s">
        <v>43</v>
      </c>
      <c r="B8" s="1"/>
      <c r="C8" s="5" t="s">
        <v>0</v>
      </c>
      <c r="D8" s="5"/>
      <c r="E8" s="5"/>
      <c r="F8" s="5"/>
      <c r="G8" s="5"/>
    </row>
    <row r="9">
      <c r="A9" s="18">
        <f>LARGE('Full Data'!G:G,1)</f>
        <v>6819024</v>
      </c>
      <c r="B9" s="16">
        <f t="shared" ref="B9:B15" si="1">A9/$B$2</f>
        <v>0.00271165283</v>
      </c>
      <c r="C9" s="19" t="str">
        <f t="array" ref="C9">INDEX('Full Data'!F:F,MATCH(LARGE('Full Data'!G:G,1),'Full Data'!G:G,0))</f>
        <v>BP STOCK FUND (LEGAL &amp; GENERAL)                   </v>
      </c>
      <c r="D9" s="5"/>
      <c r="E9" s="5"/>
      <c r="F9" s="5"/>
      <c r="G9" s="5"/>
    </row>
    <row r="10">
      <c r="A10" s="18">
        <f>LARGE('Full Data'!G:G,2)</f>
        <v>6548211</v>
      </c>
      <c r="B10" s="16">
        <f t="shared" si="1"/>
        <v>0.002603961343</v>
      </c>
      <c r="C10" s="19" t="str">
        <f t="array" ref="C10">INDEX('Full Data'!F:F,MATCH(LARGE('Full Data'!G:G,2),'Full Data'!G:G,0))</f>
        <v>ROYAL DUTCH SHELL STOCK FUND (LEGAL &amp; GENERAL)    </v>
      </c>
      <c r="D10" s="5"/>
      <c r="E10" s="5"/>
      <c r="F10" s="5"/>
      <c r="G10" s="5"/>
    </row>
    <row r="11">
      <c r="A11" s="18">
        <f>LARGE('Full Data'!G:G,3)</f>
        <v>3983952</v>
      </c>
      <c r="B11" s="16">
        <f t="shared" si="1"/>
        <v>0.001584258204</v>
      </c>
      <c r="C11" s="19" t="str">
        <f t="array" ref="C11">INDEX('Full Data'!F:F,MATCH(LARGE('Full Data'!G:G,3),'Full Data'!G:G,0))</f>
        <v>BP ORD US$0.25                                    </v>
      </c>
      <c r="D11" s="5"/>
      <c r="E11" s="5"/>
      <c r="F11" s="5"/>
      <c r="G11" s="5"/>
    </row>
    <row r="12">
      <c r="A12" s="18">
        <f>LARGE('Full Data'!G:G,4)</f>
        <v>3085022</v>
      </c>
      <c r="B12" s="16">
        <f t="shared" si="1"/>
        <v>0.001226789734</v>
      </c>
      <c r="C12" s="19" t="str">
        <f t="array" ref="C12">INDEX('Full Data'!F:F,MATCH(LARGE('Full Data'!G:G,4),'Full Data'!G:G,0))</f>
        <v>ROYAL DUTCH SHELL 'B' SHS EUR0.07                 </v>
      </c>
      <c r="D12" s="5"/>
      <c r="E12" s="5"/>
      <c r="F12" s="5"/>
      <c r="G12" s="5"/>
    </row>
    <row r="13">
      <c r="A13" s="18">
        <f>LARGE('Full Data'!G:G,5)</f>
        <v>0</v>
      </c>
      <c r="B13" s="16">
        <f t="shared" si="1"/>
        <v>0</v>
      </c>
      <c r="C13" s="19">
        <f t="array" ref="C13">INDEX('Full Data'!F:F,MATCH(LARGE('Full Data'!G:G,5),'Full Data'!G:G,0))</f>
        <v>0</v>
      </c>
      <c r="D13" s="5"/>
      <c r="E13" s="5"/>
      <c r="F13" s="5"/>
      <c r="G13" s="5"/>
    </row>
    <row r="14">
      <c r="A14" s="18">
        <f>LARGE('Full Data'!G:G,6)</f>
        <v>0</v>
      </c>
      <c r="B14" s="16">
        <f t="shared" si="1"/>
        <v>0</v>
      </c>
      <c r="C14" s="19">
        <f t="array" ref="C14">INDEX('Full Data'!F:F,MATCH(LARGE('Full Data'!G:G,6),'Full Data'!G:G,0))</f>
        <v>0</v>
      </c>
      <c r="D14" s="5"/>
      <c r="E14" s="5"/>
      <c r="F14" s="5"/>
      <c r="G14" s="5"/>
    </row>
    <row r="15">
      <c r="A15" s="18">
        <f>LARGE('Full Data'!G:G,7)</f>
        <v>0</v>
      </c>
      <c r="B15" s="16">
        <f t="shared" si="1"/>
        <v>0</v>
      </c>
      <c r="C15" s="19">
        <f t="array" ref="C15">INDEX('Full Data'!F:F,MATCH(LARGE('Full Data'!G:G,7),'Full Data'!G:G,0))</f>
        <v>0</v>
      </c>
      <c r="D15" s="5"/>
      <c r="E15" s="5"/>
      <c r="F15" s="5"/>
      <c r="G15" s="5"/>
    </row>
    <row r="16">
      <c r="A16" s="18"/>
      <c r="B16" s="16"/>
      <c r="C16" s="19"/>
      <c r="D16" s="5"/>
      <c r="E16" s="5"/>
      <c r="F16" s="5"/>
      <c r="G16" s="5"/>
    </row>
    <row r="17">
      <c r="A17" s="18"/>
      <c r="B17" s="16"/>
      <c r="C17" s="19"/>
      <c r="D17" s="5"/>
      <c r="E17" s="5"/>
      <c r="F17" s="5"/>
      <c r="G17" s="5"/>
    </row>
    <row r="18">
      <c r="A18" s="18"/>
      <c r="B18" s="16"/>
      <c r="C18" s="19"/>
      <c r="D18" s="5"/>
      <c r="E18" s="5"/>
      <c r="F18" s="5"/>
      <c r="G18" s="5"/>
    </row>
    <row r="19">
      <c r="A19" s="5"/>
      <c r="B19" s="5"/>
      <c r="C19" s="5"/>
      <c r="D19" s="5"/>
      <c r="E19" s="5"/>
      <c r="F19" s="5"/>
      <c r="G19" s="5"/>
    </row>
  </sheetData>
  <hyperlinks>
    <hyperlink r:id="rId1" ref="I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9.14"/>
    <col customWidth="1" min="5" max="5" width="35.86"/>
    <col customWidth="1" min="6" max="6" width="26.86"/>
  </cols>
  <sheetData>
    <row r="1">
      <c r="A1" s="5" t="s">
        <v>40</v>
      </c>
      <c r="B1" s="17">
        <v>0.1</v>
      </c>
      <c r="C1" s="5"/>
      <c r="D1" s="5"/>
      <c r="E1" s="5"/>
      <c r="F1" s="5"/>
      <c r="G1" s="5"/>
      <c r="H1" s="5"/>
    </row>
    <row r="2">
      <c r="A2" s="5"/>
      <c r="B2" s="5" t="s">
        <v>43</v>
      </c>
      <c r="C2" s="5" t="s">
        <v>44</v>
      </c>
      <c r="D2" s="5" t="s">
        <v>0</v>
      </c>
      <c r="E2" s="5" t="s">
        <v>45</v>
      </c>
      <c r="F2" s="5" t="s">
        <v>46</v>
      </c>
      <c r="G2" s="5" t="s">
        <v>47</v>
      </c>
      <c r="H2" s="5"/>
    </row>
    <row r="3">
      <c r="A3" s="5"/>
      <c r="B3" s="5"/>
      <c r="C3" s="5"/>
      <c r="D3" s="5"/>
      <c r="E3" s="5"/>
      <c r="F3" s="5"/>
      <c r="G3" s="5"/>
      <c r="H3" s="5"/>
    </row>
    <row r="4">
      <c r="A4" s="5" t="s">
        <v>48</v>
      </c>
      <c r="B4" s="18">
        <f>'Fossil Fuel direct investments'!B2</f>
        <v>2514711295</v>
      </c>
      <c r="C4" s="5"/>
      <c r="D4" s="19"/>
      <c r="E4" s="5"/>
      <c r="F4" s="5"/>
      <c r="G4" s="5"/>
      <c r="H4" s="5"/>
    </row>
    <row r="5">
      <c r="A5" s="20">
        <v>1.0</v>
      </c>
      <c r="B5" s="18">
        <f>LARGE('Full Data'!H:H,A5)</f>
        <v>182362067</v>
      </c>
      <c r="C5" s="16">
        <f t="shared" ref="C5:C19" si="1">B5/$B$4</f>
        <v>0.07251809278</v>
      </c>
      <c r="D5" s="19" t="str">
        <f t="array" ref="D5">INDEX('Full Data'!B:B,MATCH(LARGE('Full Data'!H:H,A5),'Full Data'!H:H,0))</f>
        <v>LEGAL &amp; GENERAL UK EQUITY INDEX FUND              </v>
      </c>
      <c r="E5" s="5" t="s">
        <v>49</v>
      </c>
      <c r="F5" s="18">
        <f t="shared" ref="F5:F19" si="2">IF(E5="yes",B5*$B$1,0)</f>
        <v>18236206.7</v>
      </c>
      <c r="G5" s="16">
        <f t="shared" ref="G5:G19" si="3">F5/$B$4</f>
        <v>0.007251809278</v>
      </c>
      <c r="H5" s="5"/>
    </row>
    <row r="6">
      <c r="A6" s="20">
        <v>2.0</v>
      </c>
      <c r="B6" s="18">
        <f>LARGE('Full Data'!H:H,A6)</f>
        <v>165148171</v>
      </c>
      <c r="C6" s="16">
        <f t="shared" si="1"/>
        <v>0.06567281553</v>
      </c>
      <c r="D6" s="19" t="str">
        <f t="array" ref="D6">INDEX('Full Data'!B:B,MATCH(LARGE('Full Data'!H:H,A6),'Full Data'!H:H,0))</f>
        <v>LEGAL &amp; GENERAL NORTH AMERICA INDEX FUND          </v>
      </c>
      <c r="E6" s="15" t="s">
        <v>49</v>
      </c>
      <c r="F6" s="18">
        <f t="shared" si="2"/>
        <v>16514817.1</v>
      </c>
      <c r="G6" s="16">
        <f t="shared" si="3"/>
        <v>0.006567281553</v>
      </c>
      <c r="H6" s="5"/>
    </row>
    <row r="7">
      <c r="A7" s="20">
        <v>3.0</v>
      </c>
      <c r="B7" s="18">
        <f>LARGE('Full Data'!H:H,A7)</f>
        <v>150017939</v>
      </c>
      <c r="C7" s="16">
        <f t="shared" si="1"/>
        <v>0.05965612804</v>
      </c>
      <c r="D7" s="19" t="str">
        <f t="array" ref="D7">INDEX('Full Data'!B:B,MATCH(LARGE('Full Data'!H:H,A7),'Full Data'!H:H,0))</f>
        <v>LEGAL &amp; GENERAL UK CORE EQUITY INDEX FUND         </v>
      </c>
      <c r="E7" s="15" t="s">
        <v>49</v>
      </c>
      <c r="F7" s="18">
        <f t="shared" si="2"/>
        <v>15001793.9</v>
      </c>
      <c r="G7" s="16">
        <f t="shared" si="3"/>
        <v>0.005965612804</v>
      </c>
      <c r="H7" s="5"/>
    </row>
    <row r="8">
      <c r="A8" s="20">
        <v>4.0</v>
      </c>
      <c r="B8" s="18">
        <f>LARGE('Full Data'!H:H,A8)</f>
        <v>147427886</v>
      </c>
      <c r="C8" s="16">
        <f t="shared" si="1"/>
        <v>0.05862616766</v>
      </c>
      <c r="D8" s="19" t="str">
        <f t="array" ref="D8">INDEX('Full Data'!B:B,MATCH(LARGE('Full Data'!H:H,A8),'Full Data'!H:H,0))</f>
        <v>LEGAL &amp; GENERAL FTSE RAFI AW3000 NORTH AMERICA    </v>
      </c>
      <c r="E8" s="15" t="s">
        <v>49</v>
      </c>
      <c r="F8" s="18">
        <f t="shared" si="2"/>
        <v>14742788.6</v>
      </c>
      <c r="G8" s="16">
        <f t="shared" si="3"/>
        <v>0.005862616766</v>
      </c>
      <c r="H8" s="5"/>
    </row>
    <row r="9">
      <c r="A9" s="20">
        <v>5.0</v>
      </c>
      <c r="B9" s="18">
        <f>LARGE('Full Data'!H:H,A9)</f>
        <v>139065434</v>
      </c>
      <c r="C9" s="16">
        <f t="shared" si="1"/>
        <v>0.05530075531</v>
      </c>
      <c r="D9" s="19" t="str">
        <f t="array" ref="D9">INDEX('Full Data'!B:B,MATCH(LARGE('Full Data'!H:H,A9),'Full Data'!H:H,0))</f>
        <v>PICTET ABSOLUTE RETURN GLOBAL DIVERSIFIED HZ GBP  </v>
      </c>
      <c r="E9" s="15" t="s">
        <v>49</v>
      </c>
      <c r="F9" s="18">
        <f t="shared" si="2"/>
        <v>13906543.4</v>
      </c>
      <c r="G9" s="16">
        <f t="shared" si="3"/>
        <v>0.005530075531</v>
      </c>
      <c r="H9" s="5"/>
    </row>
    <row r="10">
      <c r="A10" s="20">
        <v>6.0</v>
      </c>
      <c r="B10" s="18">
        <f>LARGE('Full Data'!H:H,A10)</f>
        <v>108190563</v>
      </c>
      <c r="C10" s="16">
        <f t="shared" si="1"/>
        <v>0.04302305526</v>
      </c>
      <c r="D10" s="19" t="str">
        <f t="array" ref="D10">INDEX('Full Data'!B:B,MATCH(LARGE('Full Data'!H:H,A10),'Full Data'!H:H,0))</f>
        <v>KBI INST DIV PLUS DEVELOPED EQ FUND GBP           </v>
      </c>
      <c r="E10" s="15" t="s">
        <v>49</v>
      </c>
      <c r="F10" s="18">
        <f t="shared" si="2"/>
        <v>10819056.3</v>
      </c>
      <c r="G10" s="16">
        <f t="shared" si="3"/>
        <v>0.004302305526</v>
      </c>
      <c r="H10" s="5"/>
    </row>
    <row r="11">
      <c r="A11" s="20">
        <v>7.0</v>
      </c>
      <c r="B11" s="18">
        <f>LARGE('Full Data'!H:H,A11)</f>
        <v>106423833</v>
      </c>
      <c r="C11" s="16">
        <f t="shared" si="1"/>
        <v>0.04232049747</v>
      </c>
      <c r="D11" s="19" t="str">
        <f t="array" ref="D11">INDEX('Full Data'!B:B,MATCH(LARGE('Full Data'!H:H,A11),'Full Data'!H:H,0))</f>
        <v>KEMPEN (LUX) GLOBAL HIGH DIVIDEND CLASS J GBP     </v>
      </c>
      <c r="E11" s="15" t="s">
        <v>49</v>
      </c>
      <c r="F11" s="18">
        <f t="shared" si="2"/>
        <v>10642383.3</v>
      </c>
      <c r="G11" s="16">
        <f t="shared" si="3"/>
        <v>0.004232049747</v>
      </c>
      <c r="H11" s="5"/>
    </row>
    <row r="12">
      <c r="A12" s="20">
        <v>8.0</v>
      </c>
      <c r="B12" s="18">
        <f>LARGE('Full Data'!H:H,A12)</f>
        <v>104227534</v>
      </c>
      <c r="C12" s="16">
        <f t="shared" si="1"/>
        <v>0.04144711729</v>
      </c>
      <c r="D12" s="19" t="str">
        <f t="array" ref="D12">INDEX('Full Data'!B:B,MATCH(LARGE('Full Data'!H:H,A12),'Full Data'!H:H,0))</f>
        <v>USA TREASURY NOTES 2.125% TIPS 15/2/2041(U.S.$   )</v>
      </c>
      <c r="E12" s="5"/>
      <c r="F12" s="18">
        <f t="shared" si="2"/>
        <v>0</v>
      </c>
      <c r="G12" s="16">
        <f t="shared" si="3"/>
        <v>0</v>
      </c>
      <c r="H12" s="5"/>
    </row>
    <row r="13">
      <c r="A13" s="20">
        <v>9.0</v>
      </c>
      <c r="B13" s="18">
        <f>LARGE('Full Data'!H:H,A13)</f>
        <v>98216062</v>
      </c>
      <c r="C13" s="16">
        <f t="shared" si="1"/>
        <v>0.03905659556</v>
      </c>
      <c r="D13" s="19" t="str">
        <f t="array" ref="D13">INDEX('Full Data'!B:B,MATCH(LARGE('Full Data'!H:H,A13),'Full Data'!H:H,0))</f>
        <v>LEGAL &amp; GENERAL FTSE RAFI AW3000 DEV EUROPE (EX UK</v>
      </c>
      <c r="E13" s="15" t="s">
        <v>49</v>
      </c>
      <c r="F13" s="18">
        <f t="shared" si="2"/>
        <v>9821606.2</v>
      </c>
      <c r="G13" s="16">
        <f t="shared" si="3"/>
        <v>0.003905659556</v>
      </c>
      <c r="H13" s="5"/>
    </row>
    <row r="14">
      <c r="A14" s="20">
        <v>10.0</v>
      </c>
      <c r="B14" s="18">
        <f>LARGE('Full Data'!H:H,A14)</f>
        <v>94514986</v>
      </c>
      <c r="C14" s="16">
        <f t="shared" si="1"/>
        <v>0.03758482582</v>
      </c>
      <c r="D14" s="19" t="str">
        <f t="array" ref="D14">INDEX('Full Data'!B:B,MATCH(LARGE('Full Data'!H:H,A14),'Full Data'!H:H,0))</f>
        <v>LEGAL &amp; GENERAL EUROPE (EX UK) INDEX FUND         </v>
      </c>
      <c r="E14" s="15" t="s">
        <v>49</v>
      </c>
      <c r="F14" s="18">
        <f t="shared" si="2"/>
        <v>9451498.6</v>
      </c>
      <c r="G14" s="16">
        <f t="shared" si="3"/>
        <v>0.003758482582</v>
      </c>
      <c r="H14" s="5"/>
    </row>
    <row r="15">
      <c r="A15" s="20">
        <v>11.0</v>
      </c>
      <c r="B15" s="18">
        <f>LARGE('Full Data'!H:H,A15)</f>
        <v>92935122</v>
      </c>
      <c r="C15" s="16">
        <f t="shared" si="1"/>
        <v>0.03695657716</v>
      </c>
      <c r="D15" s="19" t="str">
        <f t="array" ref="D15">INDEX('Full Data'!B:B,MATCH(LARGE('Full Data'!H:H,A15),'Full Data'!H:H,0))</f>
        <v>ASPECT DIVERSIFIED FUND NON-V CLASS I SHARES (GBP)</v>
      </c>
      <c r="E15" s="5"/>
      <c r="F15" s="18">
        <f t="shared" si="2"/>
        <v>0</v>
      </c>
      <c r="G15" s="16">
        <f t="shared" si="3"/>
        <v>0</v>
      </c>
      <c r="H15" s="5"/>
    </row>
    <row r="16">
      <c r="A16" s="20">
        <v>12.0</v>
      </c>
      <c r="B16" s="18">
        <f>LARGE('Full Data'!H:H,A16)</f>
        <v>91679874</v>
      </c>
      <c r="C16" s="16">
        <f t="shared" si="1"/>
        <v>0.03645741528</v>
      </c>
      <c r="D16" s="19" t="str">
        <f t="array" ref="D16">INDEX('Full Data'!B:B,MATCH(LARGE('Full Data'!H:H,A16),'Full Data'!H:H,0))</f>
        <v>JPM STRATEGIC BOND FUND GROSS X ACCUMULATION SHARE</v>
      </c>
      <c r="E16" s="5"/>
      <c r="F16" s="18">
        <f t="shared" si="2"/>
        <v>0</v>
      </c>
      <c r="G16" s="16">
        <f t="shared" si="3"/>
        <v>0</v>
      </c>
      <c r="H16" s="5"/>
    </row>
    <row r="17">
      <c r="A17" s="20">
        <v>13.0</v>
      </c>
      <c r="B17" s="18">
        <f>LARGE('Full Data'!H:H,A17)</f>
        <v>90728527</v>
      </c>
      <c r="C17" s="16">
        <f t="shared" si="1"/>
        <v>0.03607910267</v>
      </c>
      <c r="D17" s="19" t="str">
        <f t="array" ref="D17">INDEX('Full Data'!B:B,MATCH(LARGE('Full Data'!H:H,A17),'Full Data'!H:H,0))</f>
        <v>DELAWARE INVS EMERGING MARKETS FUND CLASS I GBP AC</v>
      </c>
      <c r="E17" s="15" t="s">
        <v>49</v>
      </c>
      <c r="F17" s="18">
        <f t="shared" si="2"/>
        <v>9072852.7</v>
      </c>
      <c r="G17" s="16">
        <f t="shared" si="3"/>
        <v>0.003607910267</v>
      </c>
      <c r="H17" s="5"/>
    </row>
    <row r="18">
      <c r="A18" s="20">
        <v>14.0</v>
      </c>
      <c r="B18" s="18">
        <f>LARGE('Full Data'!H:H,A18)</f>
        <v>82202413</v>
      </c>
      <c r="C18" s="16">
        <f t="shared" si="1"/>
        <v>0.03268860849</v>
      </c>
      <c r="D18" s="19" t="str">
        <f t="array" ref="D18">INDEX('Full Data'!B:B,MATCH(LARGE('Full Data'!H:H,A18),'Full Data'!H:H,0))</f>
        <v>LEGAL &amp; GENERAL ASIA PACIFIC (EX JAPAN) INDEX FUND</v>
      </c>
      <c r="E18" s="15" t="s">
        <v>49</v>
      </c>
      <c r="F18" s="18">
        <f t="shared" si="2"/>
        <v>8220241.3</v>
      </c>
      <c r="G18" s="16">
        <f t="shared" si="3"/>
        <v>0.003268860849</v>
      </c>
      <c r="H18" s="5"/>
    </row>
    <row r="19">
      <c r="A19" s="20">
        <v>15.0</v>
      </c>
      <c r="B19" s="18">
        <f>LARGE('Full Data'!H:H,A19)</f>
        <v>74263446</v>
      </c>
      <c r="C19" s="16">
        <f t="shared" si="1"/>
        <v>0.02953159917</v>
      </c>
      <c r="D19" s="19" t="str">
        <f t="array" ref="D19">INDEX('Full Data'!B:B,MATCH(LARGE('Full Data'!H:H,A19),'Full Data'!H:H,0))</f>
        <v>INVESTEC GLOBAL COMMODITIES AND RESOURCE(U.S.$   )</v>
      </c>
      <c r="E19" s="15" t="s">
        <v>49</v>
      </c>
      <c r="F19" s="18">
        <f t="shared" si="2"/>
        <v>7426344.6</v>
      </c>
      <c r="G19" s="16">
        <f t="shared" si="3"/>
        <v>0.002953159917</v>
      </c>
      <c r="H19" s="5"/>
    </row>
    <row r="20">
      <c r="A20" s="5"/>
      <c r="B20" s="5"/>
      <c r="C20" s="5"/>
      <c r="D20" s="5"/>
      <c r="E20" s="33" t="s">
        <v>101</v>
      </c>
      <c r="F20" s="18">
        <f t="shared" ref="F20:G20" si="4">SUM(F5:F19)</f>
        <v>143856132.7</v>
      </c>
      <c r="G20" s="16">
        <f t="shared" si="4"/>
        <v>0.05720582438</v>
      </c>
      <c r="H20" s="5"/>
    </row>
    <row r="21">
      <c r="A21" s="5"/>
      <c r="B21" s="5"/>
      <c r="C21" s="5"/>
      <c r="D21" s="5"/>
      <c r="E21" s="5" t="s">
        <v>102</v>
      </c>
      <c r="F21" s="18">
        <f>'Fossil Fuel direct investments'!B3</f>
        <v>20436209</v>
      </c>
      <c r="G21" s="16">
        <f>'Fossil Fuel direct investments'!B4</f>
        <v>0.008126662111</v>
      </c>
      <c r="H21" s="5"/>
    </row>
    <row r="22">
      <c r="A22" s="5"/>
      <c r="B22" s="5"/>
      <c r="C22" s="5"/>
      <c r="D22" s="5"/>
      <c r="E22" s="5"/>
      <c r="F22" s="5"/>
      <c r="G22" s="5"/>
      <c r="H22" s="5"/>
    </row>
    <row r="23">
      <c r="A23" s="5"/>
      <c r="B23" s="5"/>
      <c r="C23" s="5"/>
      <c r="D23" s="5"/>
      <c r="E23" s="5" t="s">
        <v>105</v>
      </c>
      <c r="F23" s="18">
        <f t="shared" ref="F23:G23" si="5">F20+F21</f>
        <v>164292341.7</v>
      </c>
      <c r="G23" s="16">
        <f t="shared" si="5"/>
        <v>0.06533248649</v>
      </c>
      <c r="H23" s="5"/>
    </row>
    <row r="24">
      <c r="A24" s="5"/>
      <c r="B24" s="5"/>
      <c r="C24" s="5"/>
      <c r="D24" s="5"/>
      <c r="E24" s="5" t="s">
        <v>19</v>
      </c>
      <c r="F24" s="14">
        <f>'Fossil Fuel direct investments'!B2</f>
        <v>2514711295</v>
      </c>
      <c r="G24" s="5"/>
      <c r="H24" s="5"/>
    </row>
    <row r="25">
      <c r="A25" s="5"/>
      <c r="B25" s="5"/>
      <c r="C25" s="5"/>
      <c r="D25" s="5"/>
      <c r="E25" s="5"/>
      <c r="F25" s="5"/>
      <c r="G25" s="5"/>
      <c r="H25"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43"/>
    <col customWidth="1" min="2" max="2" width="68.43"/>
    <col customWidth="1" min="3" max="3" width="25.29"/>
    <col customWidth="1" min="4" max="4" width="24.14"/>
    <col customWidth="1" min="5" max="5" width="17.0"/>
    <col customWidth="1" min="6" max="6" width="23.71"/>
  </cols>
  <sheetData>
    <row r="1" ht="24.0" customHeight="1">
      <c r="A1" s="21" t="s">
        <v>1</v>
      </c>
      <c r="B1" s="21" t="s">
        <v>50</v>
      </c>
      <c r="C1" s="21" t="s">
        <v>16</v>
      </c>
      <c r="D1" s="22" t="s">
        <v>51</v>
      </c>
      <c r="E1" s="21" t="s">
        <v>52</v>
      </c>
      <c r="F1" s="23" t="s">
        <v>43</v>
      </c>
      <c r="G1" s="24" t="s">
        <v>53</v>
      </c>
      <c r="H1" s="24" t="s">
        <v>54</v>
      </c>
      <c r="I1" s="24" t="s">
        <v>55</v>
      </c>
      <c r="J1" s="25"/>
      <c r="K1" s="25"/>
      <c r="L1" s="25"/>
      <c r="M1" s="25"/>
      <c r="N1" s="25"/>
      <c r="O1" s="25"/>
      <c r="P1" s="25"/>
      <c r="Q1" s="25"/>
      <c r="R1" s="25"/>
      <c r="S1" s="25"/>
      <c r="T1" s="25"/>
      <c r="U1" s="25"/>
      <c r="V1" s="25"/>
      <c r="W1" s="25"/>
      <c r="X1" s="25"/>
      <c r="Y1" s="25"/>
      <c r="Z1" s="25"/>
      <c r="AA1" s="25"/>
    </row>
    <row r="2">
      <c r="A2" s="3" t="s">
        <v>23</v>
      </c>
      <c r="B2" s="3" t="s">
        <v>56</v>
      </c>
      <c r="E2" s="26" t="s">
        <v>57</v>
      </c>
      <c r="F2" s="27">
        <v>1.023692E9</v>
      </c>
      <c r="G2" s="28">
        <v>41729.0</v>
      </c>
      <c r="H2" s="3" t="s">
        <v>58</v>
      </c>
      <c r="I2" s="13" t="s">
        <v>38</v>
      </c>
    </row>
    <row r="3">
      <c r="A3" s="3" t="s">
        <v>23</v>
      </c>
      <c r="B3" s="3" t="s">
        <v>56</v>
      </c>
      <c r="E3" s="29" t="s">
        <v>59</v>
      </c>
      <c r="F3" s="27">
        <v>1.99491E8</v>
      </c>
      <c r="G3" s="28">
        <v>41730.0</v>
      </c>
      <c r="H3" s="3" t="s">
        <v>60</v>
      </c>
      <c r="I3" s="13" t="s">
        <v>38</v>
      </c>
    </row>
    <row r="4">
      <c r="A4" s="3" t="s">
        <v>23</v>
      </c>
      <c r="B4" s="3" t="s">
        <v>56</v>
      </c>
      <c r="E4" s="29" t="s">
        <v>61</v>
      </c>
      <c r="F4" s="27">
        <v>1.84189E8</v>
      </c>
      <c r="G4" s="28">
        <v>41731.0</v>
      </c>
      <c r="H4" s="3" t="s">
        <v>62</v>
      </c>
      <c r="I4" s="13" t="s">
        <v>38</v>
      </c>
    </row>
    <row r="5">
      <c r="A5" s="3" t="s">
        <v>23</v>
      </c>
      <c r="B5" s="3" t="s">
        <v>56</v>
      </c>
      <c r="E5" s="29" t="s">
        <v>63</v>
      </c>
      <c r="F5" s="27">
        <v>1.56352E8</v>
      </c>
      <c r="G5" s="28">
        <v>41732.0</v>
      </c>
      <c r="H5" s="3" t="s">
        <v>64</v>
      </c>
      <c r="I5" s="13" t="s">
        <v>38</v>
      </c>
    </row>
    <row r="6">
      <c r="A6" s="3" t="s">
        <v>23</v>
      </c>
      <c r="B6" s="3" t="s">
        <v>56</v>
      </c>
      <c r="E6" s="29" t="s">
        <v>65</v>
      </c>
      <c r="F6" s="27">
        <v>1.39887E8</v>
      </c>
      <c r="G6" s="28">
        <v>41733.0</v>
      </c>
      <c r="H6" s="3" t="s">
        <v>66</v>
      </c>
      <c r="I6" s="13" t="s">
        <v>38</v>
      </c>
    </row>
    <row r="7">
      <c r="A7" s="3" t="s">
        <v>23</v>
      </c>
      <c r="B7" s="3" t="s">
        <v>56</v>
      </c>
      <c r="E7" s="29" t="s">
        <v>67</v>
      </c>
      <c r="F7" s="27">
        <v>1.21799E8</v>
      </c>
      <c r="G7" s="28">
        <v>41734.0</v>
      </c>
      <c r="H7" s="3" t="s">
        <v>68</v>
      </c>
      <c r="I7" s="13" t="s">
        <v>38</v>
      </c>
    </row>
    <row r="8">
      <c r="A8" s="3" t="s">
        <v>23</v>
      </c>
      <c r="B8" s="3" t="s">
        <v>56</v>
      </c>
      <c r="E8" s="29" t="s">
        <v>69</v>
      </c>
      <c r="F8" s="27">
        <v>1.08571E8</v>
      </c>
      <c r="G8" s="28">
        <v>41735.0</v>
      </c>
      <c r="H8" s="3" t="s">
        <v>70</v>
      </c>
      <c r="I8" s="13" t="s">
        <v>38</v>
      </c>
    </row>
    <row r="9">
      <c r="A9" s="3" t="s">
        <v>23</v>
      </c>
      <c r="B9" s="3" t="s">
        <v>56</v>
      </c>
      <c r="E9" s="29" t="s">
        <v>71</v>
      </c>
      <c r="F9" s="27">
        <v>1.04633E8</v>
      </c>
      <c r="G9" s="28">
        <v>41736.0</v>
      </c>
      <c r="H9" s="3" t="s">
        <v>72</v>
      </c>
      <c r="I9" s="13" t="s">
        <v>38</v>
      </c>
    </row>
    <row r="10">
      <c r="A10" s="3" t="s">
        <v>23</v>
      </c>
      <c r="B10" s="3" t="s">
        <v>56</v>
      </c>
      <c r="E10" s="29" t="s">
        <v>73</v>
      </c>
      <c r="F10" s="27">
        <v>1.02005E8</v>
      </c>
      <c r="G10" s="28">
        <v>41737.0</v>
      </c>
      <c r="H10" s="3" t="s">
        <v>74</v>
      </c>
      <c r="I10" s="13" t="s">
        <v>38</v>
      </c>
    </row>
    <row r="11">
      <c r="A11" s="3" t="s">
        <v>23</v>
      </c>
      <c r="B11" s="3" t="s">
        <v>56</v>
      </c>
      <c r="E11" s="29" t="s">
        <v>75</v>
      </c>
      <c r="F11" s="27">
        <v>9.2952E7</v>
      </c>
      <c r="G11" s="28">
        <v>41738.0</v>
      </c>
      <c r="H11" s="3" t="s">
        <v>76</v>
      </c>
      <c r="I11" s="13" t="s">
        <v>38</v>
      </c>
    </row>
    <row r="12">
      <c r="A12" s="3" t="s">
        <v>23</v>
      </c>
      <c r="B12" s="3" t="s">
        <v>56</v>
      </c>
      <c r="E12" s="29" t="s">
        <v>77</v>
      </c>
      <c r="F12" s="27">
        <v>8.8219E7</v>
      </c>
      <c r="G12" s="28">
        <v>41739.0</v>
      </c>
      <c r="H12" s="3" t="s">
        <v>78</v>
      </c>
      <c r="I12" s="13" t="s">
        <v>38</v>
      </c>
    </row>
    <row r="13">
      <c r="A13" s="3" t="s">
        <v>23</v>
      </c>
      <c r="B13" s="3" t="s">
        <v>56</v>
      </c>
      <c r="E13" s="29" t="s">
        <v>79</v>
      </c>
      <c r="F13" s="27">
        <v>8.7838E7</v>
      </c>
      <c r="G13" s="28">
        <v>41740.0</v>
      </c>
      <c r="H13" s="3" t="s">
        <v>80</v>
      </c>
      <c r="I13" s="13" t="s">
        <v>38</v>
      </c>
    </row>
    <row r="14">
      <c r="A14" s="3" t="s">
        <v>23</v>
      </c>
      <c r="B14" s="3" t="s">
        <v>56</v>
      </c>
      <c r="E14" s="29" t="s">
        <v>81</v>
      </c>
      <c r="F14" s="27">
        <v>7.7548E7</v>
      </c>
      <c r="G14" s="28">
        <v>41741.0</v>
      </c>
      <c r="H14" s="3" t="s">
        <v>82</v>
      </c>
      <c r="I14" s="13" t="s">
        <v>38</v>
      </c>
    </row>
    <row r="15">
      <c r="A15" s="3" t="s">
        <v>23</v>
      </c>
      <c r="B15" s="3" t="s">
        <v>56</v>
      </c>
      <c r="E15" s="29" t="s">
        <v>83</v>
      </c>
      <c r="F15" s="27">
        <v>7.2908E7</v>
      </c>
      <c r="G15" s="28">
        <v>41742.0</v>
      </c>
      <c r="H15" s="3" t="s">
        <v>84</v>
      </c>
      <c r="I15" s="13" t="s">
        <v>38</v>
      </c>
    </row>
    <row r="16">
      <c r="A16" s="3" t="s">
        <v>23</v>
      </c>
      <c r="B16" s="3" t="s">
        <v>56</v>
      </c>
      <c r="E16" s="29" t="s">
        <v>85</v>
      </c>
      <c r="F16" s="27">
        <v>3.8176E7</v>
      </c>
      <c r="G16" s="28">
        <v>41743.0</v>
      </c>
      <c r="H16" s="3" t="s">
        <v>86</v>
      </c>
      <c r="I16" s="13" t="s">
        <v>38</v>
      </c>
    </row>
    <row r="17">
      <c r="A17" s="3" t="s">
        <v>23</v>
      </c>
      <c r="B17" s="3" t="s">
        <v>56</v>
      </c>
      <c r="E17" s="29" t="s">
        <v>87</v>
      </c>
      <c r="F17" s="27">
        <v>3.6115E7</v>
      </c>
      <c r="G17" s="28">
        <v>41744.0</v>
      </c>
      <c r="H17" s="3" t="s">
        <v>88</v>
      </c>
      <c r="I17" s="13" t="s">
        <v>38</v>
      </c>
    </row>
    <row r="18">
      <c r="A18" s="3" t="s">
        <v>23</v>
      </c>
      <c r="B18" s="3" t="s">
        <v>56</v>
      </c>
      <c r="E18" s="29" t="s">
        <v>89</v>
      </c>
      <c r="F18" s="27">
        <v>3.2797E7</v>
      </c>
      <c r="G18" s="28">
        <v>41745.0</v>
      </c>
      <c r="H18" s="3" t="s">
        <v>90</v>
      </c>
      <c r="I18" s="13" t="s">
        <v>38</v>
      </c>
    </row>
    <row r="19">
      <c r="A19" s="3" t="s">
        <v>23</v>
      </c>
      <c r="B19" s="3" t="s">
        <v>56</v>
      </c>
      <c r="E19" s="29" t="s">
        <v>91</v>
      </c>
      <c r="F19" s="27">
        <v>2.6995E7</v>
      </c>
      <c r="G19" s="28">
        <v>41746.0</v>
      </c>
      <c r="H19" s="3" t="s">
        <v>92</v>
      </c>
      <c r="I19" s="13" t="s">
        <v>38</v>
      </c>
    </row>
    <row r="20">
      <c r="A20" s="3" t="s">
        <v>23</v>
      </c>
      <c r="B20" s="3" t="s">
        <v>56</v>
      </c>
      <c r="E20" s="29" t="s">
        <v>93</v>
      </c>
      <c r="F20" s="27">
        <v>2736000.0</v>
      </c>
      <c r="G20" s="28">
        <v>41747.0</v>
      </c>
      <c r="H20" s="3" t="s">
        <v>94</v>
      </c>
      <c r="I20" s="13" t="s">
        <v>38</v>
      </c>
    </row>
    <row r="21">
      <c r="A21" s="3" t="s">
        <v>23</v>
      </c>
      <c r="B21" s="3" t="s">
        <v>56</v>
      </c>
      <c r="E21" s="29" t="s">
        <v>95</v>
      </c>
      <c r="F21" s="27">
        <v>2054000.0</v>
      </c>
      <c r="G21" s="28">
        <v>41748.0</v>
      </c>
      <c r="H21" s="3" t="s">
        <v>96</v>
      </c>
      <c r="I21" s="13" t="s">
        <v>38</v>
      </c>
    </row>
    <row r="22">
      <c r="A22" s="3" t="s">
        <v>23</v>
      </c>
      <c r="B22" s="3" t="s">
        <v>97</v>
      </c>
      <c r="C22" s="3" t="s">
        <v>98</v>
      </c>
      <c r="E22" s="31" t="s">
        <v>99</v>
      </c>
      <c r="F22" s="32">
        <v>3.4692E7</v>
      </c>
      <c r="G22" s="28">
        <v>41749.0</v>
      </c>
      <c r="H22" s="3" t="s">
        <v>100</v>
      </c>
      <c r="I22" s="13" t="s">
        <v>38</v>
      </c>
    </row>
    <row r="23">
      <c r="A23" s="3"/>
      <c r="B23" s="3"/>
    </row>
    <row r="24">
      <c r="A24" s="3"/>
      <c r="F24" s="24"/>
      <c r="G24" s="25"/>
      <c r="H24" s="25"/>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s>
  <drawing r:id="rId22"/>
</worksheet>
</file>