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sharedStrings.xml><?xml version="1.0" encoding="utf-8"?>
<sst xmlns="http://schemas.openxmlformats.org/spreadsheetml/2006/main" count="80" uniqueCount="58">
  <si>
    <t>Name</t>
  </si>
  <si>
    <t>Name of Local Authority Pension Fund</t>
  </si>
  <si>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</si>
  <si>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</si>
  <si>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</si>
  <si>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</si>
  <si>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</si>
  <si>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</si>
  <si>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</si>
  <si>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</si>
  <si>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 xml:space="preserve">Description of holding </t>
  </si>
  <si>
    <t>The Methodology used is detailed in the Methodology section of our briefing,</t>
  </si>
  <si>
    <t>Sub-category/ Classification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</si>
  <si>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</si>
  <si>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</si>
  <si>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</si>
  <si>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Oil/gas companies</t>
  </si>
  <si>
    <t>http://gofossilfree.org/uk/pensions/</t>
  </si>
  <si>
    <t>Coal companies</t>
  </si>
  <si>
    <t>Verification</t>
  </si>
  <si>
    <t>Fossil Fuel Amounts</t>
  </si>
  <si>
    <t>All Amounts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</si>
  <si>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</si>
  <si>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</si>
  <si>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</si>
  <si>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</si>
  <si>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</si>
  <si>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</si>
  <si>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</si>
  <si>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</si>
  <si>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</si>
  <si>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</si>
  <si>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NILGOSC</t>
  </si>
  <si>
    <t>Total holdings</t>
  </si>
  <si>
    <t xml:space="preserve">Annual Accounts March 2014 </t>
  </si>
  <si>
    <t>https://www.nilgosc.org.uk/DataEditorUploads/About%20Us/Annual%20Report%20and%20Accounts%202013-14.pdf</t>
  </si>
  <si>
    <t>Pooled fund estimate</t>
  </si>
  <si>
    <t>Amount</t>
  </si>
  <si>
    <t>Percentage</t>
  </si>
  <si>
    <t>Pooled fund</t>
  </si>
  <si>
    <t>Estimated fossil fuel holdings:</t>
  </si>
  <si>
    <t>in % of total holdings</t>
  </si>
  <si>
    <t>Total fossil fuel holdings</t>
  </si>
  <si>
    <t>Total</t>
  </si>
  <si>
    <t>Percentage in fossil fuels</t>
  </si>
  <si>
    <t>Baillie Gifford UK Equities</t>
  </si>
  <si>
    <t>Top 10 Fossil Fuel Holdings</t>
  </si>
  <si>
    <t>This excludes holdings through pooled funds - see next sheet</t>
  </si>
  <si>
    <t>yes</t>
  </si>
  <si>
    <t>Blackrock UK Unconstrained Equities</t>
  </si>
  <si>
    <t>Jupiter Asset Management UK Equities</t>
  </si>
  <si>
    <t>Yes</t>
  </si>
  <si>
    <t>Wellington Management Global Equities</t>
  </si>
  <si>
    <t>Baillie Gifford Global Equities</t>
  </si>
  <si>
    <t>Edinburgh Partners Global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</si>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</sst>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/>
    <font>
      <b/>
      <sz val="9.0"/>
    </font>
    <font>
      <u/>
      <color rgb="FF0000FF"/>
    </font>
    <font>
      <sz val="11.0"/>
    </font>
    <font>
      <u/>
      <sz val="10.0"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/>
    </xf>
    <xf borderId="0" fillId="0" fontId="3" numFmtId="3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2" fontId="5" numFmtId="0" xfId="0" applyAlignment="1" applyFill="1" applyFont="1">
      <alignment vertical="bottom"/>
    </xf>
    <xf borderId="0" fillId="0" fontId="2" numFmtId="3" xfId="0" applyAlignment="1" applyFont="1" applyNumberFormat="1">
      <alignment/>
    </xf>
    <xf borderId="0" fillId="2" fontId="5" numFmtId="0" xfId="0" applyAlignment="1" applyFont="1">
      <alignment vertical="bottom"/>
    </xf>
    <xf borderId="0" fillId="2" fontId="5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/>
    </xf>
    <xf borderId="0" fillId="0" fontId="7" numFmtId="0" xfId="0" applyFont="1"/>
    <xf borderId="0" fillId="0" fontId="1" numFmtId="0" xfId="0" applyAlignment="1" applyFont="1">
      <alignment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lgosc.org.uk/DataEditorUploads/About%20Us/Annual%20Report%20and%20Accounts%202013-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11</v>
      </c>
    </row>
    <row r="10">
      <c r="A10" s="2" t="s">
        <v>13</v>
      </c>
    </row>
    <row r="11">
      <c r="A11" s="2" t="s">
        <v>14</v>
      </c>
    </row>
    <row r="12">
      <c r="A12" s="2" t="s">
        <v>15</v>
      </c>
    </row>
    <row r="13">
      <c r="A13" s="5" t="s">
        <v>17</v>
      </c>
    </row>
    <row r="15">
      <c r="A15" s="2" t="s">
        <v>22</v>
      </c>
    </row>
    <row r="16">
      <c r="A16" s="2" t="s">
        <v>23</v>
      </c>
    </row>
    <row r="17">
      <c r="A17" s="2" t="s">
        <v>24</v>
      </c>
    </row>
    <row r="18">
      <c r="A18" s="2" t="s">
        <v>25</v>
      </c>
    </row>
    <row r="19">
      <c r="A19" s="2" t="s">
        <v>26</v>
      </c>
    </row>
    <row r="20">
      <c r="A20" s="2" t="s">
        <v>27</v>
      </c>
    </row>
    <row r="21">
      <c r="A21" s="2" t="s">
        <v>28</v>
      </c>
    </row>
    <row r="22">
      <c r="A22" s="2" t="s">
        <v>29</v>
      </c>
    </row>
    <row r="23">
      <c r="A23" s="2" t="s">
        <v>30</v>
      </c>
    </row>
    <row r="24">
      <c r="A24" s="2" t="s">
        <v>31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68.43"/>
    <col customWidth="1" min="3" max="3" width="25.29"/>
    <col customWidth="1" min="4" max="4" width="24.14"/>
    <col customWidth="1" min="5" max="7" width="17.0"/>
    <col customWidth="1" min="8" max="8" width="23.71"/>
    <col customWidth="1" min="9" max="9" width="19.71"/>
  </cols>
  <sheetData>
    <row r="1" ht="24.0" customHeight="1">
      <c r="A1" s="3" t="s">
        <v>1</v>
      </c>
      <c r="B1" s="3" t="s">
        <v>10</v>
      </c>
      <c r="C1" s="3" t="s">
        <v>12</v>
      </c>
      <c r="D1" s="4" t="s">
        <v>16</v>
      </c>
      <c r="E1" s="3" t="s">
        <v>18</v>
      </c>
      <c r="F1" s="3" t="s">
        <v>19</v>
      </c>
      <c r="G1" s="3" t="s">
        <v>20</v>
      </c>
      <c r="H1" s="6" t="s">
        <v>21</v>
      </c>
    </row>
    <row r="2">
      <c r="A2" s="2" t="s">
        <v>32</v>
      </c>
      <c r="B2" s="8"/>
      <c r="C2" s="8"/>
      <c r="D2" s="9"/>
      <c r="E2" s="9"/>
      <c r="F2" s="11"/>
      <c r="G2" s="12"/>
      <c r="H2" s="13"/>
    </row>
    <row r="3">
      <c r="A3" s="2" t="s">
        <v>32</v>
      </c>
      <c r="B3" s="8"/>
      <c r="C3" s="8"/>
      <c r="D3" s="9"/>
      <c r="E3" s="9"/>
      <c r="F3" s="11"/>
      <c r="G3" s="12"/>
      <c r="H3" s="13"/>
    </row>
    <row r="4">
      <c r="A4" s="2" t="s">
        <v>32</v>
      </c>
      <c r="B4" s="8"/>
      <c r="C4" s="8"/>
      <c r="D4" s="9"/>
      <c r="E4" s="9"/>
      <c r="F4" s="11"/>
      <c r="G4" s="12"/>
      <c r="H4" s="13"/>
    </row>
    <row r="5">
      <c r="A5" s="2" t="s">
        <v>32</v>
      </c>
      <c r="B5" s="8"/>
      <c r="C5" s="8"/>
      <c r="D5" s="9"/>
      <c r="E5" s="9"/>
      <c r="F5" s="11"/>
      <c r="G5" s="12"/>
      <c r="H5" s="13"/>
    </row>
    <row r="6">
      <c r="A6" s="2" t="s">
        <v>32</v>
      </c>
      <c r="B6" s="8"/>
      <c r="C6" s="8"/>
      <c r="D6" s="9"/>
      <c r="E6" s="9"/>
      <c r="F6" s="11"/>
      <c r="G6" s="12"/>
      <c r="H6" s="13"/>
    </row>
    <row r="7">
      <c r="A7" s="2" t="s">
        <v>32</v>
      </c>
      <c r="B7" s="8"/>
      <c r="C7" s="8"/>
      <c r="D7" s="9"/>
      <c r="E7" s="9"/>
      <c r="F7" s="11"/>
      <c r="G7" s="12"/>
      <c r="H7" s="13"/>
    </row>
    <row r="8">
      <c r="A8" s="2" t="s">
        <v>32</v>
      </c>
      <c r="B8" s="8"/>
      <c r="C8" s="8"/>
      <c r="D8" s="9"/>
      <c r="E8" s="9"/>
      <c r="F8" s="11"/>
      <c r="G8" s="12"/>
      <c r="H8" s="13"/>
    </row>
    <row r="9">
      <c r="A9" s="2" t="s">
        <v>32</v>
      </c>
      <c r="B9" s="8"/>
      <c r="C9" s="8"/>
      <c r="D9" s="9"/>
      <c r="E9" s="9"/>
      <c r="F9" s="11"/>
      <c r="G9" s="12"/>
      <c r="H9" s="13"/>
    </row>
    <row r="10">
      <c r="A10" s="2" t="s">
        <v>32</v>
      </c>
      <c r="B10" s="8"/>
      <c r="C10" s="8"/>
      <c r="D10" s="9"/>
      <c r="E10" s="9"/>
      <c r="F10" s="11"/>
      <c r="G10" s="12"/>
      <c r="H10" s="13"/>
    </row>
    <row r="11">
      <c r="A11" s="2" t="s">
        <v>32</v>
      </c>
      <c r="B11" s="8"/>
      <c r="C11" s="8"/>
      <c r="D11" s="9"/>
      <c r="E11" s="9"/>
      <c r="F11" s="11"/>
      <c r="G11" s="12"/>
      <c r="H11" s="13"/>
    </row>
    <row r="12">
      <c r="A12" s="2" t="s">
        <v>32</v>
      </c>
      <c r="B12" s="8"/>
      <c r="C12" s="8"/>
      <c r="D12" s="9"/>
      <c r="E12" s="9"/>
      <c r="F12" s="11"/>
      <c r="G12" s="12"/>
      <c r="H12" s="13"/>
    </row>
    <row r="13">
      <c r="A13" s="2" t="s">
        <v>32</v>
      </c>
      <c r="B13" s="8"/>
      <c r="C13" s="8"/>
      <c r="D13" s="9"/>
      <c r="E13" s="9"/>
      <c r="F13" s="11"/>
      <c r="G13" s="12"/>
      <c r="H13" s="13"/>
    </row>
    <row r="14">
      <c r="A14" s="2" t="s">
        <v>32</v>
      </c>
      <c r="B14" s="8"/>
      <c r="C14" s="8"/>
      <c r="D14" s="9"/>
      <c r="E14" s="9"/>
      <c r="F14" s="11"/>
      <c r="G14" s="12"/>
      <c r="H14" s="13"/>
    </row>
    <row r="15">
      <c r="A15" s="2" t="s">
        <v>32</v>
      </c>
      <c r="B15" s="8"/>
      <c r="C15" s="8"/>
      <c r="D15" s="9"/>
      <c r="E15" s="9"/>
      <c r="F15" s="11"/>
      <c r="G15" s="12"/>
      <c r="H15" s="13"/>
    </row>
    <row r="16">
      <c r="A16" s="2" t="s">
        <v>32</v>
      </c>
      <c r="B16" s="8"/>
      <c r="C16" s="8"/>
      <c r="D16" s="9"/>
      <c r="E16" s="9"/>
      <c r="F16" s="11"/>
      <c r="G16" s="12"/>
      <c r="H16" s="13"/>
    </row>
    <row r="17">
      <c r="A17" s="2"/>
      <c r="B17" s="8"/>
      <c r="C17" s="8"/>
      <c r="D17" s="9"/>
      <c r="E17" s="9"/>
      <c r="F17" s="11"/>
      <c r="G17" s="12"/>
      <c r="H17" s="13"/>
    </row>
    <row r="18">
      <c r="A18" s="2"/>
      <c r="B18" s="8"/>
      <c r="C18" s="8"/>
      <c r="D18" s="9"/>
      <c r="E18" s="9"/>
      <c r="F18" s="11"/>
      <c r="G18" s="12"/>
      <c r="H18" s="13"/>
    </row>
    <row r="19">
      <c r="A19" s="2"/>
      <c r="B19" s="8"/>
      <c r="C19" s="8"/>
      <c r="D19" s="9"/>
      <c r="E19" s="9"/>
      <c r="F19" s="11"/>
      <c r="G19" s="12"/>
      <c r="H19" s="13"/>
    </row>
    <row r="20">
      <c r="A20" s="2"/>
      <c r="B20" s="8"/>
      <c r="C20" s="8"/>
      <c r="D20" s="9"/>
      <c r="E20" s="9"/>
      <c r="F20" s="11"/>
      <c r="G20" s="12"/>
      <c r="H20" s="13"/>
    </row>
    <row r="21">
      <c r="A21" s="2"/>
      <c r="B21" s="8"/>
      <c r="C21" s="8"/>
      <c r="D21" s="9"/>
      <c r="E21" s="9"/>
      <c r="F21" s="11"/>
      <c r="G21" s="12"/>
      <c r="H21" s="13"/>
    </row>
    <row r="22">
      <c r="A22" s="2"/>
      <c r="B22" s="8"/>
      <c r="C22" s="8"/>
      <c r="D22" s="9"/>
      <c r="E22" s="9"/>
      <c r="F22" s="11"/>
      <c r="G22" s="12"/>
      <c r="H22" s="13"/>
    </row>
    <row r="23">
      <c r="A23" s="2"/>
      <c r="B23" s="8"/>
      <c r="C23" s="8"/>
      <c r="D23" s="9"/>
      <c r="E23" s="9"/>
      <c r="F23" s="11"/>
      <c r="G23" s="12"/>
      <c r="H23" s="13"/>
    </row>
    <row r="24">
      <c r="A24" s="2"/>
      <c r="B24" s="8"/>
      <c r="C24" s="8"/>
      <c r="D24" s="9"/>
      <c r="E24" s="9"/>
      <c r="F24" s="11"/>
      <c r="G24" s="12"/>
      <c r="H24" s="13"/>
    </row>
    <row r="25">
      <c r="A25" s="2"/>
      <c r="B25" s="8"/>
      <c r="C25" s="8"/>
      <c r="D25" s="9"/>
      <c r="E25" s="9"/>
      <c r="F25" s="11"/>
      <c r="G25" s="12"/>
      <c r="H25" s="13"/>
    </row>
    <row r="26">
      <c r="A26" s="2"/>
      <c r="B26" s="8"/>
      <c r="C26" s="8"/>
      <c r="D26" s="9"/>
      <c r="E26" s="9"/>
      <c r="F26" s="11"/>
      <c r="G26" s="12"/>
      <c r="H26" s="13"/>
    </row>
    <row r="27">
      <c r="A27" s="2"/>
      <c r="B27" s="8"/>
      <c r="C27" s="8"/>
      <c r="D27" s="9"/>
      <c r="E27" s="9"/>
      <c r="F27" s="11"/>
      <c r="G27" s="12"/>
      <c r="H27" s="13"/>
    </row>
    <row r="28">
      <c r="A28" s="2"/>
      <c r="B28" s="8"/>
      <c r="C28" s="8"/>
      <c r="D28" s="9"/>
      <c r="E28" s="9"/>
      <c r="F28" s="11"/>
      <c r="G28" s="12"/>
      <c r="H28" s="13"/>
    </row>
    <row r="29">
      <c r="A29" s="2"/>
      <c r="B29" s="8"/>
      <c r="C29" s="8"/>
      <c r="D29" s="9"/>
      <c r="E29" s="9"/>
      <c r="F29" s="11"/>
      <c r="G29" s="12"/>
      <c r="H29" s="13"/>
    </row>
    <row r="30">
      <c r="A30" s="2"/>
      <c r="B30" s="8"/>
      <c r="C30" s="8"/>
      <c r="D30" s="9"/>
      <c r="E30" s="9"/>
      <c r="F30" s="11"/>
      <c r="G30" s="12"/>
      <c r="H30" s="13"/>
    </row>
    <row r="31">
      <c r="A31" s="2"/>
      <c r="B31" s="8"/>
      <c r="C31" s="8"/>
      <c r="D31" s="9"/>
      <c r="E31" s="9"/>
      <c r="F31" s="11"/>
      <c r="G31" s="12"/>
      <c r="H31" s="13"/>
    </row>
    <row r="32">
      <c r="A32" s="2"/>
      <c r="B32" s="8"/>
      <c r="C32" s="8"/>
      <c r="D32" s="9"/>
      <c r="E32" s="9"/>
      <c r="F32" s="11"/>
      <c r="G32" s="12"/>
      <c r="H32" s="13"/>
    </row>
    <row r="33">
      <c r="A33" s="2"/>
      <c r="B33" s="8"/>
      <c r="C33" s="8"/>
      <c r="D33" s="9"/>
      <c r="E33" s="9"/>
      <c r="F33" s="11"/>
      <c r="G33" s="12"/>
      <c r="H33" s="13"/>
    </row>
    <row r="34">
      <c r="A34" s="2"/>
      <c r="B34" s="8"/>
      <c r="C34" s="8"/>
      <c r="D34" s="9"/>
      <c r="E34" s="9"/>
      <c r="F34" s="11"/>
      <c r="G34" s="12"/>
      <c r="H34" s="13"/>
    </row>
    <row r="35">
      <c r="A35" s="2"/>
      <c r="B35" s="8"/>
      <c r="C35" s="8"/>
      <c r="D35" s="9"/>
      <c r="E35" s="9"/>
      <c r="F35" s="11"/>
      <c r="G35" s="12"/>
      <c r="H35" s="13"/>
    </row>
    <row r="36">
      <c r="A36" s="2"/>
      <c r="B36" s="8"/>
      <c r="C36" s="8"/>
      <c r="D36" s="9"/>
      <c r="E36" s="9"/>
      <c r="F36" s="11"/>
      <c r="G36" s="12"/>
      <c r="H36" s="13"/>
    </row>
    <row r="37">
      <c r="A37" s="2"/>
      <c r="B37" s="8"/>
      <c r="C37" s="8"/>
      <c r="D37" s="9"/>
      <c r="E37" s="9"/>
      <c r="F37" s="11"/>
      <c r="G37" s="12"/>
      <c r="H37" s="13"/>
    </row>
    <row r="38">
      <c r="A38" s="2"/>
      <c r="B38" s="8"/>
      <c r="C38" s="8"/>
      <c r="D38" s="9"/>
      <c r="E38" s="9"/>
      <c r="F38" s="11"/>
      <c r="G38" s="12"/>
      <c r="H38" s="13"/>
    </row>
    <row r="39">
      <c r="A39" s="2"/>
      <c r="B39" s="8"/>
      <c r="C39" s="8"/>
      <c r="D39" s="9"/>
      <c r="E39" s="9"/>
      <c r="F39" s="11"/>
      <c r="G39" s="12"/>
      <c r="H39" s="13"/>
    </row>
    <row r="40">
      <c r="A40" s="2"/>
      <c r="B40" s="8"/>
      <c r="C40" s="8"/>
      <c r="D40" s="9"/>
      <c r="E40" s="9"/>
      <c r="F40" s="11"/>
      <c r="G40" s="12"/>
      <c r="H40" s="13"/>
    </row>
    <row r="41">
      <c r="A41" s="2"/>
      <c r="B41" s="8"/>
      <c r="C41" s="8"/>
      <c r="D41" s="9"/>
      <c r="E41" s="9"/>
      <c r="F41" s="11"/>
      <c r="G41" s="12"/>
      <c r="H41" s="13"/>
    </row>
    <row r="42">
      <c r="A42" s="2"/>
      <c r="B42" s="8"/>
      <c r="C42" s="8"/>
      <c r="D42" s="9"/>
      <c r="E42" s="9"/>
      <c r="F42" s="11"/>
      <c r="G42" s="12"/>
      <c r="H42" s="13"/>
    </row>
    <row r="43">
      <c r="A43" s="2"/>
      <c r="B43" s="8"/>
      <c r="C43" s="8"/>
      <c r="D43" s="9"/>
      <c r="E43" s="9"/>
      <c r="F43" s="11"/>
      <c r="G43" s="12"/>
      <c r="H43" s="13"/>
    </row>
    <row r="44">
      <c r="A44" s="2"/>
      <c r="B44" s="8"/>
      <c r="C44" s="8"/>
      <c r="D44" s="9"/>
      <c r="E44" s="9"/>
      <c r="F44" s="11"/>
      <c r="G44" s="12"/>
      <c r="H44" s="13"/>
    </row>
    <row r="45">
      <c r="A45" s="2"/>
      <c r="B45" s="8"/>
      <c r="C45" s="8"/>
      <c r="D45" s="9"/>
      <c r="E45" s="9"/>
      <c r="F45" s="11"/>
      <c r="G45" s="12"/>
      <c r="H45" s="13"/>
    </row>
    <row r="46">
      <c r="A46" s="2"/>
      <c r="B46" s="8"/>
      <c r="C46" s="8"/>
      <c r="D46" s="9"/>
      <c r="E46" s="9"/>
      <c r="F46" s="11"/>
      <c r="G46" s="12"/>
      <c r="H46" s="13"/>
    </row>
    <row r="47">
      <c r="A47" s="2"/>
      <c r="B47" s="8"/>
      <c r="C47" s="8"/>
      <c r="D47" s="9"/>
      <c r="E47" s="9"/>
      <c r="F47" s="11"/>
      <c r="G47" s="12"/>
      <c r="H47" s="13"/>
    </row>
    <row r="48">
      <c r="A48" s="2"/>
      <c r="B48" s="8"/>
      <c r="C48" s="8"/>
      <c r="D48" s="9"/>
      <c r="E48" s="9"/>
      <c r="F48" s="11"/>
      <c r="G48" s="12"/>
      <c r="H48" s="13"/>
    </row>
    <row r="49">
      <c r="A49" s="2"/>
      <c r="B49" s="8"/>
      <c r="C49" s="8"/>
      <c r="D49" s="9"/>
      <c r="E49" s="9"/>
      <c r="F49" s="11"/>
      <c r="G49" s="12"/>
      <c r="H49" s="13"/>
    </row>
    <row r="50">
      <c r="A50" s="2"/>
      <c r="B50" s="8"/>
      <c r="C50" s="8"/>
      <c r="D50" s="9"/>
      <c r="E50" s="9"/>
      <c r="F50" s="11"/>
      <c r="G50" s="12"/>
      <c r="H50" s="13"/>
    </row>
    <row r="51">
      <c r="A51" s="2"/>
      <c r="B51" s="8"/>
      <c r="C51" s="8"/>
      <c r="D51" s="9"/>
      <c r="E51" s="9"/>
      <c r="F51" s="11"/>
      <c r="G51" s="12"/>
      <c r="H51" s="13"/>
    </row>
    <row r="52">
      <c r="A52" s="2"/>
      <c r="B52" s="8"/>
      <c r="C52" s="8"/>
      <c r="D52" s="9"/>
      <c r="E52" s="9"/>
      <c r="F52" s="11"/>
      <c r="G52" s="12"/>
      <c r="H52" s="13"/>
    </row>
    <row r="53">
      <c r="A53" s="2"/>
      <c r="B53" s="8"/>
      <c r="C53" s="8"/>
      <c r="D53" s="9"/>
      <c r="E53" s="9"/>
      <c r="F53" s="11"/>
      <c r="G53" s="12"/>
      <c r="H53" s="13"/>
    </row>
    <row r="54">
      <c r="A54" s="2"/>
      <c r="B54" s="8"/>
      <c r="C54" s="8"/>
      <c r="D54" s="9"/>
      <c r="E54" s="9"/>
      <c r="F54" s="11"/>
      <c r="G54" s="12"/>
      <c r="H54" s="13"/>
    </row>
    <row r="55">
      <c r="A55" s="2"/>
      <c r="B55" s="8"/>
      <c r="C55" s="8"/>
      <c r="D55" s="9"/>
      <c r="E55" s="9"/>
      <c r="F55" s="11"/>
      <c r="G55" s="12"/>
      <c r="H55" s="13"/>
    </row>
    <row r="56">
      <c r="A56" s="2"/>
      <c r="B56" s="8"/>
      <c r="C56" s="8"/>
      <c r="D56" s="9"/>
      <c r="E56" s="9"/>
      <c r="F56" s="11"/>
      <c r="G56" s="12"/>
      <c r="H56" s="13"/>
    </row>
    <row r="57">
      <c r="A57" s="2"/>
      <c r="B57" s="8"/>
      <c r="C57" s="8"/>
      <c r="D57" s="9"/>
      <c r="E57" s="9"/>
      <c r="F57" s="11"/>
      <c r="G57" s="12"/>
      <c r="H57" s="13"/>
    </row>
    <row r="58">
      <c r="A58" s="2"/>
      <c r="B58" s="8"/>
      <c r="C58" s="8"/>
      <c r="D58" s="9"/>
      <c r="E58" s="9"/>
      <c r="F58" s="11"/>
      <c r="G58" s="12"/>
      <c r="H58" s="13"/>
    </row>
    <row r="59">
      <c r="A59" s="2"/>
      <c r="B59" s="8"/>
      <c r="C59" s="8"/>
      <c r="D59" s="9"/>
      <c r="E59" s="9"/>
      <c r="F59" s="11"/>
      <c r="G59" s="12"/>
      <c r="H59" s="13"/>
    </row>
    <row r="60">
      <c r="A60" s="2"/>
      <c r="B60" s="8"/>
      <c r="C60" s="8"/>
      <c r="D60" s="9"/>
      <c r="E60" s="9"/>
      <c r="F60" s="11"/>
      <c r="G60" s="12"/>
      <c r="H60" s="13"/>
    </row>
    <row r="61">
      <c r="A61" s="2"/>
      <c r="B61" s="8"/>
      <c r="C61" s="8"/>
      <c r="D61" s="9"/>
      <c r="E61" s="9"/>
      <c r="F61" s="11"/>
      <c r="G61" s="12"/>
      <c r="H61" s="13"/>
    </row>
    <row r="62">
      <c r="A62" s="2"/>
      <c r="B62" s="8"/>
      <c r="C62" s="8"/>
      <c r="D62" s="9"/>
      <c r="E62" s="9"/>
      <c r="F62" s="11"/>
      <c r="G62" s="12"/>
      <c r="H62" s="13"/>
    </row>
    <row r="63">
      <c r="A63" s="2"/>
      <c r="B63" s="8"/>
      <c r="C63" s="8"/>
      <c r="D63" s="9"/>
      <c r="E63" s="9"/>
      <c r="F63" s="11"/>
      <c r="G63" s="12"/>
      <c r="H63" s="13"/>
    </row>
    <row r="64">
      <c r="A64" s="2"/>
      <c r="B64" s="8"/>
      <c r="C64" s="8"/>
      <c r="D64" s="9"/>
      <c r="E64" s="9"/>
      <c r="F64" s="11"/>
      <c r="G64" s="12"/>
      <c r="H64" s="13"/>
    </row>
    <row r="65">
      <c r="A65" s="2"/>
      <c r="B65" s="8"/>
      <c r="C65" s="8"/>
      <c r="D65" s="9"/>
      <c r="E65" s="9"/>
      <c r="F65" s="11"/>
      <c r="G65" s="12"/>
      <c r="H65" s="13"/>
    </row>
    <row r="66">
      <c r="A66" s="2"/>
      <c r="B66" s="8"/>
      <c r="C66" s="8"/>
      <c r="D66" s="9"/>
      <c r="E66" s="9"/>
      <c r="F66" s="11"/>
      <c r="G66" s="12"/>
      <c r="H66" s="13"/>
    </row>
    <row r="67">
      <c r="A67" s="2"/>
      <c r="B67" s="8"/>
      <c r="C67" s="8"/>
      <c r="D67" s="9"/>
      <c r="E67" s="9"/>
      <c r="F67" s="11"/>
      <c r="G67" s="12"/>
      <c r="H67" s="13"/>
    </row>
    <row r="68">
      <c r="A68" s="2"/>
      <c r="B68" s="8"/>
      <c r="C68" s="8"/>
      <c r="D68" s="9"/>
      <c r="E68" s="9"/>
      <c r="F68" s="11"/>
      <c r="G68" s="12"/>
      <c r="H68" s="13"/>
    </row>
    <row r="69">
      <c r="A69" s="2"/>
      <c r="B69" s="8"/>
      <c r="C69" s="8"/>
      <c r="D69" s="9"/>
      <c r="E69" s="9"/>
      <c r="F69" s="11"/>
      <c r="G69" s="12"/>
      <c r="H69" s="13"/>
    </row>
    <row r="70">
      <c r="A70" s="2"/>
      <c r="B70" s="8"/>
      <c r="C70" s="8"/>
      <c r="D70" s="9"/>
      <c r="E70" s="9"/>
      <c r="F70" s="11"/>
      <c r="G70" s="12"/>
      <c r="H70" s="13"/>
    </row>
    <row r="71">
      <c r="A71" s="2"/>
      <c r="B71" s="8"/>
      <c r="C71" s="8"/>
      <c r="D71" s="9"/>
      <c r="E71" s="9"/>
      <c r="F71" s="11"/>
      <c r="G71" s="12"/>
      <c r="H71" s="13"/>
    </row>
    <row r="72">
      <c r="A72" s="2"/>
      <c r="B72" s="8"/>
      <c r="C72" s="8"/>
      <c r="D72" s="9"/>
      <c r="E72" s="9"/>
      <c r="F72" s="11"/>
      <c r="G72" s="12"/>
      <c r="H72" s="13"/>
    </row>
    <row r="73">
      <c r="A73" s="2"/>
      <c r="B73" s="8"/>
      <c r="C73" s="8"/>
      <c r="D73" s="9"/>
      <c r="E73" s="9"/>
      <c r="F73" s="11"/>
      <c r="G73" s="12"/>
      <c r="H73" s="13"/>
    </row>
    <row r="74">
      <c r="A74" s="2"/>
      <c r="B74" s="8"/>
      <c r="C74" s="8"/>
      <c r="D74" s="9"/>
      <c r="E74" s="9"/>
      <c r="F74" s="11"/>
      <c r="G74" s="12"/>
      <c r="H74" s="13"/>
    </row>
    <row r="75">
      <c r="A75" s="2"/>
      <c r="B75" s="8"/>
      <c r="C75" s="8"/>
      <c r="D75" s="9"/>
      <c r="E75" s="9"/>
      <c r="F75" s="11"/>
      <c r="G75" s="12"/>
      <c r="H75" s="13"/>
    </row>
    <row r="76">
      <c r="A76" s="2"/>
      <c r="B76" s="8"/>
      <c r="C76" s="8"/>
      <c r="D76" s="9"/>
      <c r="E76" s="9"/>
      <c r="F76" s="11"/>
      <c r="G76" s="12"/>
      <c r="H76" s="13"/>
    </row>
    <row r="77">
      <c r="A77" s="2"/>
      <c r="B77" s="8"/>
      <c r="C77" s="8"/>
      <c r="D77" s="9"/>
      <c r="E77" s="9"/>
      <c r="F77" s="11"/>
      <c r="G77" s="12"/>
      <c r="H77" s="13"/>
    </row>
    <row r="78">
      <c r="A78" s="2"/>
      <c r="B78" s="8"/>
      <c r="C78" s="8"/>
      <c r="D78" s="9"/>
      <c r="E78" s="9"/>
      <c r="F78" s="11"/>
      <c r="G78" s="12"/>
      <c r="H78" s="13"/>
    </row>
    <row r="79">
      <c r="A79" s="2"/>
      <c r="B79" s="8"/>
      <c r="C79" s="8"/>
      <c r="D79" s="9"/>
      <c r="E79" s="9"/>
      <c r="F79" s="11"/>
      <c r="G79" s="12"/>
      <c r="H79" s="13"/>
    </row>
    <row r="80">
      <c r="A80" s="2"/>
      <c r="B80" s="8"/>
      <c r="C80" s="8"/>
      <c r="D80" s="9"/>
      <c r="E80" s="9"/>
      <c r="F80" s="11"/>
      <c r="G80" s="12"/>
      <c r="H80" s="13"/>
    </row>
    <row r="81">
      <c r="A81" s="2"/>
      <c r="B81" s="8"/>
      <c r="C81" s="8"/>
      <c r="D81" s="9"/>
      <c r="E81" s="9"/>
      <c r="F81" s="11"/>
      <c r="G81" s="12"/>
      <c r="H81" s="13"/>
    </row>
    <row r="82">
      <c r="A82" s="2"/>
      <c r="B82" s="8"/>
      <c r="C82" s="8"/>
      <c r="D82" s="9"/>
      <c r="E82" s="9"/>
      <c r="F82" s="11"/>
      <c r="G82" s="12"/>
      <c r="H82" s="13"/>
    </row>
    <row r="83">
      <c r="A83" s="2"/>
      <c r="B83" s="8"/>
      <c r="C83" s="8"/>
      <c r="D83" s="9"/>
      <c r="E83" s="9"/>
      <c r="F83" s="11"/>
      <c r="G83" s="12"/>
      <c r="H83" s="13"/>
    </row>
    <row r="84">
      <c r="A84" s="2"/>
      <c r="B84" s="8"/>
      <c r="C84" s="8"/>
      <c r="D84" s="9"/>
      <c r="E84" s="9"/>
      <c r="F84" s="11"/>
      <c r="G84" s="12"/>
      <c r="H84" s="13"/>
    </row>
    <row r="85">
      <c r="A85" s="2"/>
      <c r="B85" s="8"/>
      <c r="C85" s="8"/>
      <c r="D85" s="9"/>
      <c r="E85" s="9"/>
      <c r="F85" s="11"/>
      <c r="G85" s="12"/>
      <c r="H85" s="13"/>
    </row>
    <row r="86">
      <c r="A86" s="2"/>
      <c r="B86" s="8"/>
      <c r="C86" s="8"/>
      <c r="D86" s="9"/>
      <c r="E86" s="9"/>
      <c r="F86" s="11"/>
      <c r="G86" s="12"/>
      <c r="H86" s="13"/>
    </row>
    <row r="87">
      <c r="A87" s="2"/>
      <c r="B87" s="8"/>
      <c r="C87" s="8"/>
      <c r="D87" s="9"/>
      <c r="E87" s="9"/>
      <c r="F87" s="11"/>
      <c r="G87" s="12"/>
      <c r="H87" s="13"/>
    </row>
    <row r="88">
      <c r="A88" s="2"/>
      <c r="B88" s="8"/>
      <c r="C88" s="8"/>
      <c r="D88" s="9"/>
      <c r="E88" s="9"/>
      <c r="F88" s="11"/>
      <c r="G88" s="12"/>
      <c r="H88" s="13"/>
    </row>
    <row r="89">
      <c r="A89" s="2"/>
      <c r="B89" s="8"/>
      <c r="C89" s="8"/>
      <c r="D89" s="9"/>
      <c r="E89" s="9"/>
      <c r="F89" s="11"/>
      <c r="G89" s="12"/>
      <c r="H89" s="13"/>
    </row>
    <row r="90">
      <c r="A90" s="2"/>
      <c r="B90" s="8"/>
      <c r="C90" s="8"/>
      <c r="D90" s="9"/>
      <c r="E90" s="9"/>
      <c r="F90" s="11"/>
      <c r="G90" s="12"/>
      <c r="H90" s="13"/>
    </row>
    <row r="91">
      <c r="A91" s="2"/>
      <c r="B91" s="8"/>
      <c r="C91" s="8"/>
      <c r="D91" s="9"/>
      <c r="E91" s="9"/>
      <c r="F91" s="11"/>
      <c r="G91" s="12"/>
      <c r="H91" s="13"/>
    </row>
    <row r="92">
      <c r="A92" s="2"/>
      <c r="B92" s="8"/>
      <c r="C92" s="8"/>
      <c r="D92" s="9"/>
      <c r="E92" s="9"/>
      <c r="F92" s="11"/>
      <c r="G92" s="12"/>
      <c r="H92" s="13"/>
    </row>
    <row r="93">
      <c r="A93" s="2"/>
      <c r="B93" s="8"/>
      <c r="C93" s="8"/>
      <c r="D93" s="9"/>
      <c r="E93" s="9"/>
      <c r="F93" s="11"/>
      <c r="G93" s="12"/>
      <c r="H93" s="13"/>
    </row>
    <row r="94">
      <c r="A94" s="2"/>
      <c r="B94" s="8"/>
      <c r="C94" s="8"/>
      <c r="D94" s="9"/>
      <c r="E94" s="9"/>
      <c r="F94" s="11"/>
      <c r="G94" s="12"/>
      <c r="H94" s="13"/>
    </row>
    <row r="95">
      <c r="A95" s="2"/>
      <c r="B95" s="8"/>
      <c r="C95" s="8"/>
      <c r="D95" s="9"/>
      <c r="E95" s="9"/>
      <c r="F95" s="11"/>
      <c r="G95" s="12"/>
      <c r="H95" s="13"/>
    </row>
    <row r="96">
      <c r="A96" s="2"/>
      <c r="B96" s="8"/>
      <c r="C96" s="8"/>
      <c r="D96" s="9"/>
      <c r="E96" s="9"/>
      <c r="F96" s="11"/>
      <c r="G96" s="12"/>
      <c r="H96" s="13"/>
    </row>
    <row r="97">
      <c r="A97" s="2"/>
      <c r="B97" s="8"/>
      <c r="C97" s="8"/>
      <c r="D97" s="9"/>
      <c r="E97" s="9"/>
      <c r="F97" s="11"/>
      <c r="G97" s="12"/>
      <c r="H97" s="13"/>
    </row>
    <row r="98">
      <c r="A98" s="2"/>
      <c r="B98" s="8"/>
      <c r="C98" s="8"/>
      <c r="D98" s="9"/>
      <c r="E98" s="9"/>
      <c r="F98" s="11"/>
      <c r="G98" s="12"/>
      <c r="H98" s="13"/>
    </row>
    <row r="99">
      <c r="A99" s="2"/>
      <c r="B99" s="8"/>
      <c r="C99" s="8"/>
      <c r="D99" s="9"/>
      <c r="E99" s="9"/>
      <c r="F99" s="11"/>
      <c r="G99" s="12"/>
      <c r="H99" s="13"/>
    </row>
    <row r="100">
      <c r="A100" s="2"/>
      <c r="B100" s="8"/>
      <c r="C100" s="8"/>
      <c r="D100" s="9"/>
      <c r="E100" s="9"/>
      <c r="F100" s="11"/>
      <c r="G100" s="12"/>
      <c r="H100" s="13"/>
    </row>
    <row r="101">
      <c r="A101" s="2"/>
      <c r="B101" s="8"/>
      <c r="C101" s="8"/>
      <c r="D101" s="9"/>
      <c r="E101" s="9"/>
      <c r="F101" s="11"/>
      <c r="G101" s="12"/>
      <c r="H101" s="13"/>
    </row>
    <row r="102">
      <c r="A102" s="2"/>
      <c r="B102" s="8"/>
      <c r="C102" s="8"/>
      <c r="D102" s="9"/>
      <c r="E102" s="9"/>
      <c r="F102" s="11"/>
      <c r="G102" s="12"/>
      <c r="H102" s="13"/>
    </row>
    <row r="103">
      <c r="A103" s="2"/>
      <c r="B103" s="8"/>
      <c r="C103" s="8"/>
      <c r="D103" s="9"/>
      <c r="E103" s="9"/>
      <c r="F103" s="11"/>
      <c r="G103" s="12"/>
      <c r="H103" s="13"/>
    </row>
    <row r="104">
      <c r="A104" s="2"/>
      <c r="B104" s="8"/>
      <c r="C104" s="8"/>
      <c r="D104" s="9"/>
      <c r="E104" s="9"/>
      <c r="F104" s="11"/>
      <c r="G104" s="12"/>
      <c r="H104" s="13"/>
    </row>
    <row r="105">
      <c r="A105" s="2"/>
      <c r="B105" s="8"/>
      <c r="C105" s="8"/>
      <c r="D105" s="9"/>
      <c r="E105" s="9"/>
      <c r="F105" s="11"/>
      <c r="G105" s="12"/>
      <c r="H105" s="13"/>
    </row>
    <row r="106">
      <c r="A106" s="2"/>
      <c r="B106" s="8"/>
      <c r="C106" s="8"/>
      <c r="D106" s="9"/>
      <c r="E106" s="9"/>
      <c r="F106" s="11"/>
      <c r="G106" s="12"/>
      <c r="H106" s="13"/>
    </row>
    <row r="107">
      <c r="A107" s="2"/>
      <c r="B107" s="8"/>
      <c r="C107" s="8"/>
      <c r="D107" s="9"/>
      <c r="E107" s="9"/>
      <c r="F107" s="11"/>
      <c r="G107" s="12"/>
      <c r="H107" s="13"/>
    </row>
    <row r="108">
      <c r="A108" s="2"/>
      <c r="B108" s="8"/>
      <c r="C108" s="8"/>
      <c r="D108" s="9"/>
      <c r="E108" s="9"/>
      <c r="F108" s="11"/>
      <c r="G108" s="12"/>
      <c r="H108" s="13"/>
    </row>
    <row r="109">
      <c r="A109" s="2"/>
      <c r="B109" s="8"/>
      <c r="C109" s="8"/>
      <c r="D109" s="9"/>
      <c r="E109" s="9"/>
      <c r="F109" s="11"/>
      <c r="G109" s="12"/>
      <c r="H109" s="13"/>
    </row>
    <row r="110">
      <c r="A110" s="2"/>
      <c r="B110" s="8"/>
      <c r="C110" s="8"/>
      <c r="D110" s="9"/>
      <c r="E110" s="9"/>
      <c r="F110" s="11"/>
      <c r="G110" s="12"/>
      <c r="H110" s="13"/>
    </row>
    <row r="111">
      <c r="A111" s="2"/>
      <c r="B111" s="8"/>
      <c r="C111" s="8"/>
      <c r="D111" s="9"/>
      <c r="E111" s="9"/>
      <c r="F111" s="11"/>
      <c r="G111" s="12"/>
      <c r="H111" s="13"/>
    </row>
    <row r="112">
      <c r="A112" s="2"/>
      <c r="B112" s="8"/>
      <c r="C112" s="8"/>
      <c r="D112" s="9"/>
      <c r="E112" s="9"/>
      <c r="F112" s="11"/>
      <c r="G112" s="12"/>
      <c r="H112" s="13"/>
    </row>
    <row r="113">
      <c r="A113" s="2"/>
      <c r="B113" s="8"/>
      <c r="C113" s="8"/>
      <c r="D113" s="9"/>
      <c r="E113" s="9"/>
      <c r="F113" s="11"/>
      <c r="G113" s="12"/>
      <c r="H113" s="13"/>
    </row>
    <row r="114">
      <c r="A114" s="2"/>
      <c r="B114" s="8"/>
      <c r="C114" s="8"/>
      <c r="D114" s="9"/>
      <c r="E114" s="9"/>
      <c r="F114" s="11"/>
      <c r="G114" s="12"/>
      <c r="H114" s="13"/>
    </row>
    <row r="115">
      <c r="A115" s="2"/>
      <c r="B115" s="8"/>
      <c r="C115" s="8"/>
      <c r="D115" s="9"/>
      <c r="E115" s="9"/>
      <c r="F115" s="11"/>
      <c r="G115" s="12"/>
      <c r="H115" s="13"/>
    </row>
    <row r="116">
      <c r="A116" s="2"/>
      <c r="B116" s="8"/>
      <c r="C116" s="8"/>
      <c r="D116" s="9"/>
      <c r="E116" s="9"/>
      <c r="F116" s="11"/>
      <c r="G116" s="12"/>
      <c r="H116" s="13"/>
    </row>
    <row r="117">
      <c r="A117" s="2"/>
      <c r="B117" s="8"/>
      <c r="C117" s="8"/>
      <c r="D117" s="9"/>
      <c r="E117" s="9"/>
      <c r="F117" s="11"/>
      <c r="G117" s="12"/>
      <c r="H117" s="13"/>
    </row>
    <row r="118">
      <c r="A118" s="2"/>
      <c r="B118" s="8"/>
      <c r="C118" s="8"/>
      <c r="D118" s="9"/>
      <c r="E118" s="9"/>
      <c r="F118" s="11"/>
      <c r="G118" s="12"/>
      <c r="H118" s="13"/>
    </row>
    <row r="119">
      <c r="A119" s="2"/>
      <c r="B119" s="8"/>
      <c r="C119" s="8"/>
      <c r="D119" s="9"/>
      <c r="E119" s="9"/>
      <c r="F119" s="11"/>
      <c r="G119" s="12"/>
      <c r="H119" s="13"/>
    </row>
    <row r="120">
      <c r="A120" s="2"/>
      <c r="B120" s="8"/>
      <c r="C120" s="8"/>
      <c r="D120" s="9"/>
      <c r="E120" s="9"/>
      <c r="F120" s="11"/>
      <c r="G120" s="12"/>
      <c r="H120" s="13"/>
    </row>
    <row r="121">
      <c r="A121" s="2"/>
      <c r="B121" s="8"/>
      <c r="C121" s="8"/>
      <c r="D121" s="9"/>
      <c r="E121" s="9"/>
      <c r="F121" s="11"/>
      <c r="G121" s="12"/>
      <c r="H121" s="13"/>
    </row>
    <row r="122">
      <c r="A122" s="2"/>
      <c r="B122" s="8"/>
      <c r="C122" s="8"/>
      <c r="D122" s="9"/>
      <c r="E122" s="9"/>
      <c r="F122" s="11"/>
      <c r="G122" s="12"/>
      <c r="H122" s="13"/>
    </row>
    <row r="123">
      <c r="A123" s="2"/>
      <c r="B123" s="8"/>
      <c r="C123" s="8"/>
      <c r="D123" s="9"/>
      <c r="E123" s="9"/>
      <c r="F123" s="11"/>
      <c r="G123" s="12"/>
      <c r="H123" s="13"/>
    </row>
    <row r="124">
      <c r="A124" s="2"/>
      <c r="B124" s="8"/>
      <c r="C124" s="8"/>
      <c r="D124" s="9"/>
      <c r="E124" s="9"/>
      <c r="F124" s="11"/>
      <c r="G124" s="12"/>
      <c r="H124" s="13"/>
    </row>
    <row r="125">
      <c r="A125" s="2"/>
      <c r="B125" s="8"/>
      <c r="C125" s="8"/>
      <c r="D125" s="9"/>
      <c r="E125" s="9"/>
      <c r="F125" s="11"/>
      <c r="G125" s="12"/>
      <c r="H125" s="13"/>
    </row>
    <row r="126">
      <c r="A126" s="2"/>
      <c r="B126" s="8"/>
      <c r="C126" s="8"/>
      <c r="D126" s="9"/>
      <c r="E126" s="9"/>
      <c r="F126" s="11"/>
      <c r="G126" s="12"/>
      <c r="H126" s="13"/>
    </row>
    <row r="127">
      <c r="A127" s="2"/>
      <c r="B127" s="8"/>
      <c r="C127" s="8"/>
      <c r="D127" s="9"/>
      <c r="E127" s="9"/>
      <c r="F127" s="11"/>
      <c r="G127" s="12"/>
      <c r="H127" s="13"/>
    </row>
    <row r="128">
      <c r="A128" s="2"/>
      <c r="B128" s="8"/>
      <c r="C128" s="8"/>
      <c r="D128" s="9"/>
      <c r="E128" s="9"/>
      <c r="F128" s="11"/>
      <c r="G128" s="12"/>
      <c r="H128" s="13"/>
    </row>
    <row r="129">
      <c r="A129" s="2"/>
      <c r="B129" s="8"/>
      <c r="C129" s="8"/>
      <c r="D129" s="9"/>
      <c r="E129" s="9"/>
      <c r="F129" s="11"/>
      <c r="G129" s="12"/>
      <c r="H129" s="13"/>
    </row>
    <row r="130">
      <c r="A130" s="2"/>
      <c r="B130" s="8"/>
      <c r="C130" s="8"/>
      <c r="D130" s="9"/>
      <c r="E130" s="9"/>
      <c r="F130" s="11"/>
      <c r="G130" s="12"/>
      <c r="H130" s="13"/>
    </row>
    <row r="131">
      <c r="A131" s="2"/>
      <c r="B131" s="8"/>
      <c r="C131" s="8"/>
      <c r="D131" s="9"/>
      <c r="E131" s="9"/>
      <c r="F131" s="11"/>
      <c r="G131" s="12"/>
      <c r="H131" s="13"/>
    </row>
    <row r="132">
      <c r="A132" s="2"/>
      <c r="B132" s="8"/>
      <c r="C132" s="8"/>
      <c r="D132" s="9"/>
      <c r="E132" s="9"/>
      <c r="F132" s="11"/>
      <c r="G132" s="12"/>
      <c r="H132" s="13"/>
    </row>
    <row r="133">
      <c r="A133" s="2"/>
      <c r="B133" s="8"/>
      <c r="C133" s="8"/>
      <c r="D133" s="9"/>
      <c r="E133" s="9"/>
      <c r="F133" s="11"/>
      <c r="G133" s="12"/>
      <c r="H133" s="13"/>
    </row>
    <row r="134">
      <c r="A134" s="2"/>
      <c r="B134" s="8"/>
      <c r="C134" s="8"/>
      <c r="D134" s="9"/>
      <c r="E134" s="9"/>
      <c r="F134" s="11"/>
      <c r="G134" s="12"/>
      <c r="H134" s="13"/>
    </row>
    <row r="135">
      <c r="A135" s="2"/>
      <c r="B135" s="8"/>
      <c r="C135" s="8"/>
      <c r="D135" s="9"/>
      <c r="E135" s="9"/>
      <c r="F135" s="11"/>
      <c r="G135" s="12"/>
      <c r="H135" s="13"/>
    </row>
    <row r="136">
      <c r="A136" s="2"/>
      <c r="B136" s="8"/>
      <c r="C136" s="8"/>
      <c r="D136" s="9"/>
      <c r="E136" s="9"/>
      <c r="F136" s="11"/>
      <c r="G136" s="12"/>
      <c r="H136" s="13"/>
    </row>
    <row r="137">
      <c r="A137" s="2"/>
      <c r="B137" s="8"/>
      <c r="C137" s="8"/>
      <c r="D137" s="9"/>
      <c r="E137" s="9"/>
      <c r="F137" s="11"/>
      <c r="G137" s="12"/>
      <c r="H137" s="13"/>
    </row>
    <row r="138">
      <c r="A138" s="2"/>
      <c r="B138" s="8"/>
      <c r="C138" s="8"/>
      <c r="D138" s="9"/>
      <c r="E138" s="9"/>
      <c r="F138" s="11"/>
      <c r="G138" s="12"/>
      <c r="H138" s="13"/>
    </row>
    <row r="139">
      <c r="A139" s="2"/>
      <c r="B139" s="8"/>
      <c r="C139" s="8"/>
      <c r="D139" s="9"/>
      <c r="E139" s="9"/>
      <c r="F139" s="11"/>
      <c r="G139" s="12"/>
      <c r="H139" s="13"/>
    </row>
    <row r="140">
      <c r="A140" s="2"/>
      <c r="B140" s="8"/>
      <c r="C140" s="8"/>
      <c r="D140" s="9"/>
      <c r="E140" s="9"/>
      <c r="F140" s="11"/>
      <c r="G140" s="12"/>
      <c r="H140" s="13"/>
    </row>
    <row r="141">
      <c r="A141" s="2"/>
      <c r="B141" s="8"/>
      <c r="C141" s="8"/>
      <c r="D141" s="9"/>
      <c r="E141" s="9"/>
      <c r="F141" s="11"/>
      <c r="G141" s="12"/>
      <c r="H141" s="13"/>
    </row>
    <row r="142">
      <c r="A142" s="2"/>
      <c r="B142" s="8"/>
      <c r="C142" s="8"/>
      <c r="D142" s="9"/>
      <c r="E142" s="9"/>
      <c r="F142" s="11"/>
      <c r="G142" s="12"/>
      <c r="H142" s="13"/>
    </row>
    <row r="143">
      <c r="A143" s="2"/>
      <c r="B143" s="8"/>
      <c r="C143" s="8"/>
      <c r="D143" s="9"/>
      <c r="E143" s="9"/>
      <c r="F143" s="11"/>
      <c r="G143" s="12"/>
      <c r="H143" s="13"/>
    </row>
    <row r="144">
      <c r="A144" s="2"/>
      <c r="B144" s="8"/>
      <c r="C144" s="8"/>
      <c r="D144" s="9"/>
      <c r="E144" s="9"/>
      <c r="F144" s="11"/>
      <c r="G144" s="12"/>
      <c r="H144" s="13"/>
    </row>
    <row r="145">
      <c r="A145" s="2"/>
      <c r="B145" s="8"/>
      <c r="C145" s="8"/>
      <c r="D145" s="9"/>
      <c r="E145" s="9"/>
      <c r="F145" s="11"/>
      <c r="G145" s="12"/>
      <c r="H145" s="13"/>
    </row>
    <row r="146">
      <c r="A146" s="2"/>
      <c r="B146" s="8"/>
      <c r="C146" s="8"/>
      <c r="D146" s="9"/>
      <c r="E146" s="9"/>
      <c r="F146" s="11"/>
      <c r="G146" s="12"/>
      <c r="H146" s="13"/>
    </row>
    <row r="147">
      <c r="A147" s="2"/>
      <c r="B147" s="8"/>
      <c r="C147" s="8"/>
      <c r="D147" s="9"/>
      <c r="E147" s="9"/>
      <c r="F147" s="11"/>
      <c r="G147" s="12"/>
      <c r="H147" s="13"/>
    </row>
    <row r="148">
      <c r="A148" s="2"/>
      <c r="B148" s="8"/>
      <c r="C148" s="8"/>
      <c r="D148" s="9"/>
      <c r="E148" s="9"/>
      <c r="F148" s="11"/>
      <c r="G148" s="12"/>
      <c r="H148" s="13"/>
    </row>
    <row r="149">
      <c r="A149" s="2"/>
      <c r="B149" s="8"/>
      <c r="C149" s="8"/>
      <c r="D149" s="9"/>
      <c r="E149" s="9"/>
      <c r="F149" s="11"/>
      <c r="G149" s="12"/>
      <c r="H149" s="13"/>
    </row>
    <row r="150">
      <c r="A150" s="2"/>
      <c r="B150" s="8"/>
      <c r="C150" s="8"/>
      <c r="D150" s="9"/>
      <c r="E150" s="9"/>
      <c r="F150" s="11"/>
      <c r="G150" s="12"/>
      <c r="H150" s="13"/>
    </row>
    <row r="151">
      <c r="A151" s="2"/>
      <c r="B151" s="8"/>
      <c r="C151" s="8"/>
      <c r="D151" s="9"/>
      <c r="E151" s="9"/>
      <c r="F151" s="11"/>
      <c r="G151" s="12"/>
      <c r="H151" s="13"/>
    </row>
    <row r="152">
      <c r="A152" s="2"/>
      <c r="B152" s="8"/>
      <c r="C152" s="8"/>
      <c r="D152" s="9"/>
      <c r="E152" s="9"/>
      <c r="F152" s="11"/>
      <c r="G152" s="12"/>
      <c r="H152" s="13"/>
    </row>
    <row r="153">
      <c r="A153" s="2"/>
      <c r="B153" s="8"/>
      <c r="C153" s="8"/>
      <c r="D153" s="9"/>
      <c r="E153" s="9"/>
      <c r="F153" s="11"/>
      <c r="G153" s="12"/>
      <c r="H153" s="13"/>
    </row>
    <row r="154">
      <c r="A154" s="2"/>
      <c r="B154" s="8"/>
      <c r="C154" s="8"/>
      <c r="D154" s="9"/>
      <c r="E154" s="9"/>
      <c r="F154" s="11"/>
      <c r="G154" s="12"/>
      <c r="H154" s="13"/>
    </row>
    <row r="155">
      <c r="A155" s="2"/>
      <c r="B155" s="8"/>
      <c r="C155" s="8"/>
      <c r="D155" s="9"/>
      <c r="E155" s="9"/>
      <c r="F155" s="11"/>
      <c r="G155" s="12"/>
      <c r="H155" s="13"/>
    </row>
    <row r="156">
      <c r="A156" s="2"/>
      <c r="B156" s="8"/>
      <c r="C156" s="8"/>
      <c r="D156" s="9"/>
      <c r="E156" s="9"/>
      <c r="F156" s="11"/>
      <c r="G156" s="12"/>
      <c r="H156" s="13"/>
    </row>
    <row r="157">
      <c r="A157" s="2"/>
      <c r="B157" s="8"/>
      <c r="C157" s="8"/>
      <c r="D157" s="9"/>
      <c r="E157" s="9"/>
      <c r="F157" s="11"/>
      <c r="G157" s="12"/>
      <c r="H157" s="13"/>
    </row>
    <row r="158">
      <c r="A158" s="2"/>
      <c r="B158" s="8"/>
      <c r="C158" s="8"/>
      <c r="D158" s="9"/>
      <c r="E158" s="9"/>
      <c r="F158" s="11"/>
      <c r="G158" s="12"/>
      <c r="H158" s="13"/>
    </row>
    <row r="159">
      <c r="A159" s="2"/>
      <c r="B159" s="8"/>
      <c r="C159" s="8"/>
      <c r="D159" s="9"/>
      <c r="E159" s="9"/>
      <c r="F159" s="11"/>
      <c r="G159" s="12"/>
      <c r="H159" s="13"/>
    </row>
    <row r="160">
      <c r="A160" s="2"/>
      <c r="B160" s="8"/>
      <c r="C160" s="8"/>
      <c r="D160" s="9"/>
      <c r="E160" s="9"/>
      <c r="F160" s="11"/>
      <c r="G160" s="12"/>
      <c r="H160" s="13"/>
    </row>
    <row r="161">
      <c r="A161" s="2"/>
      <c r="B161" s="8"/>
      <c r="C161" s="8"/>
      <c r="D161" s="9"/>
      <c r="E161" s="9"/>
      <c r="F161" s="11"/>
      <c r="G161" s="12"/>
      <c r="H161" s="13"/>
    </row>
    <row r="162">
      <c r="A162" s="2"/>
      <c r="B162" s="8"/>
      <c r="C162" s="8"/>
      <c r="D162" s="9"/>
      <c r="E162" s="9"/>
      <c r="F162" s="11"/>
      <c r="G162" s="12"/>
      <c r="H162" s="13"/>
    </row>
    <row r="163">
      <c r="A163" s="2"/>
      <c r="B163" s="8"/>
      <c r="C163" s="8"/>
      <c r="D163" s="9"/>
      <c r="E163" s="9"/>
      <c r="F163" s="11"/>
      <c r="G163" s="12"/>
      <c r="H163" s="13"/>
    </row>
    <row r="164">
      <c r="A164" s="2"/>
      <c r="B164" s="8"/>
      <c r="C164" s="8"/>
      <c r="D164" s="9"/>
      <c r="E164" s="9"/>
      <c r="F164" s="11"/>
      <c r="G164" s="12"/>
      <c r="H164" s="13"/>
    </row>
    <row r="165">
      <c r="A165" s="2"/>
      <c r="B165" s="8"/>
      <c r="C165" s="8"/>
      <c r="D165" s="9"/>
      <c r="E165" s="9"/>
      <c r="F165" s="11"/>
      <c r="G165" s="12"/>
      <c r="H165" s="13"/>
    </row>
    <row r="166">
      <c r="A166" s="2"/>
      <c r="B166" s="8"/>
      <c r="C166" s="8"/>
      <c r="D166" s="9"/>
      <c r="E166" s="9"/>
      <c r="F166" s="11"/>
      <c r="G166" s="12"/>
      <c r="H166" s="13"/>
    </row>
    <row r="167">
      <c r="A167" s="2"/>
      <c r="B167" s="8"/>
      <c r="C167" s="8"/>
      <c r="D167" s="9"/>
      <c r="E167" s="9"/>
      <c r="F167" s="11"/>
      <c r="G167" s="12"/>
      <c r="H167" s="13"/>
    </row>
    <row r="168">
      <c r="A168" s="2"/>
      <c r="B168" s="8"/>
      <c r="C168" s="8"/>
      <c r="D168" s="9"/>
      <c r="E168" s="9"/>
      <c r="F168" s="11"/>
      <c r="G168" s="12"/>
      <c r="H168" s="13"/>
    </row>
    <row r="169">
      <c r="A169" s="2"/>
      <c r="B169" s="8"/>
      <c r="C169" s="8"/>
      <c r="D169" s="9"/>
      <c r="E169" s="9"/>
      <c r="F169" s="11"/>
      <c r="G169" s="12"/>
      <c r="H169" s="13"/>
    </row>
    <row r="170">
      <c r="A170" s="2"/>
      <c r="B170" s="8"/>
      <c r="C170" s="8"/>
      <c r="D170" s="9"/>
      <c r="E170" s="9"/>
      <c r="F170" s="11"/>
      <c r="G170" s="12"/>
      <c r="H170" s="13"/>
    </row>
    <row r="171">
      <c r="A171" s="2"/>
      <c r="B171" s="8"/>
      <c r="C171" s="8"/>
      <c r="D171" s="9"/>
      <c r="E171" s="9"/>
      <c r="F171" s="11"/>
      <c r="G171" s="12"/>
      <c r="H171" s="13"/>
    </row>
    <row r="172">
      <c r="A172" s="2"/>
      <c r="B172" s="8"/>
      <c r="C172" s="8"/>
      <c r="D172" s="9"/>
      <c r="E172" s="9"/>
      <c r="F172" s="11"/>
      <c r="G172" s="12"/>
      <c r="H172" s="13"/>
    </row>
    <row r="173">
      <c r="A173" s="2"/>
      <c r="B173" s="8"/>
      <c r="C173" s="8"/>
      <c r="D173" s="9"/>
      <c r="E173" s="9"/>
      <c r="F173" s="11"/>
      <c r="G173" s="12"/>
      <c r="H173" s="13"/>
    </row>
    <row r="174">
      <c r="A174" s="2"/>
      <c r="B174" s="8"/>
      <c r="C174" s="8"/>
      <c r="D174" s="9"/>
      <c r="E174" s="9"/>
      <c r="F174" s="11"/>
      <c r="G174" s="12"/>
      <c r="H174" s="13"/>
    </row>
    <row r="175">
      <c r="A175" s="2"/>
      <c r="B175" s="8"/>
      <c r="C175" s="8"/>
      <c r="D175" s="9"/>
      <c r="E175" s="9"/>
      <c r="F175" s="11"/>
      <c r="G175" s="12"/>
      <c r="H175" s="13"/>
    </row>
    <row r="176">
      <c r="A176" s="2"/>
      <c r="B176" s="8"/>
      <c r="C176" s="8"/>
      <c r="D176" s="9"/>
      <c r="E176" s="9"/>
      <c r="F176" s="11"/>
      <c r="G176" s="12"/>
      <c r="H176" s="13"/>
    </row>
    <row r="177">
      <c r="A177" s="2"/>
      <c r="B177" s="8"/>
      <c r="C177" s="8"/>
      <c r="D177" s="9"/>
      <c r="E177" s="9"/>
      <c r="F177" s="11"/>
      <c r="G177" s="12"/>
      <c r="H177" s="13"/>
    </row>
    <row r="178">
      <c r="A178" s="2"/>
      <c r="B178" s="8"/>
      <c r="C178" s="8"/>
      <c r="D178" s="9"/>
      <c r="E178" s="9"/>
      <c r="F178" s="11"/>
      <c r="G178" s="12"/>
      <c r="H178" s="13"/>
    </row>
    <row r="179">
      <c r="A179" s="2"/>
      <c r="B179" s="8"/>
      <c r="C179" s="8"/>
      <c r="D179" s="9"/>
      <c r="E179" s="9"/>
      <c r="F179" s="11"/>
      <c r="G179" s="12"/>
      <c r="H179" s="13"/>
    </row>
    <row r="180">
      <c r="A180" s="2"/>
      <c r="B180" s="8"/>
      <c r="C180" s="8"/>
      <c r="D180" s="9"/>
      <c r="E180" s="9"/>
      <c r="F180" s="11"/>
      <c r="G180" s="12"/>
      <c r="H180" s="13"/>
    </row>
    <row r="181">
      <c r="A181" s="2"/>
      <c r="B181" s="8"/>
      <c r="C181" s="8"/>
      <c r="D181" s="9"/>
      <c r="E181" s="9"/>
      <c r="F181" s="11"/>
      <c r="G181" s="12"/>
      <c r="H181" s="13"/>
    </row>
    <row r="182">
      <c r="A182" s="2"/>
      <c r="B182" s="8"/>
      <c r="C182" s="8"/>
      <c r="D182" s="9"/>
      <c r="E182" s="9"/>
      <c r="F182" s="11"/>
      <c r="G182" s="12"/>
      <c r="H182" s="13"/>
    </row>
    <row r="183">
      <c r="A183" s="2"/>
      <c r="B183" s="8"/>
      <c r="C183" s="8"/>
      <c r="D183" s="9"/>
      <c r="E183" s="9"/>
      <c r="F183" s="11"/>
      <c r="G183" s="12"/>
      <c r="H183" s="13"/>
    </row>
    <row r="184">
      <c r="A184" s="2"/>
      <c r="B184" s="8"/>
      <c r="C184" s="8"/>
      <c r="D184" s="9"/>
      <c r="E184" s="9"/>
      <c r="F184" s="11"/>
      <c r="G184" s="12"/>
      <c r="H184" s="13"/>
    </row>
    <row r="185">
      <c r="A185" s="2"/>
      <c r="B185" s="8"/>
      <c r="C185" s="8"/>
      <c r="D185" s="9"/>
      <c r="E185" s="9"/>
      <c r="F185" s="11"/>
      <c r="G185" s="12"/>
      <c r="H185" s="13"/>
    </row>
    <row r="186">
      <c r="A186" s="2"/>
      <c r="B186" s="8"/>
      <c r="C186" s="8"/>
      <c r="D186" s="9"/>
      <c r="E186" s="9"/>
      <c r="F186" s="11"/>
      <c r="G186" s="12"/>
      <c r="H186" s="13"/>
    </row>
    <row r="187">
      <c r="A187" s="2"/>
      <c r="B187" s="8"/>
      <c r="C187" s="8"/>
      <c r="D187" s="9"/>
      <c r="E187" s="9"/>
      <c r="F187" s="11"/>
      <c r="G187" s="12"/>
      <c r="H187" s="13"/>
    </row>
    <row r="188">
      <c r="A188" s="2"/>
      <c r="B188" s="8"/>
      <c r="C188" s="8"/>
      <c r="D188" s="9"/>
      <c r="E188" s="9"/>
      <c r="F188" s="11"/>
      <c r="G188" s="12"/>
      <c r="H188" s="13"/>
    </row>
    <row r="189">
      <c r="A189" s="2"/>
      <c r="B189" s="8"/>
      <c r="C189" s="8"/>
      <c r="D189" s="9"/>
      <c r="E189" s="9"/>
      <c r="F189" s="11"/>
      <c r="G189" s="12"/>
      <c r="H189" s="13"/>
    </row>
    <row r="190">
      <c r="A190" s="2"/>
      <c r="B190" s="8"/>
      <c r="C190" s="8"/>
      <c r="D190" s="9"/>
      <c r="E190" s="9"/>
      <c r="F190" s="11"/>
      <c r="G190" s="12"/>
      <c r="H190" s="13"/>
    </row>
    <row r="191">
      <c r="A191" s="2"/>
      <c r="B191" s="8"/>
      <c r="C191" s="8"/>
      <c r="D191" s="9"/>
      <c r="E191" s="9"/>
      <c r="F191" s="11"/>
      <c r="G191" s="12"/>
      <c r="H191" s="13"/>
    </row>
    <row r="192">
      <c r="A192" s="2"/>
      <c r="B192" s="8"/>
      <c r="C192" s="8"/>
      <c r="D192" s="9"/>
      <c r="E192" s="9"/>
      <c r="F192" s="11"/>
      <c r="G192" s="12"/>
      <c r="H192" s="13"/>
    </row>
    <row r="193">
      <c r="A193" s="2"/>
      <c r="B193" s="8"/>
      <c r="C193" s="8"/>
      <c r="D193" s="9"/>
      <c r="E193" s="9"/>
      <c r="F193" s="11"/>
      <c r="G193" s="12"/>
      <c r="H193" s="13"/>
    </row>
    <row r="194">
      <c r="A194" s="2"/>
      <c r="B194" s="8"/>
      <c r="C194" s="8"/>
      <c r="D194" s="9"/>
      <c r="E194" s="9"/>
      <c r="F194" s="11"/>
      <c r="G194" s="12"/>
      <c r="H194" s="13"/>
    </row>
    <row r="195">
      <c r="A195" s="2"/>
      <c r="B195" s="8"/>
      <c r="C195" s="8"/>
      <c r="D195" s="9"/>
      <c r="E195" s="9"/>
      <c r="F195" s="11"/>
      <c r="G195" s="12"/>
      <c r="H195" s="13"/>
    </row>
    <row r="196">
      <c r="A196" s="2"/>
      <c r="B196" s="8"/>
      <c r="C196" s="8"/>
      <c r="D196" s="9"/>
      <c r="E196" s="9"/>
      <c r="F196" s="11"/>
      <c r="G196" s="12"/>
      <c r="H196" s="13"/>
    </row>
    <row r="197">
      <c r="A197" s="2"/>
      <c r="B197" s="8"/>
      <c r="C197" s="8"/>
      <c r="D197" s="9"/>
      <c r="E197" s="9"/>
      <c r="F197" s="11"/>
      <c r="G197" s="12"/>
      <c r="H197" s="13"/>
    </row>
    <row r="198">
      <c r="A198" s="2"/>
      <c r="B198" s="8"/>
      <c r="C198" s="8"/>
      <c r="D198" s="9"/>
      <c r="E198" s="9"/>
      <c r="F198" s="11"/>
      <c r="G198" s="12"/>
      <c r="H198" s="13"/>
    </row>
    <row r="199">
      <c r="A199" s="2"/>
      <c r="B199" s="8"/>
      <c r="C199" s="8"/>
      <c r="D199" s="9"/>
      <c r="E199" s="9"/>
      <c r="F199" s="11"/>
      <c r="G199" s="12"/>
      <c r="H199" s="13"/>
    </row>
    <row r="200">
      <c r="A200" s="2"/>
      <c r="B200" s="8"/>
      <c r="C200" s="8"/>
      <c r="D200" s="9"/>
      <c r="E200" s="9"/>
      <c r="F200" s="11"/>
      <c r="G200" s="12"/>
      <c r="H200" s="13"/>
    </row>
    <row r="201">
      <c r="A201" s="2"/>
      <c r="B201" s="8"/>
      <c r="C201" s="8"/>
      <c r="D201" s="9"/>
      <c r="E201" s="9"/>
      <c r="F201" s="11"/>
      <c r="G201" s="12"/>
      <c r="H201" s="13"/>
    </row>
    <row r="202">
      <c r="A202" s="2"/>
      <c r="B202" s="8"/>
      <c r="C202" s="8"/>
      <c r="D202" s="9"/>
      <c r="E202" s="9"/>
      <c r="F202" s="11"/>
      <c r="G202" s="12"/>
      <c r="H202" s="13"/>
    </row>
    <row r="203">
      <c r="A203" s="2"/>
      <c r="B203" s="8"/>
      <c r="C203" s="8"/>
      <c r="D203" s="9"/>
      <c r="E203" s="9"/>
      <c r="F203" s="11"/>
      <c r="G203" s="12"/>
      <c r="H203" s="13"/>
    </row>
    <row r="204">
      <c r="A204" s="2"/>
      <c r="B204" s="8"/>
      <c r="C204" s="8"/>
      <c r="D204" s="9"/>
      <c r="E204" s="9"/>
      <c r="F204" s="11"/>
      <c r="G204" s="12"/>
      <c r="H204" s="13"/>
    </row>
    <row r="205">
      <c r="A205" s="2"/>
      <c r="B205" s="8"/>
      <c r="C205" s="8"/>
      <c r="D205" s="9"/>
      <c r="E205" s="9"/>
      <c r="F205" s="11"/>
      <c r="G205" s="12"/>
      <c r="H205" s="13"/>
    </row>
    <row r="206">
      <c r="A206" s="2"/>
      <c r="B206" s="8"/>
      <c r="C206" s="8"/>
      <c r="D206" s="9"/>
      <c r="E206" s="9"/>
      <c r="F206" s="11"/>
      <c r="G206" s="12"/>
      <c r="H206" s="13"/>
    </row>
    <row r="207">
      <c r="A207" s="2"/>
      <c r="B207" s="8"/>
      <c r="C207" s="8"/>
      <c r="D207" s="9"/>
      <c r="E207" s="9"/>
      <c r="F207" s="11"/>
      <c r="G207" s="12"/>
      <c r="H207" s="13"/>
    </row>
    <row r="208">
      <c r="A208" s="2"/>
      <c r="B208" s="8"/>
      <c r="C208" s="8"/>
      <c r="D208" s="9"/>
      <c r="E208" s="9"/>
      <c r="F208" s="11"/>
      <c r="G208" s="12"/>
      <c r="H208" s="13"/>
    </row>
    <row r="209">
      <c r="A209" s="2"/>
      <c r="B209" s="8"/>
      <c r="C209" s="8"/>
      <c r="D209" s="9"/>
      <c r="E209" s="9"/>
      <c r="F209" s="11"/>
      <c r="G209" s="12"/>
      <c r="H209" s="13"/>
    </row>
    <row r="210">
      <c r="A210" s="2"/>
      <c r="B210" s="8"/>
      <c r="C210" s="8"/>
      <c r="D210" s="9"/>
      <c r="E210" s="9"/>
      <c r="F210" s="11"/>
      <c r="G210" s="12"/>
      <c r="H210" s="13"/>
    </row>
    <row r="211">
      <c r="A211" s="2"/>
      <c r="B211" s="8"/>
      <c r="C211" s="8"/>
      <c r="D211" s="9"/>
      <c r="E211" s="9"/>
      <c r="F211" s="11"/>
      <c r="G211" s="12"/>
      <c r="H211" s="13"/>
    </row>
    <row r="212">
      <c r="A212" s="2"/>
      <c r="B212" s="8"/>
      <c r="C212" s="8"/>
      <c r="D212" s="9"/>
      <c r="E212" s="9"/>
      <c r="F212" s="11"/>
      <c r="G212" s="12"/>
      <c r="H212" s="13"/>
    </row>
    <row r="213">
      <c r="A213" s="2"/>
      <c r="B213" s="8"/>
      <c r="C213" s="8"/>
      <c r="D213" s="9"/>
      <c r="E213" s="9"/>
      <c r="F213" s="11"/>
      <c r="G213" s="12"/>
      <c r="H213" s="13"/>
    </row>
    <row r="214">
      <c r="A214" s="2"/>
      <c r="B214" s="8"/>
      <c r="C214" s="8"/>
      <c r="D214" s="9"/>
      <c r="E214" s="9"/>
      <c r="F214" s="11"/>
      <c r="G214" s="12"/>
      <c r="H214" s="13"/>
    </row>
    <row r="215">
      <c r="A215" s="2"/>
      <c r="B215" s="8"/>
      <c r="C215" s="8"/>
      <c r="D215" s="9"/>
      <c r="E215" s="9"/>
      <c r="F215" s="11"/>
      <c r="G215" s="12"/>
      <c r="H215" s="24"/>
    </row>
    <row r="216">
      <c r="A216" s="2"/>
      <c r="B216" s="8"/>
      <c r="C216" s="8"/>
      <c r="D216" s="9"/>
      <c r="E216" s="9"/>
      <c r="F216" s="11"/>
      <c r="G216" s="12"/>
      <c r="H216" s="24"/>
    </row>
    <row r="217">
      <c r="A217" s="2"/>
      <c r="B217" s="8"/>
      <c r="C217" s="8"/>
      <c r="D217" s="9"/>
      <c r="E217" s="9"/>
      <c r="F217" s="11"/>
      <c r="G217" s="12"/>
      <c r="H217" s="24"/>
    </row>
    <row r="218">
      <c r="A218" s="2"/>
      <c r="B218" s="8"/>
      <c r="C218" s="8"/>
      <c r="D218" s="9"/>
      <c r="E218" s="9"/>
      <c r="F218" s="11"/>
      <c r="G218" s="12"/>
      <c r="H218" s="24"/>
    </row>
    <row r="220">
      <c r="E220" s="25"/>
      <c r="F220" s="25"/>
      <c r="G220" s="25"/>
      <c r="I22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  <c r="B1" s="1" t="str">
        <f>'Full Data'!A2</f>
        <v>NILGOSC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33</v>
      </c>
      <c r="B2" s="10">
        <v>5.06E9</v>
      </c>
      <c r="C2" s="7"/>
      <c r="D2" s="7"/>
      <c r="E2" s="7"/>
      <c r="F2" s="7"/>
      <c r="G2" s="7"/>
      <c r="H2" s="14" t="s">
        <v>34</v>
      </c>
      <c r="I2" s="7"/>
      <c r="J2" s="7"/>
      <c r="K2" s="16" t="s">
        <v>35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42</v>
      </c>
      <c r="B3" s="19">
        <f>SUM('Full Data'!G2:G1000)</f>
        <v>0</v>
      </c>
      <c r="C3" s="7"/>
      <c r="D3" s="7"/>
      <c r="E3" s="7"/>
      <c r="F3" s="7"/>
      <c r="G3" s="7"/>
      <c r="H3" s="10">
        <v>5.06E9</v>
      </c>
      <c r="I3" s="7"/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44</v>
      </c>
      <c r="B4" s="22">
        <f>B3/B2</f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/>
      <c r="B5" s="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46</v>
      </c>
      <c r="B7" s="1"/>
      <c r="C7" s="7"/>
      <c r="D7" s="7"/>
      <c r="E7" s="7" t="s">
        <v>47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 t="s">
        <v>37</v>
      </c>
      <c r="B8" s="1"/>
      <c r="C8" s="7" t="s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 t="str">
        <f>LARGE('Full Data'!G:G,1)</f>
        <v>#NUM!</v>
      </c>
      <c r="B9" s="22" t="str">
        <f t="shared" ref="B9:B18" si="1">A9/$B$2</f>
        <v>#NUM!</v>
      </c>
      <c r="C9" s="18" t="str">
        <f t="array" ref="C9">INDEX('Full Data'!F:F,MATCH(LARGE('Full Data'!G:G,1),'Full Data'!G:G,0))</f>
        <v>#NUM!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 t="str">
        <f>LARGE('Full Data'!G:G,2)</f>
        <v>#NUM!</v>
      </c>
      <c r="B10" s="22" t="str">
        <f t="shared" si="1"/>
        <v>#NUM!</v>
      </c>
      <c r="C10" s="18" t="str">
        <f t="array" ref="C10">INDEX('Full Data'!F:F,MATCH(LARGE('Full Data'!G:G,2),'Full Data'!G:G,0))</f>
        <v>#NUM!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 t="str">
        <f>LARGE('Full Data'!G:G,3)</f>
        <v>#NUM!</v>
      </c>
      <c r="B11" s="22" t="str">
        <f t="shared" si="1"/>
        <v>#NUM!</v>
      </c>
      <c r="C11" s="18" t="str">
        <f t="array" ref="C11">INDEX('Full Data'!F:F,MATCH(LARGE('Full Data'!G:G,3),'Full Data'!G:G,0))</f>
        <v>#NUM!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 t="str">
        <f>LARGE('Full Data'!G:G,4)</f>
        <v>#NUM!</v>
      </c>
      <c r="B12" s="22" t="str">
        <f t="shared" si="1"/>
        <v>#NUM!</v>
      </c>
      <c r="C12" s="18" t="str">
        <f t="array" ref="C12">INDEX('Full Data'!F:F,MATCH(LARGE('Full Data'!G:G,4),'Full Data'!G:G,0))</f>
        <v>#NUM!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7" t="str">
        <f>LARGE('Full Data'!G:G,5)</f>
        <v>#NUM!</v>
      </c>
      <c r="B13" s="22" t="str">
        <f t="shared" si="1"/>
        <v>#NUM!</v>
      </c>
      <c r="C13" s="18" t="str">
        <f t="array" ref="C13">INDEX('Full Data'!F:F,MATCH(LARGE('Full Data'!G:G,5),'Full Data'!G:G,0))</f>
        <v>#NUM!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7" t="str">
        <f>LARGE('Full Data'!G:G,6)</f>
        <v>#NUM!</v>
      </c>
      <c r="B14" s="22" t="str">
        <f t="shared" si="1"/>
        <v>#NUM!</v>
      </c>
      <c r="C14" s="18" t="str">
        <f t="array" ref="C14">INDEX('Full Data'!F:F,MATCH(LARGE('Full Data'!G:G,6),'Full Data'!G:G,0))</f>
        <v>#NUM!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 t="str">
        <f>LARGE('Full Data'!G:G,7)</f>
        <v>#NUM!</v>
      </c>
      <c r="B15" s="22" t="str">
        <f t="shared" si="1"/>
        <v>#NUM!</v>
      </c>
      <c r="C15" s="18" t="str">
        <f t="array" ref="C15">INDEX('Full Data'!F:F,MATCH(LARGE('Full Data'!G:G,7),'Full Data'!G:G,0))</f>
        <v>#NUM!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7" t="str">
        <f>LARGE('Full Data'!G:G,8)</f>
        <v>#NUM!</v>
      </c>
      <c r="B16" s="22" t="str">
        <f t="shared" si="1"/>
        <v>#NUM!</v>
      </c>
      <c r="C16" s="18" t="str">
        <f t="array" ref="C16">INDEX('Full Data'!F:F,MATCH(LARGE('Full Data'!G:G,8),'Full Data'!G:G,0))</f>
        <v>#NUM!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7" t="str">
        <f>LARGE('Full Data'!G:G,9)</f>
        <v>#NUM!</v>
      </c>
      <c r="B17" s="22" t="str">
        <f t="shared" si="1"/>
        <v>#NUM!</v>
      </c>
      <c r="C17" s="18" t="str">
        <f t="array" ref="C17">INDEX('Full Data'!F:F,MATCH(LARGE('Full Data'!G:G,9),'Full Data'!G:G,0))</f>
        <v>#NUM!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 t="str">
        <f>LARGE('Full Data'!G:G,10)</f>
        <v>#NUM!</v>
      </c>
      <c r="B18" s="22" t="str">
        <f t="shared" si="1"/>
        <v>#NUM!</v>
      </c>
      <c r="C18" s="18" t="str">
        <f t="array" ref="C18">INDEX('Full Data'!F:F,MATCH(LARGE('Full Data'!G:G,10),'Full Data'!G:G,0))</f>
        <v>#NUM!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K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7.43"/>
    <col customWidth="1" min="5" max="5" width="24.43"/>
    <col customWidth="1" min="6" max="6" width="24.0"/>
  </cols>
  <sheetData>
    <row r="1">
      <c r="A1" s="7" t="s">
        <v>36</v>
      </c>
      <c r="B1" s="15">
        <v>0.1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7"/>
      <c r="B2" s="7" t="s">
        <v>37</v>
      </c>
      <c r="C2" s="7" t="s">
        <v>38</v>
      </c>
      <c r="D2" s="7" t="s">
        <v>0</v>
      </c>
      <c r="E2" s="7" t="s">
        <v>39</v>
      </c>
      <c r="F2" s="7" t="s">
        <v>40</v>
      </c>
      <c r="G2" s="7" t="s">
        <v>41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7" t="s">
        <v>43</v>
      </c>
      <c r="B4" s="17">
        <f>'Fossil Fuel direct investments'!B2</f>
        <v>5060000000</v>
      </c>
      <c r="C4" s="7"/>
      <c r="D4" s="1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20">
        <v>1.0</v>
      </c>
      <c r="B5" s="21">
        <v>5.06E8</v>
      </c>
      <c r="C5" s="22">
        <f t="shared" ref="C5:C19" si="1">B5/$B$4</f>
        <v>0.1</v>
      </c>
      <c r="D5" s="23" t="s">
        <v>45</v>
      </c>
      <c r="E5" s="7" t="s">
        <v>48</v>
      </c>
      <c r="F5" s="17">
        <f t="shared" ref="F5:F19" si="2">IF(E5="yes",B5*$B$1,0)</f>
        <v>50600000</v>
      </c>
      <c r="G5" s="22">
        <f t="shared" ref="G5:G19" si="3">F5/$B$4</f>
        <v>0.01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20">
        <v>2.0</v>
      </c>
      <c r="B6" s="21">
        <v>3.404E8</v>
      </c>
      <c r="C6" s="22">
        <f t="shared" si="1"/>
        <v>0.06727272727</v>
      </c>
      <c r="D6" s="23" t="s">
        <v>49</v>
      </c>
      <c r="E6" s="14" t="s">
        <v>48</v>
      </c>
      <c r="F6" s="17">
        <f t="shared" si="2"/>
        <v>34040000</v>
      </c>
      <c r="G6" s="22">
        <f t="shared" si="3"/>
        <v>0.006727272727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20">
        <v>3.0</v>
      </c>
      <c r="B7" s="21">
        <v>3.5E8</v>
      </c>
      <c r="C7" s="22">
        <f t="shared" si="1"/>
        <v>0.06916996047</v>
      </c>
      <c r="D7" s="23" t="s">
        <v>50</v>
      </c>
      <c r="E7" s="14" t="s">
        <v>51</v>
      </c>
      <c r="F7" s="17">
        <f t="shared" si="2"/>
        <v>35000000</v>
      </c>
      <c r="G7" s="22">
        <f t="shared" si="3"/>
        <v>0.006916996047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20">
        <v>4.0</v>
      </c>
      <c r="B8" s="21">
        <v>3.1372E8</v>
      </c>
      <c r="C8" s="22">
        <f t="shared" si="1"/>
        <v>0.062</v>
      </c>
      <c r="D8" s="23" t="s">
        <v>52</v>
      </c>
      <c r="E8" s="14" t="s">
        <v>48</v>
      </c>
      <c r="F8" s="17">
        <f t="shared" si="2"/>
        <v>31372000</v>
      </c>
      <c r="G8" s="22">
        <f t="shared" si="3"/>
        <v>0.0062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20">
        <v>5.0</v>
      </c>
      <c r="B9" s="21">
        <v>2.884E8</v>
      </c>
      <c r="C9" s="22">
        <f t="shared" si="1"/>
        <v>0.05699604743</v>
      </c>
      <c r="D9" s="23" t="s">
        <v>53</v>
      </c>
      <c r="E9" s="14" t="s">
        <v>48</v>
      </c>
      <c r="F9" s="17">
        <f t="shared" si="2"/>
        <v>28840000</v>
      </c>
      <c r="G9" s="22">
        <f t="shared" si="3"/>
        <v>0.005699604743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20">
        <v>6.0</v>
      </c>
      <c r="B10" s="21">
        <v>2.681E8</v>
      </c>
      <c r="C10" s="22">
        <f t="shared" si="1"/>
        <v>0.05298418972</v>
      </c>
      <c r="D10" s="23" t="s">
        <v>54</v>
      </c>
      <c r="E10" s="14" t="s">
        <v>48</v>
      </c>
      <c r="F10" s="17">
        <f t="shared" si="2"/>
        <v>26810000</v>
      </c>
      <c r="G10" s="22">
        <f t="shared" si="3"/>
        <v>0.005298418972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20">
        <v>7.0</v>
      </c>
      <c r="B11" s="17" t="str">
        <f>LARGE('Full Data'!H:H,A11)</f>
        <v>#NUM!</v>
      </c>
      <c r="C11" s="22" t="str">
        <f t="shared" si="1"/>
        <v>#NUM!</v>
      </c>
      <c r="D11" s="18" t="str">
        <f t="array" ref="D11">INDEX('Full Data'!B:B,MATCH(LARGE('Full Data'!H:H,A11),'Full Data'!H:H,0))</f>
        <v>#NUM!</v>
      </c>
      <c r="E11" s="14"/>
      <c r="F11" s="17">
        <f t="shared" si="2"/>
        <v>0</v>
      </c>
      <c r="G11" s="22">
        <f t="shared" si="3"/>
        <v>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20">
        <v>8.0</v>
      </c>
      <c r="B12" s="17" t="str">
        <f>LARGE('Full Data'!H:H,A12)</f>
        <v>#NUM!</v>
      </c>
      <c r="C12" s="22" t="str">
        <f t="shared" si="1"/>
        <v>#NUM!</v>
      </c>
      <c r="D12" s="18" t="str">
        <f t="array" ref="D12">INDEX('Full Data'!B:B,MATCH(LARGE('Full Data'!H:H,A12),'Full Data'!H:H,0))</f>
        <v>#NUM!</v>
      </c>
      <c r="E12" s="14"/>
      <c r="F12" s="17">
        <f t="shared" si="2"/>
        <v>0</v>
      </c>
      <c r="G12" s="22">
        <f t="shared" si="3"/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20">
        <v>9.0</v>
      </c>
      <c r="B13" s="17" t="str">
        <f>LARGE('Full Data'!H:H,A13)</f>
        <v>#NUM!</v>
      </c>
      <c r="C13" s="22" t="str">
        <f t="shared" si="1"/>
        <v>#NUM!</v>
      </c>
      <c r="D13" s="18" t="str">
        <f t="array" ref="D13">INDEX('Full Data'!B:B,MATCH(LARGE('Full Data'!H:H,A13),'Full Data'!H:H,0))</f>
        <v>#NUM!</v>
      </c>
      <c r="E13" s="7"/>
      <c r="F13" s="17">
        <f t="shared" si="2"/>
        <v>0</v>
      </c>
      <c r="G13" s="22">
        <f t="shared" si="3"/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20">
        <v>10.0</v>
      </c>
      <c r="B14" s="17" t="str">
        <f>LARGE('Full Data'!H:H,A14)</f>
        <v>#NUM!</v>
      </c>
      <c r="C14" s="22" t="str">
        <f t="shared" si="1"/>
        <v>#NUM!</v>
      </c>
      <c r="D14" s="18" t="str">
        <f t="array" ref="D14">INDEX('Full Data'!B:B,MATCH(LARGE('Full Data'!H:H,A14),'Full Data'!H:H,0))</f>
        <v>#NUM!</v>
      </c>
      <c r="E14" s="14"/>
      <c r="F14" s="17">
        <f t="shared" si="2"/>
        <v>0</v>
      </c>
      <c r="G14" s="22">
        <f t="shared" si="3"/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20">
        <v>11.0</v>
      </c>
      <c r="B15" s="17" t="str">
        <f>LARGE('Full Data'!H:H,A15)</f>
        <v>#NUM!</v>
      </c>
      <c r="C15" s="22" t="str">
        <f t="shared" si="1"/>
        <v>#NUM!</v>
      </c>
      <c r="D15" s="18" t="str">
        <f t="array" ref="D15">INDEX('Full Data'!B:B,MATCH(LARGE('Full Data'!H:H,A15),'Full Data'!H:H,0))</f>
        <v>#NUM!</v>
      </c>
      <c r="E15" s="14"/>
      <c r="F15" s="17">
        <f t="shared" si="2"/>
        <v>0</v>
      </c>
      <c r="G15" s="22">
        <f t="shared" si="3"/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20">
        <v>12.0</v>
      </c>
      <c r="B16" s="17" t="str">
        <f>LARGE('Full Data'!H:H,A16)</f>
        <v>#NUM!</v>
      </c>
      <c r="C16" s="22" t="str">
        <f t="shared" si="1"/>
        <v>#NUM!</v>
      </c>
      <c r="D16" s="18" t="str">
        <f t="array" ref="D16">INDEX('Full Data'!B:B,MATCH(LARGE('Full Data'!H:H,A16),'Full Data'!H:H,0))</f>
        <v>#NUM!</v>
      </c>
      <c r="E16" s="7"/>
      <c r="F16" s="17">
        <f t="shared" si="2"/>
        <v>0</v>
      </c>
      <c r="G16" s="22">
        <f t="shared" si="3"/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20">
        <v>13.0</v>
      </c>
      <c r="B17" s="17" t="str">
        <f>LARGE('Full Data'!H:H,A17)</f>
        <v>#NUM!</v>
      </c>
      <c r="C17" s="22" t="str">
        <f t="shared" si="1"/>
        <v>#NUM!</v>
      </c>
      <c r="D17" s="18" t="str">
        <f t="array" ref="D17">INDEX('Full Data'!B:B,MATCH(LARGE('Full Data'!H:H,A17),'Full Data'!H:H,0))</f>
        <v>#NUM!</v>
      </c>
      <c r="E17" s="14"/>
      <c r="F17" s="17">
        <f t="shared" si="2"/>
        <v>0</v>
      </c>
      <c r="G17" s="22">
        <f t="shared" si="3"/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20">
        <v>14.0</v>
      </c>
      <c r="B18" s="17" t="str">
        <f>LARGE('Full Data'!H:H,A18)</f>
        <v>#NUM!</v>
      </c>
      <c r="C18" s="22" t="str">
        <f t="shared" si="1"/>
        <v>#NUM!</v>
      </c>
      <c r="D18" s="18" t="str">
        <f t="array" ref="D18">INDEX('Full Data'!B:B,MATCH(LARGE('Full Data'!H:H,A18),'Full Data'!H:H,0))</f>
        <v>#NUM!</v>
      </c>
      <c r="E18" s="7"/>
      <c r="F18" s="17">
        <f t="shared" si="2"/>
        <v>0</v>
      </c>
      <c r="G18" s="22">
        <f t="shared" si="3"/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20">
        <v>15.0</v>
      </c>
      <c r="B19" s="17" t="str">
        <f>LARGE('Full Data'!H:H,A19)</f>
        <v>#NUM!</v>
      </c>
      <c r="C19" s="22" t="str">
        <f t="shared" si="1"/>
        <v>#NUM!</v>
      </c>
      <c r="D19" s="18" t="str">
        <f t="array" ref="D19">INDEX('Full Data'!B:B,MATCH(LARGE('Full Data'!H:H,A19),'Full Data'!H:H,0))</f>
        <v>#NUM!</v>
      </c>
      <c r="E19" s="14"/>
      <c r="F19" s="17">
        <f t="shared" si="2"/>
        <v>0</v>
      </c>
      <c r="G19" s="22">
        <f t="shared" si="3"/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27" t="s">
        <v>55</v>
      </c>
      <c r="F20" s="17">
        <f t="shared" ref="F20:G20" si="4">SUM(F5:F19)</f>
        <v>206662000</v>
      </c>
      <c r="G20" s="22">
        <f t="shared" si="4"/>
        <v>0.04084229249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7" t="s">
        <v>56</v>
      </c>
      <c r="F21" s="17">
        <f>'Fossil Fuel direct investments'!B3</f>
        <v>0</v>
      </c>
      <c r="G21" s="22">
        <f>'Fossil Fuel direct investments'!B4</f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 t="s">
        <v>57</v>
      </c>
      <c r="F23" s="17">
        <f t="shared" ref="F23:G23" si="5">F20+F21</f>
        <v>206662000</v>
      </c>
      <c r="G23" s="22">
        <f t="shared" si="5"/>
        <v>0.04084229249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 t="s">
        <v>33</v>
      </c>
      <c r="F24" s="19">
        <f>'Fossil Fuel direct investments'!B2</f>
        <v>5060000000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drawing r:id="rId1"/>
</worksheet>
</file>