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<sst xmlns="http://schemas.openxmlformats.org/spreadsheetml/2006/main" count="1222" uniqueCount="583">
  <si>
    <t xml:space="preserve">Name of local authority fund </t>
  </si>
  <si>
    <t>Name</t>
  </si>
  <si>
    <t>To access the full data open the sheet "Full Data" from the menu at the bottom.</t>
  </si>
  <si>
    <t>Description of Holding</t>
  </si>
  <si>
    <t>Sub-category / classification</t>
  </si>
  <si>
    <t>Oil/gas companies</t>
  </si>
  <si>
    <t>Coal companies</t>
  </si>
  <si>
    <t>Verification</t>
  </si>
  <si>
    <t>Fossil Fuel Amounts</t>
  </si>
  <si>
    <t>All Amounts</t>
  </si>
  <si>
    <t>Norfolk Pension Fund</t>
  </si>
  <si>
    <t>FUT JUN 14 LIF LONG GILT</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</si>
  <si>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</si>
  <si>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</si>
  <si>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</si>
  <si>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</si>
  <si>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</si>
  <si>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</si>
  <si>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</si>
  <si>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</si>
  <si>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</si>
  <si>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</si>
  <si>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</si>
  <si>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</si>
  <si>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</si>
  <si>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</si>
  <si>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</si>
  <si>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</si>
  <si>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</si>
  <si>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</si>
  <si>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</si>
  <si>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Annual Report Figures March 2014</t>
  </si>
  <si>
    <t>empty.</t>
  </si>
  <si>
    <t>Where cells contain “#NUM”, this is not due to a mistake in the script,</t>
  </si>
  <si>
    <t>but due to limited data being provided.</t>
  </si>
  <si>
    <t>Total holdings</t>
  </si>
  <si>
    <t>Annual Report 2014</t>
  </si>
  <si>
    <t>£2.67bn</t>
  </si>
  <si>
    <t>https://www.norfolkpensionfund.org/pensionsweb%20documents/final%20%20annual%20report%20and%20accounts%202013-14.pdf</t>
  </si>
  <si>
    <t>Total fossil fuel holdings</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</si>
  <si>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</si>
  <si>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</si>
  <si>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</si>
  <si>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</si>
  <si>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</si>
  <si>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</si>
  <si>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</si>
  <si>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</si>
  <si>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</si>
  <si>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</si>
  <si>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</si>
  <si>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FUT JUN 14 LIF MED GILT</t>
  </si>
  <si>
    <t>STANDARD CHARTERED PLC SHS</t>
  </si>
  <si>
    <t>TIFFANY &amp; CO COM</t>
  </si>
  <si>
    <t>PVTPL SECURITIZED AST BACKED NIM TR SER 2005-FR4 CL NIM 144A 6 1-25-2036BEO</t>
  </si>
  <si>
    <t>RREEF PROPERTY NO 2</t>
  </si>
  <si>
    <t>FUT JUN 14 LIF SHORT GILT</t>
  </si>
  <si>
    <t>BBVA BONUS RIGHT</t>
  </si>
  <si>
    <t>Total estimated fossil fuels in largest pooled funds</t>
  </si>
  <si>
    <t>SWEDEN(KINGDOM OF) 9.75% LN STK 2014 GBP(REGD)</t>
  </si>
  <si>
    <t>Total direct fossil fuels</t>
  </si>
  <si>
    <t>Total fossil fuels</t>
  </si>
  <si>
    <t>ORORA LTD NPV</t>
  </si>
  <si>
    <t>PORTUGAL TELECOM SGPS EUR0.03</t>
  </si>
  <si>
    <t>VODAFONE GROUP 8.125% MTN 26/11/18 GBP1000</t>
  </si>
  <si>
    <t>LLOYDS 17/10/2018</t>
  </si>
  <si>
    <t>TULLOW OIL ORD GBP0.10</t>
  </si>
  <si>
    <t>SBERBANK OF RUSSIA SPON ADR EA REPR 4 ORD SHS</t>
  </si>
  <si>
    <t>ADR ASML HLDG NV NY REG 2012 (POST REV SPLIT)</t>
  </si>
  <si>
    <t>HISCOX C INC SHARES</t>
  </si>
  <si>
    <t>FIRSTGROUP 8.125% SNR 19/09/18 GBP1000</t>
  </si>
  <si>
    <t>PROGRESSIVE CORP OH COM</t>
  </si>
  <si>
    <t>KLA-TENCOR CORP</t>
  </si>
  <si>
    <t>ARENA 2009-I BV FRN M/BKD SNR 11/41 EUR'A2'</t>
  </si>
  <si>
    <t>NSK LTD NPV</t>
  </si>
  <si>
    <t>KON KPN NV 6% MTN 29/05/19 GBP1000</t>
  </si>
  <si>
    <t>AIRBUS GROUP NV</t>
  </si>
  <si>
    <t>FANUC CORP NPV</t>
  </si>
  <si>
    <t>JARDINE MATHESON HLDGS USD0.25(SING QUOTE)</t>
  </si>
  <si>
    <t>LINDE FINANCE BV 6.5% NTS 29/1/2016 GBP</t>
  </si>
  <si>
    <t>ANNINGTON REP N.01 5.3236% BDS 10/1/23 GBP'A'REG S</t>
  </si>
  <si>
    <t>CERNER CORP COM</t>
  </si>
  <si>
    <t>DREAMWORKS ANIMATION SKG INC CL A COM STK</t>
  </si>
  <si>
    <t>BLD PROPERTY HLDGS 6.125% 1ST MORT DEB 9/2014</t>
  </si>
  <si>
    <t>CAMECO CORP COM NPV</t>
  </si>
  <si>
    <t>VODAFONE GROUP ORD USD0.2095238</t>
  </si>
  <si>
    <t>ASOS PLC ORD GBP0.035</t>
  </si>
  <si>
    <t>DBS GROUP HLDGS NPV</t>
  </si>
  <si>
    <t>WYNN MACAU LTD HKD0.001</t>
  </si>
  <si>
    <t>SYNGENTA CHF0.10 (REGD)</t>
  </si>
  <si>
    <t>FUGRO NV CVA EUR0.05</t>
  </si>
  <si>
    <t>ON SEMICONDUCTOR CORP COM</t>
  </si>
  <si>
    <t>DRAGON FINANCE B.V 'A'SEC FRN 7/2023 REG'S</t>
  </si>
  <si>
    <t>TELEREAL SECURITIS 4.9741% A/BKD 12/33 GBP'A-8</t>
  </si>
  <si>
    <t>RIO TINTO LIMITED NPV</t>
  </si>
  <si>
    <t>AHOLD FINANCE USA 6.5% GTD MTN 14/3/2017GBP</t>
  </si>
  <si>
    <t>FREEPORT-MCMORAN COPPER &amp; GOLD INC</t>
  </si>
  <si>
    <t>JABIL CIRCUIT INC COM</t>
  </si>
  <si>
    <t>BAYERISCHE MOTOREN WERKE A G COM</t>
  </si>
  <si>
    <t>ADR VALE S A ADR</t>
  </si>
  <si>
    <t>PLACES FOR PEOPLE 5% MTN 27/12/2016</t>
  </si>
  <si>
    <t>AON PLC COM</t>
  </si>
  <si>
    <t>INDUSTRIAL &amp; COMMERCIAL BANK CHINA 'H'</t>
  </si>
  <si>
    <t>TABLEAU SOFTWARE INC CL A CL A</t>
  </si>
  <si>
    <t>HIGHBURY FINANCE B 7.017% A/BKD 20/03/23GBP</t>
  </si>
  <si>
    <t>SWEDEN(KINGDOM OF) 9.75% LN STK 2014 GBP(BR)</t>
  </si>
  <si>
    <t>PARTNERS GROUP HLG CHF0.01 (REGD)</t>
  </si>
  <si>
    <t>HOLCIM GB FINANCE 8.75% GTD EMTN 24/04/17 GBP</t>
  </si>
  <si>
    <t>TREND MICRO INC NPV</t>
  </si>
  <si>
    <t>AMCOR LIMITED NPV</t>
  </si>
  <si>
    <t>ROYAL DUTCH SHELL 'B'ORD EUR0.07</t>
  </si>
  <si>
    <t>NORDIC ACTIV PPTY UNIT</t>
  </si>
  <si>
    <t>BLACKROCK INC COM STK</t>
  </si>
  <si>
    <t>PERMANENT MASTER I FRN M/BKD 07/2042 GBP'2-A</t>
  </si>
  <si>
    <t>UK Direct Property</t>
  </si>
  <si>
    <t>PARAGON MTG NO.19 FRN 08/2041 GBP1000 'REGS'</t>
  </si>
  <si>
    <t>SCRIPPS NETWORKS INTERACTIVE INC CL A COM STK</t>
  </si>
  <si>
    <t>KONINKLIJKE DSM NV EUR1.50</t>
  </si>
  <si>
    <t>POSTNL NV 7.5% BDS 14/08/2018 GBP</t>
  </si>
  <si>
    <t>IMAGINATION TECH. GBP0.10</t>
  </si>
  <si>
    <t>FREESCALE SEMICONDUCTOR LTD</t>
  </si>
  <si>
    <t>SAFEWAY 6% EMTN 10/1/2017 GBP(VAR)</t>
  </si>
  <si>
    <t>CENTERRA GOLD INC COM NPV</t>
  </si>
  <si>
    <t>MONSANTO CO NEW COM</t>
  </si>
  <si>
    <t>HITACHI NPV</t>
  </si>
  <si>
    <t>NATL EXPRESS GRP 6.25% GTD SNR 13/01/17 GBP</t>
  </si>
  <si>
    <t>NORFOLK SOUTHN CORP COM</t>
  </si>
  <si>
    <t>ARKLE MASTER ISSUE 4.681%-FRN M/BKD 05/60 GBP</t>
  </si>
  <si>
    <t>KEYENCE CORP NPV</t>
  </si>
  <si>
    <t>YANDEX N.V. COM USD0.01 CL 'A</t>
  </si>
  <si>
    <t>ENSCO PLC SHS CLASS A COM</t>
  </si>
  <si>
    <t>GDF SUEZ 6.125% EMTN 11/02/2021 GBP</t>
  </si>
  <si>
    <t>UTD UTILIT WTR PLC BOND 6.125% 29/12/2015</t>
  </si>
  <si>
    <t>CIE DE ST-GOBAIN 5.625% SNR MTN 15/12/16GBP</t>
  </si>
  <si>
    <t>CIE DE ST-GOBAIN EUR4</t>
  </si>
  <si>
    <t>UBM PLC 6.5% NTS 23/11/16 GBP1000</t>
  </si>
  <si>
    <t>BAYER AG NPV (REGD)</t>
  </si>
  <si>
    <t>UBS AG CHF0.10</t>
  </si>
  <si>
    <t>BURBERRY GROUP ORD GBP0.0005</t>
  </si>
  <si>
    <t>TATE &amp; LYLE INT FN 6.75% GTD 25/11/2019 GBP</t>
  </si>
  <si>
    <t>ALBION NO 1 PLC SER 2 CLS A BNDS 17/03/2056</t>
  </si>
  <si>
    <t>GOODMAN AUS FIN 9.75% GTD MTN 16/07/18 GBP</t>
  </si>
  <si>
    <t>3I GROUP 6.875% BDS 9/3/2023 GBP1000</t>
  </si>
  <si>
    <t>DARROWBY PLC BNDS FLTG 20/12/2043</t>
  </si>
  <si>
    <t>LINK R/EST INVEST NPV</t>
  </si>
  <si>
    <t>COACH INC COM</t>
  </si>
  <si>
    <t>PROCTER &amp; GAMBLE COM NPV</t>
  </si>
  <si>
    <t>NIKE INC CL B</t>
  </si>
  <si>
    <t>IRON MTN INC COM STK</t>
  </si>
  <si>
    <t>SAFEWAY 6.125% NTS 17/12/18 GBP(VAR</t>
  </si>
  <si>
    <t>GLENCORE XSTRATA PLC ORD USD0.01</t>
  </si>
  <si>
    <t>SOUTHERN WATER SERVICES FINANCE 5% BDS 31/03/2021 GBP1000</t>
  </si>
  <si>
    <t>XSTRATA CANADA FIN 7.375% GTD SNR 27/05/20 GBP</t>
  </si>
  <si>
    <t>TALISMAN ENERGY IN 6.625% BDS 5/12/17 GBP(VAR)</t>
  </si>
  <si>
    <t>PLACES FOR PEOPLE 5.09% SEC BDS 31/7/2043 GBP</t>
  </si>
  <si>
    <t>HKT TRUST AND HKT HKD0.0005 SHARE STAPLED</t>
  </si>
  <si>
    <t>ARM HLDGS ORD GBP0.0005</t>
  </si>
  <si>
    <t>TESCO 5.5% NTS 13/12/19 GBP '34'</t>
  </si>
  <si>
    <t>DEUTSCHE PFAND AG 1.875% PFBRF 20/12/2019 GBP</t>
  </si>
  <si>
    <t>BANK OF IRELAND MTGE BNK 3.625% 02/10/2020</t>
  </si>
  <si>
    <t>FINMECCANICA FIN 8% GTD BDS 16/12/19 GBP</t>
  </si>
  <si>
    <t>HEINEKEN NV 7.25% SNR EMTN 10/03/15 GBP</t>
  </si>
  <si>
    <t>ANGLIAN WATER SVCS 5.25% EMTN 30/10/15 GBP(VAR</t>
  </si>
  <si>
    <t>SEGRO PLC 6.25% BDS 30/09/2015 GBP</t>
  </si>
  <si>
    <t>PALMER ACTIVE VALU JERSEY UNIT TR</t>
  </si>
  <si>
    <t>LAFARGE S A MTN 10% 30/05/2017</t>
  </si>
  <si>
    <t>UNITED TECHNOLOGIES CORP COM</t>
  </si>
  <si>
    <t>FONTERRA CO-OP GRP 9.375% EMTN 04/12/23 GBP</t>
  </si>
  <si>
    <t>UNITE USAF II PLC BNDS 3.374% 30/06/2023</t>
  </si>
  <si>
    <t>GELF BOND ISSUER I 3.125% GTD MTN 03/04/18 EUR</t>
  </si>
  <si>
    <t>TOTAL CAPITAL SA 4.25% GTD EMTN 08/12/17GBP</t>
  </si>
  <si>
    <t>NATIONAL GRID ORD GBP0.113953</t>
  </si>
  <si>
    <t>INTERCONTINENTALEXCHANGE GROUP INC COM</t>
  </si>
  <si>
    <t>ABBVIE INC COM USD0.01</t>
  </si>
  <si>
    <t>INDITEX EUR0.15</t>
  </si>
  <si>
    <t>FOSSE MASTER ISSUE 4.635%-FR MBS 10/54 GBP10-1</t>
  </si>
  <si>
    <t>ENI FINANCE INTL 6.125% MTN 17/12/2018 GBP</t>
  </si>
  <si>
    <t>INFOSYS LIMITED ADR</t>
  </si>
  <si>
    <t>RIO TINTO ORD GBP0.10</t>
  </si>
  <si>
    <t>WHITBREAD ORD GBP0.76797385</t>
  </si>
  <si>
    <t>BUPA FINANCE 7.5% GTD 04/07/2016 GBP</t>
  </si>
  <si>
    <t>BARCLAYS ORD GBP0.25</t>
  </si>
  <si>
    <t>FIRSTGROUP 8.75% GTD 08/04/21 GBP1000</t>
  </si>
  <si>
    <t>CARLSBERG BREW A/S 7.25% SNR EMTN 28/11/16 GBP</t>
  </si>
  <si>
    <t>LYONDELLBASELL IND N V COM USD0.01 CL 'A'</t>
  </si>
  <si>
    <t>LI &amp; FUNG HKD0.0125</t>
  </si>
  <si>
    <t>ENW FINANCE PLC 6.75% GTD MTN 20/06/15 GBP</t>
  </si>
  <si>
    <t>DENSO CORP NPV</t>
  </si>
  <si>
    <t>JULIUS BAER GRUPPE CHF0.02 (REGD)</t>
  </si>
  <si>
    <t>SUMMIT FINANCE (LA 6.484% GTD BDS 31/03/28</t>
  </si>
  <si>
    <t>UNICHARM CORP NPV</t>
  </si>
  <si>
    <t>ANNINGTON FIN NO4 6.5676%-VAR BDS 01/23 GBP M</t>
  </si>
  <si>
    <t>MONDELEZ INTERNATIONAL INC 7.25 EMTN DUE07-18-2018</t>
  </si>
  <si>
    <t>KON KPN NV 5.75% MTN 18/03/16 GBP1000</t>
  </si>
  <si>
    <t>SMC CORP NPV</t>
  </si>
  <si>
    <t>BAE SYSTEMS 10.75% BDS 24/11/2014 GBP</t>
  </si>
  <si>
    <t>RABOBANK NEDERLAND 4.875% MTN 10/01/2023GBP</t>
  </si>
  <si>
    <t>CENTRICA 5.5% SNR EMTN 24/10/16 GBP</t>
  </si>
  <si>
    <t>COBALT INTL ENERGY INC COM</t>
  </si>
  <si>
    <t>SOUTH EAST WAT FIN 5.6577% GTD 30/9/19 GBP'A1'</t>
  </si>
  <si>
    <t>IDEX CORP COM</t>
  </si>
  <si>
    <t>NATS(EN)ROUTE 5.25% GTD 31/03/26 GBP REGS</t>
  </si>
  <si>
    <t>ABCAM ORD GBP0.002</t>
  </si>
  <si>
    <t>HAMMERSON 6.875% BDS 31/03/2020 GBP</t>
  </si>
  <si>
    <t>ANGLIAN WATER SVCS 5.837% A/BKD 30/07/2022 GBP</t>
  </si>
  <si>
    <t>KENRICK NO.2 PLC (A) 18/04/2049</t>
  </si>
  <si>
    <t>BSKYB FINANCE UK 5.75% SNR 20/10/17 GBP'REGS</t>
  </si>
  <si>
    <t>BASF SE 5.875% SNR MTN 31/03/17 GBP</t>
  </si>
  <si>
    <t>AKZO NOBEL NV 8% GTD SNR BDS 06/04/16 GBP</t>
  </si>
  <si>
    <t>NATL GRID GAS PLC 6% EMTN 7/6/17 GBP1000'27'</t>
  </si>
  <si>
    <t>ABBEY NATL TRSY SV 5.125% MTG 14/04/2021GBP</t>
  </si>
  <si>
    <t>STHN WATER SVCS FI 6.125% SN GTD 31/3/19GBP'5</t>
  </si>
  <si>
    <t>ANGLO AMERICAN CAP 6.875% GTD MTN 01/05/18 GBP</t>
  </si>
  <si>
    <t>ATLANTIA SPA 6.25% GTD MTN 6/22 GBP '3'</t>
  </si>
  <si>
    <t>UNITED UTILS WATER 5.75% SNR EMTN 25/3/22 GBP</t>
  </si>
  <si>
    <t>ALLEGHENY TECHNOLOGIES INC COM</t>
  </si>
  <si>
    <t>DWR CYMRU FIN 6.907% MTN 31/3/21 GBP'B1'</t>
  </si>
  <si>
    <t>DEUTSCHE BANK AG NPV(REGD)</t>
  </si>
  <si>
    <t>NEWELL RUBBERMAID INC COM</t>
  </si>
  <si>
    <t>AVIVA 9.5% GTD BDS 20/6/16 GBP(BR</t>
  </si>
  <si>
    <t>IMPERIAL TOBACCO F 9%-VAR GTD MTN 17/2/22 GBP</t>
  </si>
  <si>
    <t>BRITISH TELECOM 8.5%-VAR BD 7/12/16 GBP(5)</t>
  </si>
  <si>
    <t>PETROLEOS MEXICANO 8.25% GTD MTN 02/06/22 GBP</t>
  </si>
  <si>
    <t>CORRECTIONS CORP AMER</t>
  </si>
  <si>
    <t>THAMES WATER UTIL 4.9% GTD NTS 30/06/15 GBP</t>
  </si>
  <si>
    <t>MCDONALD'S CORP 6.375% MTN 03/02/2020 GBP</t>
  </si>
  <si>
    <t>G4S 7.75%-VAR EMTN 13/05/19 GBP</t>
  </si>
  <si>
    <t>BARRICK GOLD CORP</t>
  </si>
  <si>
    <t>MOTABILITY OPERATI 6.625% GTD MTN 10/12/19 GBP</t>
  </si>
  <si>
    <t>ROLLS ROYCE 6.75% GTD EMTN 30/04/19 GBP</t>
  </si>
  <si>
    <t>PEARSON FUNDING ON 6% GTD SNR 15/12/15 GBP1000</t>
  </si>
  <si>
    <t>ANHEUSER-BUSCH INB 6.5% GTD EMTN 23/06/17 GBP</t>
  </si>
  <si>
    <t>NORTHUMBRIAN WTR F 6% BDS 11/10/2017 GBP(VAR)</t>
  </si>
  <si>
    <t>REED ELSEVIER INV 7% GTD 11/12/2017 GBP50000</t>
  </si>
  <si>
    <t>INTERNATIONAL BUS MACH CORP 2.75 BDS DUE12-21-2020 GBP100000</t>
  </si>
  <si>
    <t>SAMSUNG ELECTRONIC GDR</t>
  </si>
  <si>
    <t>BG ENERGY CAPITAL 5.125% GTD MTN 07/12/17 GBP</t>
  </si>
  <si>
    <t>LLOYDS BANKING GP ORD GBP0.1</t>
  </si>
  <si>
    <t>BMW (UK) CAPITAL 5% SNR GTD MTN 02/10/17GBP</t>
  </si>
  <si>
    <t>ACCENTURE PLC SHS CL A NEW</t>
  </si>
  <si>
    <t>BAT INTL FINANCE 6.375% EMTN 12/12/19 GBP</t>
  </si>
  <si>
    <t>DEUTSCHE TELEKOM NPV(REGD)</t>
  </si>
  <si>
    <t>WALES &amp; WEST UTILI 6.25% GTD BDS 30/11/21 GBP</t>
  </si>
  <si>
    <t>SHAFTESBURY ORD GBP0.25</t>
  </si>
  <si>
    <t>WTF AU/WEF/WEA FIN 5.5% GTD 27/06/17 GBP50000</t>
  </si>
  <si>
    <t>GKN ORD GBP0.10</t>
  </si>
  <si>
    <t>NATL AUSTRALIA BK FRNBDS27/0 27/01/2015</t>
  </si>
  <si>
    <t>TELEFONICA EMISION 5.375% GTD MTN 02/02/18 GBP</t>
  </si>
  <si>
    <t>CASINO GUICH-PERR EUR1.53</t>
  </si>
  <si>
    <t>DELAMARE FINANCE 5.5457% BDS 19/02/29 GBP</t>
  </si>
  <si>
    <t>VODAFONE GROUP 5.375% MTN 05/12/17 GBP5000</t>
  </si>
  <si>
    <t>ARRAN RESIDENTIAL MORTGAGES FUNDING PLC SERIES 2010-1X CLASS A3A FLTG 16/5/47</t>
  </si>
  <si>
    <t>HOLMES MASTER ISSUER PLC SER 2011-1X CL A5 FLTG RT 01/10/2054</t>
  </si>
  <si>
    <t>CHEUNG KONG INFSTR HKD1</t>
  </si>
  <si>
    <t>NORTHERN POWERGRID 9.25% BDS 17/01/2020 GBP1</t>
  </si>
  <si>
    <t>STATOIL ASA</t>
  </si>
  <si>
    <t>NORTHERN GAS NET F 5.875% GTD 08/07/19 GBP1000</t>
  </si>
  <si>
    <t>INDOCEMENT TUNGGAL IDR500</t>
  </si>
  <si>
    <t>BP CAPITAL MARKETS 4% GTD BDS 29/12/2014GBP</t>
  </si>
  <si>
    <t>SGSP AUSTRAL ASSETS PTY LTD 5.125% 11/02/21</t>
  </si>
  <si>
    <t>PACIFIC LIFE FDG 5.125% BDS 20/01/15 GBP1000</t>
  </si>
  <si>
    <t>CPUK FIN LTD 4.811% 28/02/2017</t>
  </si>
  <si>
    <t>DANONE EUR0.25</t>
  </si>
  <si>
    <t>HYUNDAI MOBIS KRW5000</t>
  </si>
  <si>
    <t>DEUTSCHE TELEKOM I 6.5% SNR GTD MTN 8/4/22 GBP</t>
  </si>
  <si>
    <t>PALMER ACTIVE UNIT TR</t>
  </si>
  <si>
    <t>ADR COMPANHIA DE SANEAMENTO BASICO DO ESTADO DE SAO PAULO SABESP SPONSORED ADR</t>
  </si>
  <si>
    <t>WELLS FARGO &amp; CO NEW COM STK</t>
  </si>
  <si>
    <t>RENAULT SA EUR3.81</t>
  </si>
  <si>
    <t>HEATHROW FUNDING 9.2%-FRN ABS 29/03/21 GBP'REGS</t>
  </si>
  <si>
    <t>BARCLAYS BANK PLC 4.25% MTG 12/01/2022 GBP</t>
  </si>
  <si>
    <t>RENISHAW ORD GBP0.20</t>
  </si>
  <si>
    <t>B/E AEROSPACE INC COM</t>
  </si>
  <si>
    <t>INTU (SGS) FINANCE PLC 17/03/2023</t>
  </si>
  <si>
    <t>LONDON POWER NETW 5.375% BDS 11/11/2016 GBP</t>
  </si>
  <si>
    <t>AVAGO TECHNOLOGIES LTD</t>
  </si>
  <si>
    <t>ZODIAC AEROSPACE NPV</t>
  </si>
  <si>
    <t>TELECOM ITALIA SPA 5.625% NTS 29/12/15 GBP5000</t>
  </si>
  <si>
    <t>METLIFE INC 5.25% BDS 29/06/20 GBP1000</t>
  </si>
  <si>
    <t>GENUS ORD GBP0.10</t>
  </si>
  <si>
    <t>ROYAL BK OF SCOTLAND PLC 5.125% 13/01/2024</t>
  </si>
  <si>
    <t>PHOENIX GAS FIN 5.5% GTD SNR 10/07/2017 GBP</t>
  </si>
  <si>
    <t>DAIICHI SANKYO COM NPV</t>
  </si>
  <si>
    <t>LONDON STOCK EXCH 9.125% NTS 18/10/19 GBP1000</t>
  </si>
  <si>
    <t>POLYPORE INTL INC COM</t>
  </si>
  <si>
    <t>BROADCOM CORP CL A</t>
  </si>
  <si>
    <t>PHEDINA HYPOTHEKEN MTG BDS 26/06/45 EUR10000 A</t>
  </si>
  <si>
    <t>DAIMLER AG COM</t>
  </si>
  <si>
    <t>SCOTLAND GAS NETW 4.75% GTD SNR 21/02/17GBP</t>
  </si>
  <si>
    <t>AMAZON COM INC COM</t>
  </si>
  <si>
    <t>AIRASIA BHD MYR0.1</t>
  </si>
  <si>
    <t>DELTA LLOYD NV EUR0.20</t>
  </si>
  <si>
    <t>LULULEMON ATHLETICA INC COM</t>
  </si>
  <si>
    <t>COVENTRY BS 4.625% MTG 19/04/18 GBP1000</t>
  </si>
  <si>
    <t>HOUSING FINANCE CORP 11.5% DUE 11-27-2016 BEO</t>
  </si>
  <si>
    <t>YORKSHIRE B/S 4.75% MTG GTD 12/04/18 GBP</t>
  </si>
  <si>
    <t>EVERSHOLT FUNDING PLC 5.831% 02/12/2020</t>
  </si>
  <si>
    <t>HEXCEL CORP NEW COM</t>
  </si>
  <si>
    <t>CHARTER COMMUNICATIONS INC DEL CL A NEW CL A NEW</t>
  </si>
  <si>
    <t>SEADRILL LTD USD2</t>
  </si>
  <si>
    <t>CHINA LONGYUAN PWR 'H'CNY1</t>
  </si>
  <si>
    <t>ORANGE 8% EMTN 20/12/17 GBP1000</t>
  </si>
  <si>
    <t>MARKS &amp; SPENCER GP ORD GBP0.25</t>
  </si>
  <si>
    <t>ACE LTD COM STK</t>
  </si>
  <si>
    <t>EDP FINANCE BV 6.625% EMTN 09/8/17 GBP1000</t>
  </si>
  <si>
    <t>NEW YORK LIFE FDG 5.125% EMTN 3/02/15 GBP1000</t>
  </si>
  <si>
    <t>RICHEMONT(CIE FIN) CHF1 (REGD) SER 'A'</t>
  </si>
  <si>
    <t>ENEL-SOCIETA PER AZIONI 6.25% MTN 20/06/2019 GBP1000</t>
  </si>
  <si>
    <t>SYMANTEC CORP COM</t>
  </si>
  <si>
    <t>XCEL ENERGY INC COM</t>
  </si>
  <si>
    <t>VERIZON COMMUNICATIONS COM</t>
  </si>
  <si>
    <t>CATERPILLAR INC COM</t>
  </si>
  <si>
    <t>VATTENFALL AB 6.125% EMTN 16/12/2019 GBP</t>
  </si>
  <si>
    <t>T&amp;D HOLDINGS INC NPV</t>
  </si>
  <si>
    <t>KASIKORNBANK PLC THB10 (NVDR)</t>
  </si>
  <si>
    <t>VERIZON WIRELESS 8.875% BDS 18/12/18 GBP1000</t>
  </si>
  <si>
    <t>CORESTATE GERMAN RESIDENTIAL LTD</t>
  </si>
  <si>
    <t>HALMA ORD GBP0.10</t>
  </si>
  <si>
    <t>IBERDROLA FINANZAS 6.0% 01/07/2022</t>
  </si>
  <si>
    <t>EDF 6.875% SNR MTN 12/12/22 GBP</t>
  </si>
  <si>
    <t>MITSUBISHI UFJ FIN NPV</t>
  </si>
  <si>
    <t>NISSAN MOTOR CO LTD</t>
  </si>
  <si>
    <t>AT&amp;T INC 5.875% DUE 04-28-2017</t>
  </si>
  <si>
    <t>JUST RETIREMENT GR ORD GBP0.10</t>
  </si>
  <si>
    <t>EUROMONEY INST INV ORD GBP0.0025</t>
  </si>
  <si>
    <t>SEVEN &amp; I HOLDINGS NPV</t>
  </si>
  <si>
    <t>SEVERN TRENT FIN 6% GTD SNR MTN 22/01/18GBP</t>
  </si>
  <si>
    <t>BRILLIANCE CHINA USD0.01</t>
  </si>
  <si>
    <t>JAPAN TOBACCO INC NPV</t>
  </si>
  <si>
    <t>HOLCIM LTD CHF2 (REGD)</t>
  </si>
  <si>
    <t>SCHNEIDER ELECTRIC EUR4.00</t>
  </si>
  <si>
    <t>E.ON INTERNATIONAL 6% GTD MTN 30/10/19 GBP5000</t>
  </si>
  <si>
    <t>BB&amp;T CORP COM</t>
  </si>
  <si>
    <t>PETROCHINA CO 'H'CNY1</t>
  </si>
  <si>
    <t>MARUBENI CORP NPV</t>
  </si>
  <si>
    <t>SPI ELEC.&amp; GAS AUS 7.125% BDS 26/06/18 GBP</t>
  </si>
  <si>
    <t>RWE FINANCE BV 6.5% GTD BDS 20/4/21 GBP</t>
  </si>
  <si>
    <t>WHIRLPOOL CORP COM</t>
  </si>
  <si>
    <t>INFORMATICA CORP COM</t>
  </si>
  <si>
    <t>DELTA AIR LINES INC DEL COM NEW COM NEW</t>
  </si>
  <si>
    <t>SERCO GROUP GBP0.02</t>
  </si>
  <si>
    <t>OIL SEARCH LTD NPV</t>
  </si>
  <si>
    <t>PRAXAIR INC COM</t>
  </si>
  <si>
    <t>MOSAIC CO/THE</t>
  </si>
  <si>
    <t>AMGEN INC COM</t>
  </si>
  <si>
    <t>OCADO GROUP PLC ORD GBP0.02</t>
  </si>
  <si>
    <t>SWATCH GROUP CHF0.45(REGD)</t>
  </si>
  <si>
    <t>CANADIAN PAC RY LTD COM CANADIAN PACIFICRAILWAY LTD</t>
  </si>
  <si>
    <t>GENERAL ELECTRIC CO</t>
  </si>
  <si>
    <t>GOLDMAN SACHS GROUP INC COM</t>
  </si>
  <si>
    <t>SSE PLC 5% SNR EMTN 01/10/18 GBP</t>
  </si>
  <si>
    <t>DIAGEO ORD PLC</t>
  </si>
  <si>
    <t>INTERPUBLIC GROUP COMPANIES INC COM</t>
  </si>
  <si>
    <t>KBR INC COM</t>
  </si>
  <si>
    <t>TELENOR ASA ORD NOK6</t>
  </si>
  <si>
    <t>TOKIO MARINE HOLDINGS INC NPV</t>
  </si>
  <si>
    <t>EXPRESS SCRIPTS HLDG CO COM</t>
  </si>
  <si>
    <t>ROYAL CARIBBEAN CRUISES COM STK</t>
  </si>
  <si>
    <t>NIPPON TELEGRAPH &amp; TELEPHONE CORP NPV</t>
  </si>
  <si>
    <t>POWSZECHNY ZAKLAD UBEZPIECZE</t>
  </si>
  <si>
    <t>UNITED CONTL HLDGS INC COM STK</t>
  </si>
  <si>
    <t>GTT EUR0.01</t>
  </si>
  <si>
    <t>GEMALTO EUR1</t>
  </si>
  <si>
    <t>JPMORGAN CHASE &amp; CO COM</t>
  </si>
  <si>
    <t>YORKSHIRE WATER SV 6% GTD MTN 21/08/2019GBP</t>
  </si>
  <si>
    <t>HSBC HLDGS ORD USD0.50(UK REG)</t>
  </si>
  <si>
    <t>SWISSCOM AG CHF1(REGD)</t>
  </si>
  <si>
    <t>HYUNDAI MOTOR CO KRW5000</t>
  </si>
  <si>
    <t>EATON CORP PLC COM USD0.50</t>
  </si>
  <si>
    <t>VALERO ENERGY CORP COM STK NEW</t>
  </si>
  <si>
    <t>APPLE INC COM STK</t>
  </si>
  <si>
    <t>ADR SOCIEDAD QUIMICA Y MINERA DE CHILE SA SPONSORED ADR REPSTG SER B SHS</t>
  </si>
  <si>
    <t>UNILEVER NV CVA EUR0.16</t>
  </si>
  <si>
    <t>HANA FINANCIAL GRP KRW5000</t>
  </si>
  <si>
    <t>COMCAST CORP NEW-CL A</t>
  </si>
  <si>
    <t>NOBLE ENERGY INC COM</t>
  </si>
  <si>
    <t>KRAFT FOODS GROUP INC COM</t>
  </si>
  <si>
    <t>EOG RESOURCES INC COM</t>
  </si>
  <si>
    <t>PHILIP MORRIS INTL COM STK NPV</t>
  </si>
  <si>
    <t>KINGFISHER ORD GBP0.157142857</t>
  </si>
  <si>
    <t>HELICAL BAR ORD GBP0.01</t>
  </si>
  <si>
    <t>PROSIEBENSAT1 MEDIA AG NPV</t>
  </si>
  <si>
    <t>NORDSTROM INC COM</t>
  </si>
  <si>
    <t>IMPERIAL TOBACCO GBP0.10</t>
  </si>
  <si>
    <t>UMICORE NPV</t>
  </si>
  <si>
    <t>PTT GLOBAL CHEMICAL PUBLIC CO LTD THB10(ALIEN MKT)</t>
  </si>
  <si>
    <t>FISHER(J)&amp; SONS ORD GBP0.25</t>
  </si>
  <si>
    <t>HALLIBURTON CO COM</t>
  </si>
  <si>
    <t>SIEMENS AG NPV(REGD)</t>
  </si>
  <si>
    <t>ENBRIDGE INC COM NPV</t>
  </si>
  <si>
    <t>NATIXIS 5.875% SNR NTS 24/2/20 GBP</t>
  </si>
  <si>
    <t>KELLER GROUP ORD GBP0.10</t>
  </si>
  <si>
    <t>LAFARGE EUR4</t>
  </si>
  <si>
    <t>MR PRICE GROUP ZAR0.025</t>
  </si>
  <si>
    <t>JUPITER FUND MGT ORD GBP0.02</t>
  </si>
  <si>
    <t>GRESHAM II UNIT TR</t>
  </si>
  <si>
    <t>PULTE GROUP INC</t>
  </si>
  <si>
    <t>STARBUCKS CORP COM</t>
  </si>
  <si>
    <t>INTUITIVE SURGICAL INC COM NEW STK</t>
  </si>
  <si>
    <t>TOYOTA MOTOR CORP NPV</t>
  </si>
  <si>
    <t>HOME DEPOT INC COM</t>
  </si>
  <si>
    <t>SEATTLE GENETICS INC COM</t>
  </si>
  <si>
    <t>EISAI CO NPV</t>
  </si>
  <si>
    <t>MARATHON OIL CORP COM</t>
  </si>
  <si>
    <t>WELLCOME TRUST FIN 4.75% GTD 28/05/2021 GBP</t>
  </si>
  <si>
    <t>HAYS PLC ORD GBP0.01</t>
  </si>
  <si>
    <t>SOFTBANK CORP NPV</t>
  </si>
  <si>
    <t>KS CY SOUTHN</t>
  </si>
  <si>
    <t>WOLSELEY ORD GBP0.108030303</t>
  </si>
  <si>
    <t>MARSH &amp; MCLENNAN CO'S INC COM</t>
  </si>
  <si>
    <t>AKZO NOBEL NV EUR2</t>
  </si>
  <si>
    <t>FUJI HEAVY INDUSTRIES NPV</t>
  </si>
  <si>
    <t>NOVARTIS AG CHF0.50 (REGD)</t>
  </si>
  <si>
    <t>AMLIN ORD GBP0.28125</t>
  </si>
  <si>
    <t>BNP PARIBAS EUR2</t>
  </si>
  <si>
    <t>ERSTE GROUP BANK AG NPV</t>
  </si>
  <si>
    <t>INTEL CORP COM</t>
  </si>
  <si>
    <t>KUBOTA CORP NPV</t>
  </si>
  <si>
    <t>CONTINENTAL RES INC COM</t>
  </si>
  <si>
    <t>CENOVUS ENERGY INC COM NPV</t>
  </si>
  <si>
    <t>PERSIMMON ORD GBP0.10</t>
  </si>
  <si>
    <t>CHEVRON CORP COM</t>
  </si>
  <si>
    <t>SKF AB SER'B'NPV</t>
  </si>
  <si>
    <t>BBVA(BILB-VIZ-ARG) EUR0.49</t>
  </si>
  <si>
    <t>ASSA ABLOY SER'B'NPV</t>
  </si>
  <si>
    <t>PVH CORP COM USD1</t>
  </si>
  <si>
    <t>ZURICH INSURANCE GROUP AG CHF0.10</t>
  </si>
  <si>
    <t>CME GROUP INC COM STK</t>
  </si>
  <si>
    <t>WPP PLC ORD GBP0.10</t>
  </si>
  <si>
    <t>CREDIT SUISSE AG CHF0.04(REGD)</t>
  </si>
  <si>
    <t>GRUPO FINANCIERIO BANORTE S.A.B DE C.A</t>
  </si>
  <si>
    <t>NOKIA OYJ EUR0.06</t>
  </si>
  <si>
    <t>ANHEUSER-BUSCH INBEV NV</t>
  </si>
  <si>
    <t>CSL LTD NPV</t>
  </si>
  <si>
    <t>DELPHI AUTOMOTIVE PLC</t>
  </si>
  <si>
    <t>INTL PAPER CO COM</t>
  </si>
  <si>
    <t>ROCHE HLDGS AG GENUSSCHEINE NPV</t>
  </si>
  <si>
    <t>SCHRODERS NON VTG ORD GBP1</t>
  </si>
  <si>
    <t>SUMITOMO MITSUI FINANCIAL GROUP NPV</t>
  </si>
  <si>
    <t>CREDICORP LTD COM STK</t>
  </si>
  <si>
    <t>JOHNSON &amp; JOHNSON COM USD1</t>
  </si>
  <si>
    <t>PRADERA EUR RETAIL A1</t>
  </si>
  <si>
    <t>MAKITA CORP NPV</t>
  </si>
  <si>
    <t>MITSUBISHI ESTATE CO LTD</t>
  </si>
  <si>
    <t>HISCOX ORD GBP0.06 (CDI)</t>
  </si>
  <si>
    <t>STARWOOD HOTELS &amp; RESORTS WORLDWIDE INC COM STK</t>
  </si>
  <si>
    <t>PRUDENTIAL GBP0.05</t>
  </si>
  <si>
    <t>ESSILOR INTL EUR0.18</t>
  </si>
  <si>
    <t>SWISS RE AG CHF0.10</t>
  </si>
  <si>
    <t>ADR SK TELECOM LTD SPONSORED ADR</t>
  </si>
  <si>
    <t>UNITEDHEALTH GROUP INC COM</t>
  </si>
  <si>
    <t>NON LISTED REAL ESTATE TOKYO RECOVERY FUND</t>
  </si>
  <si>
    <t>BRITISH AMERICAN TOBACCO ORD GBP0.25</t>
  </si>
  <si>
    <t>KONINKLIJKE BOSKAL EUR0.80</t>
  </si>
  <si>
    <t>AVIVA INVESTORS UNTRUSTE</t>
  </si>
  <si>
    <t>ADR EMBRAER S A SPONSORED ADR REPSTG 4 COM SHS</t>
  </si>
  <si>
    <t>BG GROUP ORD GBP0.10</t>
  </si>
  <si>
    <t>CISCO SYSTEMS INC</t>
  </si>
  <si>
    <t>ISUZU MOTORS NPV</t>
  </si>
  <si>
    <t>VISA INC COM CL A STK</t>
  </si>
  <si>
    <t>CORDEA SAVILLS STUDENT HALL FD - B CLS</t>
  </si>
  <si>
    <t>ASML HOLDING NV EUR0.09</t>
  </si>
  <si>
    <t>CHINA MENGNIU DAIR HKD0.1</t>
  </si>
  <si>
    <t>PROVIDENT FINANCIAL GROUP</t>
  </si>
  <si>
    <t>ASTRAZENECA ORD USD0.25</t>
  </si>
  <si>
    <t>BOEING CO COM</t>
  </si>
  <si>
    <t>EMC CORP COM</t>
  </si>
  <si>
    <t>INTERTEK GROUP ORD GBP0.01</t>
  </si>
  <si>
    <t>ASSOCD BRIT FOODS ORD GBP0.0568</t>
  </si>
  <si>
    <t>1ST QUANTUM MINLS COM NPV</t>
  </si>
  <si>
    <t>TAIWAN SEMICONDUCTOR MFG CO LTD SPONSORED ADR</t>
  </si>
  <si>
    <t>INTL FLAVORS &amp; FRAGRANCES INC COM</t>
  </si>
  <si>
    <t>SCHLUMBERGER LTD COM COM</t>
  </si>
  <si>
    <t>ORACLE CORP COM</t>
  </si>
  <si>
    <t>IG GROUP HLDGS ORD GBP0.00005</t>
  </si>
  <si>
    <t>SSE PLC ORD GBP0.50</t>
  </si>
  <si>
    <t>SES FDR EACH REP 1 'A' NPV</t>
  </si>
  <si>
    <t>NESTLE SA CHF0.10(REGD)</t>
  </si>
  <si>
    <t>CAPTIVA CAPITAL PARTNERS III LP</t>
  </si>
  <si>
    <t>MICROSOFT CORP COM</t>
  </si>
  <si>
    <t>AIA GROUP LTD NPV</t>
  </si>
  <si>
    <t>ECOLAB INC COM</t>
  </si>
  <si>
    <t>CARMAX INC COM</t>
  </si>
  <si>
    <t>NIELSEN HOLDINGS B.V EUR0.07</t>
  </si>
  <si>
    <t>DOVER STREET VIII CAYMAN FUND LP</t>
  </si>
  <si>
    <t>SINGAPORE TELECOMMUNICATIONS NEW COM STK</t>
  </si>
  <si>
    <t>HANSTEEN UNTRUSTE</t>
  </si>
  <si>
    <t>IMI ORD GBP0.28571428</t>
  </si>
  <si>
    <t>JARDINE LLOYD THOMPSON GROUP ORD GBP0.05</t>
  </si>
  <si>
    <t>ENQUEST PLC ORD GBP0.05</t>
  </si>
  <si>
    <t>FRESENIUS MEDICAL CARE NPV</t>
  </si>
  <si>
    <t>VARIAN MEDICAL SYSTEMS INC</t>
  </si>
  <si>
    <t>COSTCO WHOLESALE CORP NEW COM</t>
  </si>
  <si>
    <t>ADR CEMEX SAB DE CV</t>
  </si>
  <si>
    <t>AUTOMATIC DATA PROCESSING INC COM</t>
  </si>
  <si>
    <t>AMERICAN TOWER CORP</t>
  </si>
  <si>
    <t>SAMPO PLC SER'A'NPV</t>
  </si>
  <si>
    <t>MICHAEL PAGE INTL ORD GBP0.01</t>
  </si>
  <si>
    <t>PNC FINANCIAL SERVICES GROUP COM STK</t>
  </si>
  <si>
    <t>AVIVA INVESTORS REAL ESTATE CAPITAL PARTNERS I-A LP</t>
  </si>
  <si>
    <t>WOOD GROUP (JOHN) ORD GBP0.0428571</t>
  </si>
  <si>
    <t>INTERMED CAP GRP ORD GBP0.20</t>
  </si>
  <si>
    <t>CARNIVAL PLC ORD USD1.66</t>
  </si>
  <si>
    <t>VERISIGN INC COM</t>
  </si>
  <si>
    <t>PFIZER INC COM</t>
  </si>
  <si>
    <t>MAXIM INTEGRATED PRODS INC COM</t>
  </si>
  <si>
    <t>PARC D'ACTIVITES 1 L.P</t>
  </si>
  <si>
    <t>NOVOZYMES A/S SER'B'DKK2 (POST CONSOLIDAT</t>
  </si>
  <si>
    <t>PERNOD RICARD NPV EUR 1.55</t>
  </si>
  <si>
    <t>BODYCOTE PLC ORD GBP0.1727272</t>
  </si>
  <si>
    <t>PEARSON ORD GBP0.25</t>
  </si>
  <si>
    <t>HARBOURVEST PARTNERS IX CAYMAN VENTURE FUND</t>
  </si>
  <si>
    <t>ADR GRUPO TELEVISA SA DE CV SPONSORED ADR REPSTG ORD PARTN SPONS ADR</t>
  </si>
  <si>
    <t>INCHCAPE ORD GBP0.10</t>
  </si>
  <si>
    <t>MITCHELLS &amp;BUTLERS ORD GBP0.085416</t>
  </si>
  <si>
    <t>BORG WARNER INC COM</t>
  </si>
  <si>
    <t>CITIGROUP INC COM NEW COM NEW</t>
  </si>
  <si>
    <t>JOHNSON MATTHEY ORD GBP 1.047619</t>
  </si>
  <si>
    <t>ROYAL DUTCH SHELL 'A'SHS EUR0.07(GBP)</t>
  </si>
  <si>
    <t>PETROFAC ORD USD0.02</t>
  </si>
  <si>
    <t>DANAHER CORP COM</t>
  </si>
  <si>
    <t>UBM PLC ORD GBP0.1</t>
  </si>
  <si>
    <t>GOOGLE INC CL A CL A</t>
  </si>
  <si>
    <t>HARBOURVEST PARTNERS IX-CAYMAN BUYOUT FUND</t>
  </si>
  <si>
    <t>PALMER GVA UNIT TRUST (P/PAID)</t>
  </si>
  <si>
    <t>PROPERTY GROWTH FUND (NOC05)</t>
  </si>
  <si>
    <t>HIPEP VI - CAYMAN ASIA PACIFIC FUND</t>
  </si>
  <si>
    <t>REED ELSEVIER GBP0.1444</t>
  </si>
  <si>
    <t>ROLLS ROYCE HLDGS ORD GBP0.20</t>
  </si>
  <si>
    <t>NOVO-NORDISK AS DKK0.2 SER'B'</t>
  </si>
  <si>
    <t>HARTFORD FINL SVCS GROUP INC COM</t>
  </si>
  <si>
    <t>UNILEVER PLC ORD GBP0.031111</t>
  </si>
  <si>
    <t>BRISTOL MYERS SQUIBB CO COM</t>
  </si>
  <si>
    <t>MERCK &amp; CO INC NEW COM</t>
  </si>
  <si>
    <t>SABMILLER PLC ORD USD0.10</t>
  </si>
  <si>
    <t>MEGGITT ORD GBP0.05</t>
  </si>
  <si>
    <t>WEIR GROUP ORD GBP0.125</t>
  </si>
  <si>
    <t>BHP BILLITON PLC USD0.50</t>
  </si>
  <si>
    <t>QUERCUS HEALTHCARE UNIT TRUST MANAGERS</t>
  </si>
  <si>
    <t>GOODMAN EUROPEAN LOGISTICS FUND</t>
  </si>
  <si>
    <t>THREADNEEDLE INV STRATEGIC PROPRTY FUND IV T</t>
  </si>
  <si>
    <t>LEGAL &amp; GENERAL GP ORD GBP0.025</t>
  </si>
  <si>
    <t>UK INDUSTRIAL PROPERTY UNIT TRUST II</t>
  </si>
  <si>
    <t>HENDERSON UK RETAIL WAREHOUSE</t>
  </si>
  <si>
    <t>BUNZL PLC ORD GBP0.32142857</t>
  </si>
  <si>
    <t>GPT WHSL OFFICE FD</t>
  </si>
  <si>
    <t>ST JAMES'S PLACE ORD GBP0.15</t>
  </si>
  <si>
    <t>ASHTEAD GROUP ORD GBP0.10</t>
  </si>
  <si>
    <t>GILEAD SCIENCES INC</t>
  </si>
  <si>
    <t>HERCULES UNIT PROPERTY</t>
  </si>
  <si>
    <t>LEISURE FUND UNIT TRUST</t>
  </si>
  <si>
    <t>STANDARD LIFE UK SHOPPING CENTRE</t>
  </si>
  <si>
    <t>BAILLIE GIFFORD BRITISH SMALL COS C NET ACC</t>
  </si>
  <si>
    <t>HARBOURVEST PTS VII 2005 CAYMAN B/O PARTNERSHIP FD LP</t>
  </si>
  <si>
    <t>WEST END OF LONDON UNAUTHORISED UNIT TRUST</t>
  </si>
  <si>
    <t>HENDERSON CENTRAL LONDON OFFICE FUND</t>
  </si>
  <si>
    <t>ROCKSPRING HANNOVER PROPERTY UNIT TRUST</t>
  </si>
  <si>
    <t>ASHTENNE INDL FD</t>
  </si>
  <si>
    <t>LOTHBURY PROPERTY PROPERTY FUND(GBP)</t>
  </si>
  <si>
    <t>STANDARD LIFE UK RETAIL PARK TRUST</t>
  </si>
  <si>
    <t>INDUSTRIAL PPTY INVESTMENT FD</t>
  </si>
  <si>
    <t>EUROPEAN STRATEGIC PTNRS 2008 B</t>
  </si>
  <si>
    <t>THREADNEEDLE PROPERTY UNIT TRUST</t>
  </si>
  <si>
    <t>BLACKROCK UK FD</t>
  </si>
  <si>
    <t>AVIVA INVESTORS PROPERTY FUND (4801 0)</t>
  </si>
  <si>
    <t>STANDARD LIFE POOLED PROPERTY FUND</t>
  </si>
  <si>
    <t>HARBOURVEST PTNS VIII CAYMAN VENTURE FUND LP</t>
  </si>
  <si>
    <t>EUROPEAN STRATEGIC PARTNERS 2006 'B'</t>
  </si>
  <si>
    <t>CAPITAL INTL EMERGING MARKETS'C1'</t>
  </si>
  <si>
    <t>HENDERSON ABSOLUTE RETURN BOND Y GROSS GBP ACC</t>
  </si>
  <si>
    <t>EUROPEAN STRATEGIC PARTNERS 2004 B</t>
  </si>
  <si>
    <t>FIDELITY INV SVCS INSTL EMERGING MKTS - ACC</t>
  </si>
  <si>
    <t>HARBOURVEST PTNS VIII CAYMAN BUYOUT FUNDLP</t>
  </si>
  <si>
    <t>FIDELITY INV SVCS INSTL SOUTH EAST ASIA - ACC</t>
  </si>
  <si>
    <t>HENDERSON GBL INV INDEX LINKED BD I GROSS ACC</t>
  </si>
  <si>
    <t>HENDERSON GBL INV INSTL HIGH ALPHA GILT Y</t>
  </si>
  <si>
    <t>FIDELITY INV SVCS INSTL JAPAN - ACC</t>
  </si>
  <si>
    <t>HENDERSON GBL INV INSTL LG DATED CRED I GROSS</t>
  </si>
  <si>
    <t>FIL INV SVCS UK INSTL EUROPE EX-UK</t>
  </si>
  <si>
    <t>GOLDMAN SACHS STRATEGIC ABS RTN BD I IO A</t>
  </si>
  <si>
    <t>FIDELITY INVS MGMT INSTL EXEMPT AMERICA MULTI-</t>
  </si>
  <si>
    <t>L&amp;G N - UK EQUITY INDEX</t>
  </si>
  <si>
    <t>NET CASH</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</si>
</sst>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font>
      <sz val="10.0"/>
    </font>
    <font>
      <u/>
      <color rgb="FF0000FF"/>
    </font>
    <font>
      <u/>
      <sz val="10.0"/>
      <color rgb="FF0000FF"/>
    </font>
    <font>
      <sz val="11.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vertical="bottom"/>
    </xf>
    <xf borderId="0" fillId="0" fontId="1" numFmtId="0" xfId="0" applyAlignment="1" applyFont="1">
      <alignment/>
    </xf>
    <xf borderId="0" fillId="0" fontId="1" numFmtId="4" xfId="0" applyAlignment="1" applyFont="1" applyNumberFormat="1">
      <alignment/>
    </xf>
    <xf borderId="0" fillId="0" fontId="1" numFmtId="0" xfId="0" applyFont="1"/>
    <xf borderId="0" fillId="0" fontId="2" numFmtId="0" xfId="0" applyAlignment="1" applyFont="1">
      <alignment/>
    </xf>
    <xf borderId="0" fillId="0" fontId="3" numFmtId="4" xfId="0" applyAlignment="1" applyFont="1" applyNumberFormat="1">
      <alignment vertical="bottom"/>
    </xf>
    <xf borderId="0" fillId="0" fontId="4" numFmtId="0" xfId="0" applyAlignment="1" applyFont="1">
      <alignment/>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vertical="bottom"/>
    </xf>
    <xf borderId="0" fillId="0" fontId="3" numFmtId="3" xfId="0" applyAlignment="1" applyFont="1" applyNumberFormat="1">
      <alignment horizontal="right" vertical="bottom"/>
    </xf>
    <xf borderId="0" fillId="0" fontId="3" numFmtId="3" xfId="0" applyAlignment="1" applyFont="1" applyNumberFormat="1">
      <alignment vertical="bottom"/>
    </xf>
    <xf borderId="0" fillId="0" fontId="5" numFmtId="0" xfId="0" applyAlignment="1" applyFont="1">
      <alignment vertical="bottom"/>
    </xf>
    <xf borderId="0" fillId="0" fontId="3" numFmtId="10" xfId="0" applyAlignment="1" applyFont="1" applyNumberFormat="1">
      <alignment horizontal="right" vertical="bottom"/>
    </xf>
    <xf borderId="0" fillId="0" fontId="3" numFmtId="4" xfId="0" applyAlignment="1" applyFont="1" applyNumberFormat="1">
      <alignment horizontal="right" vertical="bottom"/>
    </xf>
    <xf borderId="0" fillId="0" fontId="3" numFmtId="9" xfId="0" applyAlignment="1" applyFont="1" applyNumberFormat="1">
      <alignment horizontal="right" vertical="bottom"/>
    </xf>
    <xf borderId="0" fillId="0" fontId="3" numFmtId="49" xfId="0" applyAlignment="1" applyFont="1" applyNumberFormat="1">
      <alignment vertical="bottom"/>
    </xf>
    <xf borderId="0" fillId="0" fontId="3" numFmtId="0" xfId="0" applyAlignment="1" applyFont="1">
      <alignment horizontal="right" vertical="bottom"/>
    </xf>
    <xf borderId="0" fillId="2" fontId="6" numFmtId="0" xfId="0" applyAlignment="1" applyFill="1" applyFont="1">
      <alignment vertical="bottom"/>
    </xf>
    <xf borderId="0" fillId="2" fontId="6" numFmtId="0" xfId="0" applyAlignment="1" applyFont="1">
      <alignment vertical="bottom"/>
    </xf>
    <xf borderId="0" fillId="2" fontId="6" numFmtId="4" xfId="0" applyAlignment="1" applyFont="1" applyNumberFormat="1">
      <alignment vertical="bottom"/>
    </xf>
    <xf borderId="0" fillId="2" fontId="6" numFmtId="0" xfId="0" applyAlignment="1" applyFont="1">
      <alignment vertical="bottom"/>
    </xf>
    <xf borderId="0" fillId="2" fontId="6" numFmtId="4" xfId="0" applyAlignment="1" applyFont="1" applyNumberFormat="1">
      <alignment vertical="bottom"/>
    </xf>
    <xf borderId="0" fillId="0" fontId="2" numFmtId="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norfolkpensionfund.org/pensionsweb%20documents/final%20%20annual%20report%20and%20accounts%202013-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2</v>
      </c>
    </row>
    <row r="2">
      <c r="A2" s="4" t="s">
        <v>12</v>
      </c>
    </row>
    <row r="3">
      <c r="A3" s="4" t="s">
        <v>13</v>
      </c>
    </row>
    <row r="4">
      <c r="A4" s="4" t="s">
        <v>14</v>
      </c>
    </row>
    <row r="5">
      <c r="A5" s="4" t="s">
        <v>15</v>
      </c>
    </row>
    <row r="6">
      <c r="A6" s="4" t="s">
        <v>16</v>
      </c>
    </row>
    <row r="7">
      <c r="A7" s="4" t="s">
        <v>17</v>
      </c>
    </row>
    <row r="8">
      <c r="A8" s="4" t="s">
        <v>18</v>
      </c>
    </row>
    <row r="9">
      <c r="A9" s="4" t="s">
        <v>19</v>
      </c>
    </row>
    <row r="10">
      <c r="A10" s="4" t="s">
        <v>20</v>
      </c>
    </row>
    <row r="11">
      <c r="A11" s="4" t="s">
        <v>21</v>
      </c>
    </row>
    <row r="12">
      <c r="A12" s="4" t="s">
        <v>22</v>
      </c>
    </row>
    <row r="13">
      <c r="A13" s="6" t="s">
        <v>23</v>
      </c>
    </row>
    <row r="15">
      <c r="A15" s="4" t="s">
        <v>24</v>
      </c>
    </row>
    <row r="16">
      <c r="A16" s="4" t="s">
        <v>25</v>
      </c>
    </row>
    <row r="17">
      <c r="A17" s="4" t="s">
        <v>26</v>
      </c>
    </row>
    <row r="18">
      <c r="A18" s="4" t="s">
        <v>27</v>
      </c>
    </row>
    <row r="19">
      <c r="A19" s="4" t="s">
        <v>28</v>
      </c>
    </row>
    <row r="20">
      <c r="A20" s="4" t="s">
        <v>29</v>
      </c>
    </row>
    <row r="21">
      <c r="A21" s="4" t="s">
        <v>30</v>
      </c>
    </row>
    <row r="22">
      <c r="A22" s="4" t="s">
        <v>32</v>
      </c>
    </row>
    <row r="23">
      <c r="A23" s="4" t="s">
        <v>33</v>
      </c>
    </row>
    <row r="24">
      <c r="A24" s="4" t="s">
        <v>34</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79.57"/>
    <col customWidth="1" min="3" max="3" width="26.14"/>
    <col customWidth="1" min="4" max="4" width="18.29"/>
    <col customWidth="1" min="5" max="5" width="15.71"/>
    <col customWidth="1" min="7" max="7" width="19.0"/>
  </cols>
  <sheetData>
    <row r="1">
      <c r="A1" s="1" t="s">
        <v>0</v>
      </c>
      <c r="B1" s="1" t="s">
        <v>3</v>
      </c>
      <c r="C1" s="1" t="s">
        <v>4</v>
      </c>
      <c r="D1" s="1" t="s">
        <v>5</v>
      </c>
      <c r="E1" s="1" t="s">
        <v>6</v>
      </c>
      <c r="F1" s="1" t="s">
        <v>7</v>
      </c>
      <c r="G1" s="1" t="s">
        <v>8</v>
      </c>
      <c r="H1" s="2" t="s">
        <v>9</v>
      </c>
      <c r="I1" s="3"/>
      <c r="J1" s="3"/>
      <c r="K1" s="3"/>
      <c r="L1" s="3"/>
      <c r="M1" s="3"/>
      <c r="N1" s="3"/>
      <c r="O1" s="3"/>
      <c r="P1" s="3"/>
      <c r="Q1" s="3"/>
      <c r="R1" s="3"/>
      <c r="S1" s="3"/>
      <c r="T1" s="3"/>
      <c r="U1" s="3"/>
      <c r="V1" s="3"/>
      <c r="W1" s="3"/>
      <c r="X1" s="3"/>
      <c r="Y1" s="3"/>
      <c r="Z1" s="3"/>
      <c r="AA1" s="3"/>
      <c r="AB1" s="3"/>
    </row>
    <row r="2">
      <c r="A2" s="4" t="s">
        <v>10</v>
      </c>
      <c r="B2" s="4" t="s">
        <v>11</v>
      </c>
      <c r="D2" s="18" t="str">
        <f t="shared" ref="D2:D582"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18" t="str">
        <f t="shared" ref="E2:E104"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19" t="str">
        <f t="shared" ref="F2:F104" si="3">IF(OR(NOT(D2="0"),NOT(E2="0")),B2,D2)</f>
        <v>0</v>
      </c>
      <c r="G2" s="20" t="str">
        <f t="shared" ref="G2:G104" si="4">IF(F2="0",F2,H2)</f>
        <v>0</v>
      </c>
      <c r="H2">
        <v>-166845.0</v>
      </c>
    </row>
    <row r="3">
      <c r="A3" s="4" t="s">
        <v>10</v>
      </c>
      <c r="B3" s="4" t="s">
        <v>51</v>
      </c>
      <c r="D3" s="18" t="str">
        <f t="shared" si="1"/>
        <v>0</v>
      </c>
      <c r="E3" s="18" t="str">
        <f t="shared" si="2"/>
        <v>0</v>
      </c>
      <c r="F3" s="19" t="str">
        <f t="shared" si="3"/>
        <v>0</v>
      </c>
      <c r="G3" s="20" t="str">
        <f t="shared" si="4"/>
        <v>0</v>
      </c>
      <c r="H3">
        <v>-133177.4</v>
      </c>
    </row>
    <row r="4">
      <c r="A4" s="4" t="s">
        <v>10</v>
      </c>
      <c r="B4" s="4" t="s">
        <v>52</v>
      </c>
      <c r="D4" s="18" t="str">
        <f t="shared" si="1"/>
        <v>0</v>
      </c>
      <c r="E4" s="18" t="str">
        <f t="shared" si="2"/>
        <v>0</v>
      </c>
      <c r="F4" s="19" t="str">
        <f t="shared" si="3"/>
        <v>0</v>
      </c>
      <c r="G4" s="20" t="str">
        <f t="shared" si="4"/>
        <v>0</v>
      </c>
      <c r="H4">
        <v>0.0</v>
      </c>
    </row>
    <row r="5">
      <c r="A5" s="4" t="s">
        <v>10</v>
      </c>
      <c r="B5" s="4" t="s">
        <v>53</v>
      </c>
      <c r="D5" s="18" t="str">
        <f t="shared" si="1"/>
        <v>0</v>
      </c>
      <c r="E5" s="18" t="str">
        <f t="shared" si="2"/>
        <v>0</v>
      </c>
      <c r="F5" s="19" t="str">
        <f t="shared" si="3"/>
        <v>0</v>
      </c>
      <c r="G5" s="20" t="str">
        <f t="shared" si="4"/>
        <v>0</v>
      </c>
      <c r="H5">
        <v>0.0</v>
      </c>
    </row>
    <row r="6">
      <c r="A6" s="4" t="s">
        <v>10</v>
      </c>
      <c r="B6" s="4" t="s">
        <v>54</v>
      </c>
      <c r="D6" s="18" t="str">
        <f t="shared" si="1"/>
        <v>0</v>
      </c>
      <c r="E6" s="18" t="str">
        <f t="shared" si="2"/>
        <v>0</v>
      </c>
      <c r="F6" s="19" t="str">
        <f t="shared" si="3"/>
        <v>0</v>
      </c>
      <c r="G6" s="20" t="str">
        <f t="shared" si="4"/>
        <v>0</v>
      </c>
      <c r="H6">
        <v>0.07</v>
      </c>
    </row>
    <row r="7">
      <c r="A7" s="4" t="s">
        <v>10</v>
      </c>
      <c r="B7" s="4" t="s">
        <v>55</v>
      </c>
      <c r="D7" s="18" t="str">
        <f t="shared" si="1"/>
        <v>0</v>
      </c>
      <c r="E7" s="18" t="str">
        <f t="shared" si="2"/>
        <v>0</v>
      </c>
      <c r="F7" s="19" t="str">
        <f t="shared" si="3"/>
        <v>0</v>
      </c>
      <c r="G7" s="20" t="str">
        <f t="shared" si="4"/>
        <v>0</v>
      </c>
      <c r="H7">
        <v>9013.5</v>
      </c>
    </row>
    <row r="8">
      <c r="A8" s="4" t="s">
        <v>10</v>
      </c>
      <c r="B8" s="4" t="s">
        <v>56</v>
      </c>
      <c r="D8" s="18" t="str">
        <f t="shared" si="1"/>
        <v>0</v>
      </c>
      <c r="E8" s="18" t="str">
        <f t="shared" si="2"/>
        <v>0</v>
      </c>
      <c r="F8" s="19" t="str">
        <f t="shared" si="3"/>
        <v>0</v>
      </c>
      <c r="G8" s="20" t="str">
        <f t="shared" si="4"/>
        <v>0</v>
      </c>
      <c r="H8">
        <v>9500.0</v>
      </c>
    </row>
    <row r="9">
      <c r="A9" s="4" t="s">
        <v>10</v>
      </c>
      <c r="B9" s="4" t="s">
        <v>57</v>
      </c>
      <c r="D9" s="18" t="str">
        <f t="shared" si="1"/>
        <v>0</v>
      </c>
      <c r="E9" s="18" t="str">
        <f t="shared" si="2"/>
        <v>0</v>
      </c>
      <c r="F9" s="19" t="str">
        <f t="shared" si="3"/>
        <v>0</v>
      </c>
      <c r="G9" s="20" t="str">
        <f t="shared" si="4"/>
        <v>0</v>
      </c>
      <c r="H9">
        <v>42065.2</v>
      </c>
    </row>
    <row r="10">
      <c r="A10" s="4" t="s">
        <v>10</v>
      </c>
      <c r="B10" s="4" t="s">
        <v>59</v>
      </c>
      <c r="D10" s="18" t="str">
        <f t="shared" si="1"/>
        <v>0</v>
      </c>
      <c r="E10" s="18" t="str">
        <f t="shared" si="2"/>
        <v>0</v>
      </c>
      <c r="F10" s="19" t="str">
        <f t="shared" si="3"/>
        <v>0</v>
      </c>
      <c r="G10" s="20" t="str">
        <f t="shared" si="4"/>
        <v>0</v>
      </c>
      <c r="H10">
        <v>46799.55</v>
      </c>
    </row>
    <row r="11">
      <c r="A11" s="4" t="s">
        <v>10</v>
      </c>
      <c r="B11" s="4" t="s">
        <v>62</v>
      </c>
      <c r="D11" s="18" t="str">
        <f t="shared" si="1"/>
        <v>0</v>
      </c>
      <c r="E11" s="18" t="str">
        <f t="shared" si="2"/>
        <v>0</v>
      </c>
      <c r="F11" s="19" t="str">
        <f t="shared" si="3"/>
        <v>0</v>
      </c>
      <c r="G11" s="20" t="str">
        <f t="shared" si="4"/>
        <v>0</v>
      </c>
      <c r="H11">
        <v>54993.06</v>
      </c>
    </row>
    <row r="12">
      <c r="A12" s="4" t="s">
        <v>10</v>
      </c>
      <c r="B12" s="4" t="s">
        <v>63</v>
      </c>
      <c r="D12" s="18" t="str">
        <f t="shared" si="1"/>
        <v>0</v>
      </c>
      <c r="E12" s="18" t="str">
        <f t="shared" si="2"/>
        <v>0</v>
      </c>
      <c r="F12" s="19" t="str">
        <f t="shared" si="3"/>
        <v>0</v>
      </c>
      <c r="G12" s="20" t="str">
        <f t="shared" si="4"/>
        <v>0</v>
      </c>
      <c r="H12">
        <v>115089.99</v>
      </c>
    </row>
    <row r="13">
      <c r="A13" s="4" t="s">
        <v>10</v>
      </c>
      <c r="B13" s="4" t="s">
        <v>64</v>
      </c>
      <c r="D13" s="18" t="str">
        <f t="shared" si="1"/>
        <v>0</v>
      </c>
      <c r="E13" s="18" t="str">
        <f t="shared" si="2"/>
        <v>0</v>
      </c>
      <c r="F13" s="19" t="str">
        <f t="shared" si="3"/>
        <v>0</v>
      </c>
      <c r="G13" s="20" t="str">
        <f t="shared" si="4"/>
        <v>0</v>
      </c>
      <c r="H13">
        <v>136851.0</v>
      </c>
    </row>
    <row r="14">
      <c r="A14" s="4" t="s">
        <v>10</v>
      </c>
      <c r="B14" s="4" t="s">
        <v>65</v>
      </c>
      <c r="D14" s="18" t="str">
        <f t="shared" si="1"/>
        <v>0</v>
      </c>
      <c r="E14" s="18" t="str">
        <f t="shared" si="2"/>
        <v>0</v>
      </c>
      <c r="F14" s="19" t="str">
        <f t="shared" si="3"/>
        <v>0</v>
      </c>
      <c r="G14" s="20" t="str">
        <f t="shared" si="4"/>
        <v>0</v>
      </c>
      <c r="H14">
        <v>176199.45</v>
      </c>
    </row>
    <row r="15">
      <c r="A15" s="4" t="s">
        <v>10</v>
      </c>
      <c r="B15" s="4" t="s">
        <v>66</v>
      </c>
      <c r="D15" s="18" t="str">
        <f t="shared" si="1"/>
        <v>Tullow Oil</v>
      </c>
      <c r="E15" s="18" t="str">
        <f t="shared" si="2"/>
        <v>0</v>
      </c>
      <c r="F15" s="19" t="str">
        <f t="shared" si="3"/>
        <v>TULLOW OIL ORD GBP0.10</v>
      </c>
      <c r="G15" s="20">
        <f t="shared" si="4"/>
        <v>180388.5</v>
      </c>
      <c r="H15">
        <v>180388.5</v>
      </c>
    </row>
    <row r="16">
      <c r="A16" s="4" t="s">
        <v>10</v>
      </c>
      <c r="B16" s="4" t="s">
        <v>67</v>
      </c>
      <c r="D16" s="18" t="str">
        <f t="shared" si="1"/>
        <v>0</v>
      </c>
      <c r="E16" s="18" t="str">
        <f t="shared" si="2"/>
        <v>0</v>
      </c>
      <c r="F16" s="19" t="str">
        <f t="shared" si="3"/>
        <v>0</v>
      </c>
      <c r="G16" s="20" t="str">
        <f t="shared" si="4"/>
        <v>0</v>
      </c>
      <c r="H16">
        <v>186960.37</v>
      </c>
    </row>
    <row r="17">
      <c r="A17" s="4" t="s">
        <v>10</v>
      </c>
      <c r="B17" s="4" t="s">
        <v>68</v>
      </c>
      <c r="D17" s="18" t="str">
        <f t="shared" si="1"/>
        <v>0</v>
      </c>
      <c r="E17" s="18" t="str">
        <f t="shared" si="2"/>
        <v>0</v>
      </c>
      <c r="F17" s="19" t="str">
        <f t="shared" si="3"/>
        <v>0</v>
      </c>
      <c r="G17" s="20" t="str">
        <f t="shared" si="4"/>
        <v>0</v>
      </c>
      <c r="H17">
        <v>193976.81</v>
      </c>
    </row>
    <row r="18">
      <c r="A18" s="4" t="s">
        <v>10</v>
      </c>
      <c r="B18" s="4" t="s">
        <v>69</v>
      </c>
      <c r="D18" s="18" t="str">
        <f t="shared" si="1"/>
        <v>0</v>
      </c>
      <c r="E18" s="18" t="str">
        <f t="shared" si="2"/>
        <v>0</v>
      </c>
      <c r="F18" s="19" t="str">
        <f t="shared" si="3"/>
        <v>0</v>
      </c>
      <c r="G18" s="20" t="str">
        <f t="shared" si="4"/>
        <v>0</v>
      </c>
      <c r="H18">
        <v>195110.0</v>
      </c>
    </row>
    <row r="19">
      <c r="A19" s="4" t="s">
        <v>10</v>
      </c>
      <c r="B19" s="4" t="s">
        <v>70</v>
      </c>
      <c r="D19" s="18" t="str">
        <f t="shared" si="1"/>
        <v>0</v>
      </c>
      <c r="E19" s="18" t="str">
        <f t="shared" si="2"/>
        <v>0</v>
      </c>
      <c r="F19" s="19" t="str">
        <f t="shared" si="3"/>
        <v>0</v>
      </c>
      <c r="G19" s="20" t="str">
        <f t="shared" si="4"/>
        <v>0</v>
      </c>
      <c r="H19">
        <v>202094.64</v>
      </c>
    </row>
    <row r="20">
      <c r="A20" s="4" t="s">
        <v>10</v>
      </c>
      <c r="B20" s="4" t="s">
        <v>71</v>
      </c>
      <c r="D20" s="18" t="str">
        <f t="shared" si="1"/>
        <v>0</v>
      </c>
      <c r="E20" s="18" t="str">
        <f t="shared" si="2"/>
        <v>0</v>
      </c>
      <c r="F20" s="19" t="str">
        <f t="shared" si="3"/>
        <v>0</v>
      </c>
      <c r="G20" s="20" t="str">
        <f t="shared" si="4"/>
        <v>0</v>
      </c>
      <c r="H20">
        <v>206294.56</v>
      </c>
    </row>
    <row r="21">
      <c r="A21" s="4" t="s">
        <v>10</v>
      </c>
      <c r="B21" s="4" t="s">
        <v>72</v>
      </c>
      <c r="D21" s="18" t="str">
        <f t="shared" si="1"/>
        <v>0</v>
      </c>
      <c r="E21" s="18" t="str">
        <f t="shared" si="2"/>
        <v>0</v>
      </c>
      <c r="F21" s="19" t="str">
        <f t="shared" si="3"/>
        <v>0</v>
      </c>
      <c r="G21" s="20" t="str">
        <f t="shared" si="4"/>
        <v>0</v>
      </c>
      <c r="H21">
        <v>207359.85</v>
      </c>
    </row>
    <row r="22">
      <c r="A22" s="4" t="s">
        <v>10</v>
      </c>
      <c r="B22" s="4" t="s">
        <v>73</v>
      </c>
      <c r="D22" s="18" t="str">
        <f t="shared" si="1"/>
        <v>0</v>
      </c>
      <c r="E22" s="18" t="str">
        <f t="shared" si="2"/>
        <v>0</v>
      </c>
      <c r="F22" s="19" t="str">
        <f t="shared" si="3"/>
        <v>0</v>
      </c>
      <c r="G22" s="20" t="str">
        <f t="shared" si="4"/>
        <v>0</v>
      </c>
      <c r="H22">
        <v>207917.6</v>
      </c>
    </row>
    <row r="23">
      <c r="A23" s="4" t="s">
        <v>10</v>
      </c>
      <c r="B23" s="4" t="s">
        <v>74</v>
      </c>
      <c r="D23" s="18" t="str">
        <f t="shared" si="1"/>
        <v>0</v>
      </c>
      <c r="E23" s="18" t="str">
        <f t="shared" si="2"/>
        <v>0</v>
      </c>
      <c r="F23" s="19" t="str">
        <f t="shared" si="3"/>
        <v>0</v>
      </c>
      <c r="G23" s="20" t="str">
        <f t="shared" si="4"/>
        <v>0</v>
      </c>
      <c r="H23">
        <v>210109.46</v>
      </c>
    </row>
    <row r="24">
      <c r="A24" s="4" t="s">
        <v>10</v>
      </c>
      <c r="B24" s="4" t="s">
        <v>75</v>
      </c>
      <c r="D24" s="18" t="str">
        <f t="shared" si="1"/>
        <v>0</v>
      </c>
      <c r="E24" s="18" t="str">
        <f t="shared" si="2"/>
        <v>0</v>
      </c>
      <c r="F24" s="19" t="str">
        <f t="shared" si="3"/>
        <v>0</v>
      </c>
      <c r="G24" s="20" t="str">
        <f t="shared" si="4"/>
        <v>0</v>
      </c>
      <c r="H24">
        <v>225037.8</v>
      </c>
    </row>
    <row r="25">
      <c r="A25" s="4" t="s">
        <v>10</v>
      </c>
      <c r="B25" s="4" t="s">
        <v>76</v>
      </c>
      <c r="D25" s="18" t="str">
        <f t="shared" si="1"/>
        <v>0</v>
      </c>
      <c r="E25" s="18" t="str">
        <f t="shared" si="2"/>
        <v>0</v>
      </c>
      <c r="F25" s="19" t="str">
        <f t="shared" si="3"/>
        <v>0</v>
      </c>
      <c r="G25" s="20" t="str">
        <f t="shared" si="4"/>
        <v>0</v>
      </c>
      <c r="H25">
        <v>229946.53</v>
      </c>
    </row>
    <row r="26">
      <c r="A26" s="4" t="s">
        <v>10</v>
      </c>
      <c r="B26" s="4" t="s">
        <v>77</v>
      </c>
      <c r="D26" s="18" t="str">
        <f t="shared" si="1"/>
        <v>0</v>
      </c>
      <c r="E26" s="18" t="str">
        <f t="shared" si="2"/>
        <v>0</v>
      </c>
      <c r="F26" s="19" t="str">
        <f t="shared" si="3"/>
        <v>0</v>
      </c>
      <c r="G26" s="20" t="str">
        <f t="shared" si="4"/>
        <v>0</v>
      </c>
      <c r="H26">
        <v>243876.43</v>
      </c>
    </row>
    <row r="27">
      <c r="A27" s="4" t="s">
        <v>10</v>
      </c>
      <c r="B27" s="4" t="s">
        <v>78</v>
      </c>
      <c r="D27" s="18" t="str">
        <f t="shared" si="1"/>
        <v>0</v>
      </c>
      <c r="E27" s="18" t="str">
        <f t="shared" si="2"/>
        <v>0</v>
      </c>
      <c r="F27" s="19" t="str">
        <f t="shared" si="3"/>
        <v>0</v>
      </c>
      <c r="G27" s="20" t="str">
        <f t="shared" si="4"/>
        <v>0</v>
      </c>
      <c r="H27">
        <v>266599.68</v>
      </c>
    </row>
    <row r="28">
      <c r="A28" s="4" t="s">
        <v>10</v>
      </c>
      <c r="B28" s="4" t="s">
        <v>79</v>
      </c>
      <c r="D28" s="18" t="str">
        <f t="shared" si="1"/>
        <v>0</v>
      </c>
      <c r="E28" s="18" t="str">
        <f t="shared" si="2"/>
        <v>0</v>
      </c>
      <c r="F28" s="19" t="str">
        <f t="shared" si="3"/>
        <v>0</v>
      </c>
      <c r="G28" s="20" t="str">
        <f t="shared" si="4"/>
        <v>0</v>
      </c>
      <c r="H28">
        <v>272541.5</v>
      </c>
    </row>
    <row r="29">
      <c r="A29" s="4" t="s">
        <v>10</v>
      </c>
      <c r="B29" s="4" t="s">
        <v>80</v>
      </c>
      <c r="D29" s="18" t="str">
        <f t="shared" si="1"/>
        <v>0</v>
      </c>
      <c r="E29" s="18" t="str">
        <f t="shared" si="2"/>
        <v>0</v>
      </c>
      <c r="F29" s="19" t="str">
        <f t="shared" si="3"/>
        <v>0</v>
      </c>
      <c r="G29" s="20" t="str">
        <f t="shared" si="4"/>
        <v>0</v>
      </c>
      <c r="H29">
        <v>275551.75</v>
      </c>
    </row>
    <row r="30">
      <c r="A30" s="4" t="s">
        <v>10</v>
      </c>
      <c r="B30" s="4" t="s">
        <v>81</v>
      </c>
      <c r="D30" s="18" t="str">
        <f t="shared" si="1"/>
        <v>0</v>
      </c>
      <c r="E30" s="18" t="str">
        <f t="shared" si="2"/>
        <v>0</v>
      </c>
      <c r="F30" s="19" t="str">
        <f t="shared" si="3"/>
        <v>0</v>
      </c>
      <c r="G30" s="20" t="str">
        <f t="shared" si="4"/>
        <v>0</v>
      </c>
      <c r="H30">
        <v>290114.25</v>
      </c>
    </row>
    <row r="31">
      <c r="A31" s="4" t="s">
        <v>10</v>
      </c>
      <c r="B31" s="4" t="s">
        <v>82</v>
      </c>
      <c r="D31" s="18" t="str">
        <f t="shared" si="1"/>
        <v>0</v>
      </c>
      <c r="E31" s="18" t="str">
        <f t="shared" si="2"/>
        <v>0</v>
      </c>
      <c r="F31" s="19" t="str">
        <f t="shared" si="3"/>
        <v>0</v>
      </c>
      <c r="G31" s="20" t="str">
        <f t="shared" si="4"/>
        <v>0</v>
      </c>
      <c r="H31">
        <v>294874.35</v>
      </c>
    </row>
    <row r="32">
      <c r="A32" s="4" t="s">
        <v>10</v>
      </c>
      <c r="B32" s="4" t="s">
        <v>83</v>
      </c>
      <c r="D32" s="18" t="str">
        <f t="shared" si="1"/>
        <v>0</v>
      </c>
      <c r="E32" s="18" t="str">
        <f t="shared" si="2"/>
        <v>0</v>
      </c>
      <c r="F32" s="19" t="str">
        <f t="shared" si="3"/>
        <v>0</v>
      </c>
      <c r="G32" s="20" t="str">
        <f t="shared" si="4"/>
        <v>0</v>
      </c>
      <c r="H32">
        <v>300000.0</v>
      </c>
    </row>
    <row r="33">
      <c r="A33" s="4" t="s">
        <v>10</v>
      </c>
      <c r="B33" s="4" t="s">
        <v>84</v>
      </c>
      <c r="D33" s="18" t="str">
        <f t="shared" si="1"/>
        <v>0</v>
      </c>
      <c r="E33" s="18" t="str">
        <f t="shared" si="2"/>
        <v>0</v>
      </c>
      <c r="F33" s="19" t="str">
        <f t="shared" si="3"/>
        <v>0</v>
      </c>
      <c r="G33" s="20" t="str">
        <f t="shared" si="4"/>
        <v>0</v>
      </c>
      <c r="H33">
        <v>300986.84</v>
      </c>
    </row>
    <row r="34">
      <c r="A34" s="4" t="s">
        <v>10</v>
      </c>
      <c r="B34" s="4" t="s">
        <v>85</v>
      </c>
      <c r="D34" s="18" t="str">
        <f t="shared" si="1"/>
        <v>0</v>
      </c>
      <c r="E34" s="18" t="str">
        <f t="shared" si="2"/>
        <v>0</v>
      </c>
      <c r="F34" s="19" t="str">
        <f t="shared" si="3"/>
        <v>0</v>
      </c>
      <c r="G34" s="20" t="str">
        <f t="shared" si="4"/>
        <v>0</v>
      </c>
      <c r="H34">
        <v>303945.0</v>
      </c>
    </row>
    <row r="35">
      <c r="A35" s="4" t="s">
        <v>10</v>
      </c>
      <c r="B35" s="4" t="s">
        <v>86</v>
      </c>
      <c r="D35" s="18" t="str">
        <f t="shared" si="1"/>
        <v>0</v>
      </c>
      <c r="E35" s="18" t="str">
        <f t="shared" si="2"/>
        <v>0</v>
      </c>
      <c r="F35" s="19" t="str">
        <f t="shared" si="3"/>
        <v>0</v>
      </c>
      <c r="G35" s="20" t="str">
        <f t="shared" si="4"/>
        <v>0</v>
      </c>
      <c r="H35">
        <v>305502.0</v>
      </c>
    </row>
    <row r="36">
      <c r="A36" s="4" t="s">
        <v>10</v>
      </c>
      <c r="B36" s="4" t="s">
        <v>87</v>
      </c>
      <c r="D36" s="18" t="str">
        <f t="shared" si="1"/>
        <v>0</v>
      </c>
      <c r="E36" s="18" t="str">
        <f t="shared" si="2"/>
        <v>0</v>
      </c>
      <c r="F36" s="19" t="str">
        <f t="shared" si="3"/>
        <v>0</v>
      </c>
      <c r="G36" s="20" t="str">
        <f t="shared" si="4"/>
        <v>0</v>
      </c>
      <c r="H36">
        <v>313454.44</v>
      </c>
    </row>
    <row r="37">
      <c r="A37" s="4" t="s">
        <v>10</v>
      </c>
      <c r="B37" s="4" t="s">
        <v>88</v>
      </c>
      <c r="D37" s="18" t="str">
        <f t="shared" si="1"/>
        <v>0</v>
      </c>
      <c r="E37" s="18" t="str">
        <f t="shared" si="2"/>
        <v>0</v>
      </c>
      <c r="F37" s="19" t="str">
        <f t="shared" si="3"/>
        <v>0</v>
      </c>
      <c r="G37" s="20" t="str">
        <f t="shared" si="4"/>
        <v>0</v>
      </c>
      <c r="H37">
        <v>318709.15</v>
      </c>
    </row>
    <row r="38">
      <c r="A38" s="4" t="s">
        <v>10</v>
      </c>
      <c r="B38" s="4" t="s">
        <v>89</v>
      </c>
      <c r="D38" s="18" t="str">
        <f t="shared" si="1"/>
        <v>0</v>
      </c>
      <c r="E38" s="18" t="str">
        <f t="shared" si="2"/>
        <v>0</v>
      </c>
      <c r="F38" s="19" t="str">
        <f t="shared" si="3"/>
        <v>0</v>
      </c>
      <c r="G38" s="20" t="str">
        <f t="shared" si="4"/>
        <v>0</v>
      </c>
      <c r="H38">
        <v>326201.24</v>
      </c>
    </row>
    <row r="39">
      <c r="A39" s="4" t="s">
        <v>10</v>
      </c>
      <c r="B39" s="4" t="s">
        <v>90</v>
      </c>
      <c r="D39" s="18" t="str">
        <f t="shared" si="1"/>
        <v>0</v>
      </c>
      <c r="E39" s="18" t="str">
        <f t="shared" si="2"/>
        <v>0</v>
      </c>
      <c r="F39" s="19" t="str">
        <f t="shared" si="3"/>
        <v>0</v>
      </c>
      <c r="G39" s="20" t="str">
        <f t="shared" si="4"/>
        <v>0</v>
      </c>
      <c r="H39">
        <v>330219.4</v>
      </c>
    </row>
    <row r="40">
      <c r="A40" s="4" t="s">
        <v>10</v>
      </c>
      <c r="B40" s="4" t="s">
        <v>91</v>
      </c>
      <c r="D40" s="18" t="str">
        <f t="shared" si="1"/>
        <v>0</v>
      </c>
      <c r="E40" s="18" t="str">
        <f t="shared" si="2"/>
        <v>0</v>
      </c>
      <c r="F40" s="19" t="str">
        <f t="shared" si="3"/>
        <v>0</v>
      </c>
      <c r="G40" s="20" t="str">
        <f t="shared" si="4"/>
        <v>0</v>
      </c>
      <c r="H40">
        <v>337941.98</v>
      </c>
    </row>
    <row r="41">
      <c r="A41" s="4" t="s">
        <v>10</v>
      </c>
      <c r="B41" s="4" t="s">
        <v>92</v>
      </c>
      <c r="D41" s="18" t="str">
        <f t="shared" si="1"/>
        <v>0</v>
      </c>
      <c r="E41" s="18" t="str">
        <f t="shared" si="2"/>
        <v>0</v>
      </c>
      <c r="F41" s="19" t="str">
        <f t="shared" si="3"/>
        <v>0</v>
      </c>
      <c r="G41" s="20" t="str">
        <f t="shared" si="4"/>
        <v>0</v>
      </c>
      <c r="H41">
        <v>343476.23</v>
      </c>
    </row>
    <row r="42">
      <c r="A42" s="4" t="s">
        <v>10</v>
      </c>
      <c r="B42" s="4" t="s">
        <v>93</v>
      </c>
      <c r="D42" s="18" t="str">
        <f t="shared" si="1"/>
        <v>0</v>
      </c>
      <c r="E42" s="18" t="str">
        <f t="shared" si="2"/>
        <v>0</v>
      </c>
      <c r="F42" s="19" t="str">
        <f t="shared" si="3"/>
        <v>0</v>
      </c>
      <c r="G42" s="20" t="str">
        <f t="shared" si="4"/>
        <v>0</v>
      </c>
      <c r="H42">
        <v>344488.76</v>
      </c>
    </row>
    <row r="43">
      <c r="A43" s="4" t="s">
        <v>10</v>
      </c>
      <c r="B43" s="4" t="s">
        <v>94</v>
      </c>
      <c r="D43" s="18" t="str">
        <f t="shared" si="1"/>
        <v>0</v>
      </c>
      <c r="E43" s="18" t="str">
        <f t="shared" si="2"/>
        <v>Rio Tinto</v>
      </c>
      <c r="F43" s="19" t="str">
        <f t="shared" si="3"/>
        <v>RIO TINTO LIMITED NPV</v>
      </c>
      <c r="G43" s="20">
        <f t="shared" si="4"/>
        <v>346239.31</v>
      </c>
      <c r="H43">
        <v>346239.31</v>
      </c>
    </row>
    <row r="44">
      <c r="A44" s="4" t="s">
        <v>10</v>
      </c>
      <c r="B44" s="4" t="s">
        <v>95</v>
      </c>
      <c r="D44" s="18" t="str">
        <f t="shared" si="1"/>
        <v>0</v>
      </c>
      <c r="E44" s="18" t="str">
        <f t="shared" si="2"/>
        <v>0</v>
      </c>
      <c r="F44" s="19" t="str">
        <f t="shared" si="3"/>
        <v>0</v>
      </c>
      <c r="G44" s="20" t="str">
        <f t="shared" si="4"/>
        <v>0</v>
      </c>
      <c r="H44">
        <v>348571.44</v>
      </c>
    </row>
    <row r="45">
      <c r="A45" s="4" t="s">
        <v>10</v>
      </c>
      <c r="B45" s="4" t="s">
        <v>96</v>
      </c>
      <c r="D45" s="18" t="str">
        <f t="shared" si="1"/>
        <v>Freeport-McMoRan</v>
      </c>
      <c r="E45" s="18" t="str">
        <f t="shared" si="2"/>
        <v>0</v>
      </c>
      <c r="F45" s="19" t="str">
        <f t="shared" si="3"/>
        <v>FREEPORT-MCMORAN COPPER &amp; GOLD INC</v>
      </c>
      <c r="G45" s="20">
        <f t="shared" si="4"/>
        <v>358927.49</v>
      </c>
      <c r="H45">
        <v>358927.49</v>
      </c>
    </row>
    <row r="46">
      <c r="A46" s="4" t="s">
        <v>10</v>
      </c>
      <c r="B46" s="4" t="s">
        <v>97</v>
      </c>
      <c r="D46" s="18" t="str">
        <f t="shared" si="1"/>
        <v>0</v>
      </c>
      <c r="E46" s="18" t="str">
        <f t="shared" si="2"/>
        <v>0</v>
      </c>
      <c r="F46" s="19" t="str">
        <f t="shared" si="3"/>
        <v>0</v>
      </c>
      <c r="G46" s="20" t="str">
        <f t="shared" si="4"/>
        <v>0</v>
      </c>
      <c r="H46">
        <v>363652.32</v>
      </c>
    </row>
    <row r="47">
      <c r="A47" s="4" t="s">
        <v>10</v>
      </c>
      <c r="B47" s="4" t="s">
        <v>98</v>
      </c>
      <c r="D47" s="18" t="str">
        <f t="shared" si="1"/>
        <v>0</v>
      </c>
      <c r="E47" s="18" t="str">
        <f t="shared" si="2"/>
        <v>0</v>
      </c>
      <c r="F47" s="19" t="str">
        <f t="shared" si="3"/>
        <v>0</v>
      </c>
      <c r="G47" s="20" t="str">
        <f t="shared" si="4"/>
        <v>0</v>
      </c>
      <c r="H47">
        <v>370207.38</v>
      </c>
    </row>
    <row r="48">
      <c r="A48" s="4" t="s">
        <v>10</v>
      </c>
      <c r="B48" s="4" t="s">
        <v>99</v>
      </c>
      <c r="D48" s="18" t="str">
        <f t="shared" si="1"/>
        <v>0</v>
      </c>
      <c r="E48" s="18" t="str">
        <f t="shared" si="2"/>
        <v>0</v>
      </c>
      <c r="F48" s="19" t="str">
        <f t="shared" si="3"/>
        <v>0</v>
      </c>
      <c r="G48" s="20" t="str">
        <f t="shared" si="4"/>
        <v>0</v>
      </c>
      <c r="H48">
        <v>376619.96</v>
      </c>
    </row>
    <row r="49">
      <c r="A49" s="4" t="s">
        <v>10</v>
      </c>
      <c r="B49" s="4" t="s">
        <v>100</v>
      </c>
      <c r="D49" s="18" t="str">
        <f t="shared" si="1"/>
        <v>0</v>
      </c>
      <c r="E49" s="18" t="str">
        <f t="shared" si="2"/>
        <v>0</v>
      </c>
      <c r="F49" s="19" t="str">
        <f t="shared" si="3"/>
        <v>0</v>
      </c>
      <c r="G49" s="20" t="str">
        <f t="shared" si="4"/>
        <v>0</v>
      </c>
      <c r="H49">
        <v>384345.0</v>
      </c>
    </row>
    <row r="50">
      <c r="A50" s="4" t="s">
        <v>10</v>
      </c>
      <c r="B50" s="4" t="s">
        <v>101</v>
      </c>
      <c r="D50" s="18" t="str">
        <f t="shared" si="1"/>
        <v>0</v>
      </c>
      <c r="E50" s="18" t="str">
        <f t="shared" si="2"/>
        <v>0</v>
      </c>
      <c r="F50" s="19" t="str">
        <f t="shared" si="3"/>
        <v>0</v>
      </c>
      <c r="G50" s="20" t="str">
        <f t="shared" si="4"/>
        <v>0</v>
      </c>
      <c r="H50">
        <v>389260.69</v>
      </c>
    </row>
    <row r="51">
      <c r="A51" s="4" t="s">
        <v>10</v>
      </c>
      <c r="B51" s="4" t="s">
        <v>102</v>
      </c>
      <c r="D51" s="18" t="str">
        <f t="shared" si="1"/>
        <v>0</v>
      </c>
      <c r="E51" s="18" t="str">
        <f t="shared" si="2"/>
        <v>0</v>
      </c>
      <c r="F51" s="19" t="str">
        <f t="shared" si="3"/>
        <v>0</v>
      </c>
      <c r="G51" s="20" t="str">
        <f t="shared" si="4"/>
        <v>0</v>
      </c>
      <c r="H51">
        <v>389790.82</v>
      </c>
    </row>
    <row r="52">
      <c r="A52" s="4" t="s">
        <v>10</v>
      </c>
      <c r="B52" s="4" t="s">
        <v>103</v>
      </c>
      <c r="D52" s="18" t="str">
        <f t="shared" si="1"/>
        <v>0</v>
      </c>
      <c r="E52" s="18" t="str">
        <f t="shared" si="2"/>
        <v>0</v>
      </c>
      <c r="F52" s="19" t="str">
        <f t="shared" si="3"/>
        <v>0</v>
      </c>
      <c r="G52" s="20" t="str">
        <f t="shared" si="4"/>
        <v>0</v>
      </c>
      <c r="H52">
        <v>392304.21</v>
      </c>
    </row>
    <row r="53">
      <c r="A53" s="4" t="s">
        <v>10</v>
      </c>
      <c r="B53" s="4" t="s">
        <v>104</v>
      </c>
      <c r="D53" s="18" t="str">
        <f t="shared" si="1"/>
        <v>0</v>
      </c>
      <c r="E53" s="18" t="str">
        <f t="shared" si="2"/>
        <v>0</v>
      </c>
      <c r="F53" s="19" t="str">
        <f t="shared" si="3"/>
        <v>0</v>
      </c>
      <c r="G53" s="20" t="str">
        <f t="shared" si="4"/>
        <v>0</v>
      </c>
      <c r="H53">
        <v>393015.75</v>
      </c>
    </row>
    <row r="54">
      <c r="A54" s="4" t="s">
        <v>10</v>
      </c>
      <c r="B54" s="4" t="s">
        <v>105</v>
      </c>
      <c r="D54" s="18" t="str">
        <f t="shared" si="1"/>
        <v>0</v>
      </c>
      <c r="E54" s="18" t="str">
        <f t="shared" si="2"/>
        <v>0</v>
      </c>
      <c r="F54" s="19" t="str">
        <f t="shared" si="3"/>
        <v>0</v>
      </c>
      <c r="G54" s="20" t="str">
        <f t="shared" si="4"/>
        <v>0</v>
      </c>
      <c r="H54">
        <v>395082.2</v>
      </c>
    </row>
    <row r="55">
      <c r="A55" s="4" t="s">
        <v>10</v>
      </c>
      <c r="B55" s="4" t="s">
        <v>106</v>
      </c>
      <c r="D55" s="18" t="str">
        <f t="shared" si="1"/>
        <v>0</v>
      </c>
      <c r="E55" s="18" t="str">
        <f t="shared" si="2"/>
        <v>0</v>
      </c>
      <c r="F55" s="19" t="str">
        <f t="shared" si="3"/>
        <v>0</v>
      </c>
      <c r="G55" s="20" t="str">
        <f t="shared" si="4"/>
        <v>0</v>
      </c>
      <c r="H55">
        <v>395741.88</v>
      </c>
    </row>
    <row r="56">
      <c r="A56" s="4" t="s">
        <v>10</v>
      </c>
      <c r="B56" s="4" t="s">
        <v>107</v>
      </c>
      <c r="D56" s="18" t="str">
        <f t="shared" si="1"/>
        <v>0</v>
      </c>
      <c r="E56" s="18" t="str">
        <f t="shared" si="2"/>
        <v>0</v>
      </c>
      <c r="F56" s="19" t="str">
        <f t="shared" si="3"/>
        <v>0</v>
      </c>
      <c r="G56" s="20" t="str">
        <f t="shared" si="4"/>
        <v>0</v>
      </c>
      <c r="H56">
        <v>396214.06</v>
      </c>
    </row>
    <row r="57">
      <c r="A57" s="4" t="s">
        <v>10</v>
      </c>
      <c r="B57" s="4" t="s">
        <v>108</v>
      </c>
      <c r="D57" s="18" t="str">
        <f t="shared" si="1"/>
        <v>0</v>
      </c>
      <c r="E57" s="18" t="str">
        <f t="shared" si="2"/>
        <v>0</v>
      </c>
      <c r="F57" s="19" t="str">
        <f t="shared" si="3"/>
        <v>0</v>
      </c>
      <c r="G57" s="20" t="str">
        <f t="shared" si="4"/>
        <v>0</v>
      </c>
      <c r="H57">
        <v>413681.04</v>
      </c>
    </row>
    <row r="58">
      <c r="A58" s="4" t="s">
        <v>10</v>
      </c>
      <c r="B58" s="4" t="s">
        <v>109</v>
      </c>
      <c r="D58" s="18" t="str">
        <f t="shared" si="1"/>
        <v>0</v>
      </c>
      <c r="E58" s="18" t="str">
        <f t="shared" si="2"/>
        <v>0</v>
      </c>
      <c r="F58" s="19" t="str">
        <f t="shared" si="3"/>
        <v>0</v>
      </c>
      <c r="G58" s="20" t="str">
        <f t="shared" si="4"/>
        <v>0</v>
      </c>
      <c r="H58">
        <v>415147.6</v>
      </c>
    </row>
    <row r="59">
      <c r="A59" s="4" t="s">
        <v>10</v>
      </c>
      <c r="B59" s="4" t="s">
        <v>110</v>
      </c>
      <c r="D59" s="18" t="str">
        <f t="shared" si="1"/>
        <v>Shell</v>
      </c>
      <c r="E59" s="18" t="str">
        <f t="shared" si="2"/>
        <v>0</v>
      </c>
      <c r="F59" s="19" t="str">
        <f t="shared" si="3"/>
        <v>ROYAL DUTCH SHELL 'B'ORD EUR0.07</v>
      </c>
      <c r="G59" s="20">
        <f t="shared" si="4"/>
        <v>421290</v>
      </c>
      <c r="H59">
        <v>421290.0</v>
      </c>
    </row>
    <row r="60">
      <c r="A60" s="4" t="s">
        <v>10</v>
      </c>
      <c r="B60" s="4" t="s">
        <v>111</v>
      </c>
      <c r="D60" s="18" t="str">
        <f t="shared" si="1"/>
        <v>0</v>
      </c>
      <c r="E60" s="18" t="str">
        <f t="shared" si="2"/>
        <v>0</v>
      </c>
      <c r="F60" s="19" t="str">
        <f t="shared" si="3"/>
        <v>0</v>
      </c>
      <c r="G60" s="20" t="str">
        <f t="shared" si="4"/>
        <v>0</v>
      </c>
      <c r="H60">
        <v>432814.18</v>
      </c>
    </row>
    <row r="61">
      <c r="A61" s="4" t="s">
        <v>10</v>
      </c>
      <c r="B61" s="4" t="s">
        <v>112</v>
      </c>
      <c r="D61" s="18" t="str">
        <f t="shared" si="1"/>
        <v>0</v>
      </c>
      <c r="E61" s="18" t="str">
        <f t="shared" si="2"/>
        <v>0</v>
      </c>
      <c r="F61" s="19" t="str">
        <f t="shared" si="3"/>
        <v>0</v>
      </c>
      <c r="G61" s="20" t="str">
        <f t="shared" si="4"/>
        <v>0</v>
      </c>
      <c r="H61">
        <v>452849.45</v>
      </c>
    </row>
    <row r="62">
      <c r="A62" s="4" t="s">
        <v>10</v>
      </c>
      <c r="B62" s="4" t="s">
        <v>113</v>
      </c>
      <c r="D62" s="18" t="str">
        <f t="shared" si="1"/>
        <v>0</v>
      </c>
      <c r="E62" s="18" t="str">
        <f t="shared" si="2"/>
        <v>0</v>
      </c>
      <c r="F62" s="19" t="str">
        <f t="shared" si="3"/>
        <v>0</v>
      </c>
      <c r="G62" s="20" t="str">
        <f t="shared" si="4"/>
        <v>0</v>
      </c>
      <c r="H62">
        <v>453352.5</v>
      </c>
    </row>
    <row r="63">
      <c r="A63" s="4" t="s">
        <v>10</v>
      </c>
      <c r="B63" s="4" t="s">
        <v>114</v>
      </c>
      <c r="D63" s="18" t="str">
        <f t="shared" si="1"/>
        <v>0</v>
      </c>
      <c r="E63" s="18" t="str">
        <f t="shared" si="2"/>
        <v>0</v>
      </c>
      <c r="F63" s="19" t="str">
        <f t="shared" si="3"/>
        <v>0</v>
      </c>
      <c r="G63" s="20" t="str">
        <f t="shared" si="4"/>
        <v>0</v>
      </c>
      <c r="H63">
        <v>454000.0</v>
      </c>
    </row>
    <row r="64">
      <c r="A64" s="4" t="s">
        <v>10</v>
      </c>
      <c r="B64" s="4" t="s">
        <v>115</v>
      </c>
      <c r="D64" s="18" t="str">
        <f t="shared" si="1"/>
        <v>0</v>
      </c>
      <c r="E64" s="18" t="str">
        <f t="shared" si="2"/>
        <v>0</v>
      </c>
      <c r="F64" s="19" t="str">
        <f t="shared" si="3"/>
        <v>0</v>
      </c>
      <c r="G64" s="20" t="str">
        <f t="shared" si="4"/>
        <v>0</v>
      </c>
      <c r="H64">
        <v>458828.98</v>
      </c>
    </row>
    <row r="65">
      <c r="A65" s="4" t="s">
        <v>10</v>
      </c>
      <c r="B65" s="4" t="s">
        <v>116</v>
      </c>
      <c r="D65" s="18" t="str">
        <f t="shared" si="1"/>
        <v>0</v>
      </c>
      <c r="E65" s="18" t="str">
        <f t="shared" si="2"/>
        <v>0</v>
      </c>
      <c r="F65" s="19" t="str">
        <f t="shared" si="3"/>
        <v>0</v>
      </c>
      <c r="G65" s="20" t="str">
        <f t="shared" si="4"/>
        <v>0</v>
      </c>
      <c r="H65">
        <v>459820.62</v>
      </c>
    </row>
    <row r="66">
      <c r="A66" s="4" t="s">
        <v>10</v>
      </c>
      <c r="B66" s="4" t="s">
        <v>117</v>
      </c>
      <c r="D66" s="18" t="str">
        <f t="shared" si="1"/>
        <v>0</v>
      </c>
      <c r="E66" s="18" t="str">
        <f t="shared" si="2"/>
        <v>0</v>
      </c>
      <c r="F66" s="19" t="str">
        <f t="shared" si="3"/>
        <v>0</v>
      </c>
      <c r="G66" s="20" t="str">
        <f t="shared" si="4"/>
        <v>0</v>
      </c>
      <c r="H66">
        <v>461198.44</v>
      </c>
    </row>
    <row r="67">
      <c r="A67" s="4" t="s">
        <v>10</v>
      </c>
      <c r="B67" s="4" t="s">
        <v>118</v>
      </c>
      <c r="D67" s="18" t="str">
        <f t="shared" si="1"/>
        <v>0</v>
      </c>
      <c r="E67" s="18" t="str">
        <f t="shared" si="2"/>
        <v>0</v>
      </c>
      <c r="F67" s="19" t="str">
        <f t="shared" si="3"/>
        <v>0</v>
      </c>
      <c r="G67" s="20" t="str">
        <f t="shared" si="4"/>
        <v>0</v>
      </c>
      <c r="H67">
        <v>461650.59</v>
      </c>
    </row>
    <row r="68">
      <c r="A68" s="4" t="s">
        <v>10</v>
      </c>
      <c r="B68" s="4" t="s">
        <v>119</v>
      </c>
      <c r="D68" s="18" t="str">
        <f t="shared" si="1"/>
        <v>0</v>
      </c>
      <c r="E68" s="18" t="str">
        <f t="shared" si="2"/>
        <v>0</v>
      </c>
      <c r="F68" s="19" t="str">
        <f t="shared" si="3"/>
        <v>0</v>
      </c>
      <c r="G68" s="20" t="str">
        <f t="shared" si="4"/>
        <v>0</v>
      </c>
      <c r="H68">
        <v>462280.0</v>
      </c>
    </row>
    <row r="69">
      <c r="A69" s="4" t="s">
        <v>10</v>
      </c>
      <c r="B69" s="4" t="s">
        <v>120</v>
      </c>
      <c r="D69" s="18" t="str">
        <f t="shared" si="1"/>
        <v>0</v>
      </c>
      <c r="E69" s="18" t="str">
        <f t="shared" si="2"/>
        <v>0</v>
      </c>
      <c r="F69" s="19" t="str">
        <f t="shared" si="3"/>
        <v>0</v>
      </c>
      <c r="G69" s="20" t="str">
        <f t="shared" si="4"/>
        <v>0</v>
      </c>
      <c r="H69">
        <v>474198.45</v>
      </c>
    </row>
    <row r="70">
      <c r="A70" s="4" t="s">
        <v>10</v>
      </c>
      <c r="B70" s="4" t="s">
        <v>121</v>
      </c>
      <c r="D70" s="18" t="str">
        <f t="shared" si="1"/>
        <v>0</v>
      </c>
      <c r="E70" s="18" t="str">
        <f t="shared" si="2"/>
        <v>0</v>
      </c>
      <c r="F70" s="19" t="str">
        <f t="shared" si="3"/>
        <v>0</v>
      </c>
      <c r="G70" s="20" t="str">
        <f t="shared" si="4"/>
        <v>0</v>
      </c>
      <c r="H70">
        <v>475273.48</v>
      </c>
    </row>
    <row r="71">
      <c r="A71" s="4" t="s">
        <v>10</v>
      </c>
      <c r="B71" s="4" t="s">
        <v>122</v>
      </c>
      <c r="D71" s="18" t="str">
        <f t="shared" si="1"/>
        <v>0</v>
      </c>
      <c r="E71" s="18" t="str">
        <f t="shared" si="2"/>
        <v>0</v>
      </c>
      <c r="F71" s="19" t="str">
        <f t="shared" si="3"/>
        <v>0</v>
      </c>
      <c r="G71" s="20" t="str">
        <f t="shared" si="4"/>
        <v>0</v>
      </c>
      <c r="H71">
        <v>475699.1</v>
      </c>
    </row>
    <row r="72">
      <c r="A72" s="4" t="s">
        <v>10</v>
      </c>
      <c r="B72" s="4" t="s">
        <v>123</v>
      </c>
      <c r="D72" s="18" t="str">
        <f t="shared" si="1"/>
        <v>0</v>
      </c>
      <c r="E72" s="18" t="str">
        <f t="shared" si="2"/>
        <v>0</v>
      </c>
      <c r="F72" s="19" t="str">
        <f t="shared" si="3"/>
        <v>0</v>
      </c>
      <c r="G72" s="20" t="str">
        <f t="shared" si="4"/>
        <v>0</v>
      </c>
      <c r="H72">
        <v>477695.44</v>
      </c>
    </row>
    <row r="73">
      <c r="A73" s="4" t="s">
        <v>10</v>
      </c>
      <c r="B73" s="4" t="s">
        <v>124</v>
      </c>
      <c r="D73" s="18" t="str">
        <f t="shared" si="1"/>
        <v>0</v>
      </c>
      <c r="E73" s="18" t="str">
        <f t="shared" si="2"/>
        <v>0</v>
      </c>
      <c r="F73" s="19" t="str">
        <f t="shared" si="3"/>
        <v>0</v>
      </c>
      <c r="G73" s="20" t="str">
        <f t="shared" si="4"/>
        <v>0</v>
      </c>
      <c r="H73">
        <v>488201.34</v>
      </c>
    </row>
    <row r="74">
      <c r="A74" s="4" t="s">
        <v>10</v>
      </c>
      <c r="B74" s="4" t="s">
        <v>125</v>
      </c>
      <c r="D74" s="18" t="str">
        <f t="shared" si="1"/>
        <v>0</v>
      </c>
      <c r="E74" s="18" t="str">
        <f t="shared" si="2"/>
        <v>0</v>
      </c>
      <c r="F74" s="19" t="str">
        <f t="shared" si="3"/>
        <v>0</v>
      </c>
      <c r="G74" s="20" t="str">
        <f t="shared" si="4"/>
        <v>0</v>
      </c>
      <c r="H74">
        <v>494982.9</v>
      </c>
    </row>
    <row r="75">
      <c r="A75" s="4" t="s">
        <v>10</v>
      </c>
      <c r="B75" s="4" t="s">
        <v>126</v>
      </c>
      <c r="D75" s="18" t="str">
        <f t="shared" si="1"/>
        <v>0</v>
      </c>
      <c r="E75" s="18" t="str">
        <f t="shared" si="2"/>
        <v>0</v>
      </c>
      <c r="F75" s="19" t="str">
        <f t="shared" si="3"/>
        <v>0</v>
      </c>
      <c r="G75" s="20" t="str">
        <f t="shared" si="4"/>
        <v>0</v>
      </c>
      <c r="H75">
        <v>501251.81</v>
      </c>
    </row>
    <row r="76">
      <c r="A76" s="4" t="s">
        <v>10</v>
      </c>
      <c r="B76" s="4" t="s">
        <v>127</v>
      </c>
      <c r="D76" s="18" t="str">
        <f t="shared" si="1"/>
        <v>0</v>
      </c>
      <c r="E76" s="18" t="str">
        <f t="shared" si="2"/>
        <v>0</v>
      </c>
      <c r="F76" s="19" t="str">
        <f t="shared" si="3"/>
        <v>0</v>
      </c>
      <c r="G76" s="20" t="str">
        <f t="shared" si="4"/>
        <v>0</v>
      </c>
      <c r="H76">
        <v>505337.42</v>
      </c>
    </row>
    <row r="77">
      <c r="A77" s="4" t="s">
        <v>10</v>
      </c>
      <c r="B77" s="4" t="s">
        <v>128</v>
      </c>
      <c r="D77" s="18" t="str">
        <f t="shared" si="1"/>
        <v>0</v>
      </c>
      <c r="E77" s="18" t="str">
        <f t="shared" si="2"/>
        <v>0</v>
      </c>
      <c r="F77" s="19" t="str">
        <f t="shared" si="3"/>
        <v>0</v>
      </c>
      <c r="G77" s="20" t="str">
        <f t="shared" si="4"/>
        <v>0</v>
      </c>
      <c r="H77">
        <v>506194.2</v>
      </c>
    </row>
    <row r="78">
      <c r="A78" s="4" t="s">
        <v>10</v>
      </c>
      <c r="B78" s="4" t="s">
        <v>129</v>
      </c>
      <c r="D78" s="18" t="str">
        <f t="shared" si="1"/>
        <v>0</v>
      </c>
      <c r="E78" s="18" t="str">
        <f t="shared" si="2"/>
        <v>0</v>
      </c>
      <c r="F78" s="19" t="str">
        <f t="shared" si="3"/>
        <v>0</v>
      </c>
      <c r="G78" s="20" t="str">
        <f t="shared" si="4"/>
        <v>0</v>
      </c>
      <c r="H78">
        <v>512307.8</v>
      </c>
    </row>
    <row r="79">
      <c r="A79" s="4" t="s">
        <v>10</v>
      </c>
      <c r="B79" s="4" t="s">
        <v>130</v>
      </c>
      <c r="D79" s="18" t="str">
        <f t="shared" si="1"/>
        <v>0</v>
      </c>
      <c r="E79" s="18" t="str">
        <f t="shared" si="2"/>
        <v>0</v>
      </c>
      <c r="F79" s="19" t="str">
        <f t="shared" si="3"/>
        <v>0</v>
      </c>
      <c r="G79" s="20" t="str">
        <f t="shared" si="4"/>
        <v>0</v>
      </c>
      <c r="H79">
        <v>512775.66</v>
      </c>
    </row>
    <row r="80">
      <c r="A80" s="4" t="s">
        <v>10</v>
      </c>
      <c r="B80" s="4" t="s">
        <v>131</v>
      </c>
      <c r="D80" s="18" t="str">
        <f t="shared" si="1"/>
        <v>GDF SUEZ</v>
      </c>
      <c r="E80" s="18" t="str">
        <f t="shared" si="2"/>
        <v>0</v>
      </c>
      <c r="F80" s="19" t="str">
        <f t="shared" si="3"/>
        <v>GDF SUEZ 6.125% EMTN 11/02/2021 GBP</v>
      </c>
      <c r="G80" s="20">
        <f t="shared" si="4"/>
        <v>532260.9</v>
      </c>
      <c r="H80">
        <v>532260.9</v>
      </c>
    </row>
    <row r="81">
      <c r="A81" s="4" t="s">
        <v>10</v>
      </c>
      <c r="B81" s="4" t="s">
        <v>132</v>
      </c>
      <c r="D81" s="18" t="str">
        <f t="shared" si="1"/>
        <v>0</v>
      </c>
      <c r="E81" s="18" t="str">
        <f t="shared" si="2"/>
        <v>0</v>
      </c>
      <c r="F81" s="19" t="str">
        <f t="shared" si="3"/>
        <v>0</v>
      </c>
      <c r="G81" s="20" t="str">
        <f t="shared" si="4"/>
        <v>0</v>
      </c>
      <c r="H81">
        <v>539974.5</v>
      </c>
    </row>
    <row r="82">
      <c r="A82" s="4" t="s">
        <v>10</v>
      </c>
      <c r="B82" s="4" t="s">
        <v>133</v>
      </c>
      <c r="D82" s="18" t="str">
        <f t="shared" si="1"/>
        <v>0</v>
      </c>
      <c r="E82" s="18" t="str">
        <f t="shared" si="2"/>
        <v>0</v>
      </c>
      <c r="F82" s="19" t="str">
        <f t="shared" si="3"/>
        <v>0</v>
      </c>
      <c r="G82" s="20" t="str">
        <f t="shared" si="4"/>
        <v>0</v>
      </c>
      <c r="H82">
        <v>548112.0</v>
      </c>
    </row>
    <row r="83">
      <c r="A83" s="4" t="s">
        <v>10</v>
      </c>
      <c r="B83" s="4" t="s">
        <v>134</v>
      </c>
      <c r="D83" s="18" t="str">
        <f t="shared" si="1"/>
        <v>0</v>
      </c>
      <c r="E83" s="18" t="str">
        <f t="shared" si="2"/>
        <v>0</v>
      </c>
      <c r="F83" s="19" t="str">
        <f t="shared" si="3"/>
        <v>0</v>
      </c>
      <c r="G83" s="20" t="str">
        <f t="shared" si="4"/>
        <v>0</v>
      </c>
      <c r="H83">
        <v>549822.55</v>
      </c>
    </row>
    <row r="84">
      <c r="A84" s="4" t="s">
        <v>10</v>
      </c>
      <c r="B84" s="4" t="s">
        <v>135</v>
      </c>
      <c r="D84" s="18" t="str">
        <f t="shared" si="1"/>
        <v>0</v>
      </c>
      <c r="E84" s="18" t="str">
        <f t="shared" si="2"/>
        <v>0</v>
      </c>
      <c r="F84" s="19" t="str">
        <f t="shared" si="3"/>
        <v>0</v>
      </c>
      <c r="G84" s="20" t="str">
        <f t="shared" si="4"/>
        <v>0</v>
      </c>
      <c r="H84">
        <v>551333.5</v>
      </c>
    </row>
    <row r="85">
      <c r="A85" s="4" t="s">
        <v>10</v>
      </c>
      <c r="B85" s="4" t="s">
        <v>136</v>
      </c>
      <c r="D85" s="18" t="str">
        <f t="shared" si="1"/>
        <v>0</v>
      </c>
      <c r="E85" s="18" t="str">
        <f t="shared" si="2"/>
        <v>0</v>
      </c>
      <c r="F85" s="19" t="str">
        <f t="shared" si="3"/>
        <v>0</v>
      </c>
      <c r="G85" s="20" t="str">
        <f t="shared" si="4"/>
        <v>0</v>
      </c>
      <c r="H85">
        <v>553975.53</v>
      </c>
    </row>
    <row r="86">
      <c r="A86" s="4" t="s">
        <v>10</v>
      </c>
      <c r="B86" s="4" t="s">
        <v>137</v>
      </c>
      <c r="D86" s="18" t="str">
        <f t="shared" si="1"/>
        <v>0</v>
      </c>
      <c r="E86" s="18" t="str">
        <f t="shared" si="2"/>
        <v>0</v>
      </c>
      <c r="F86" s="19" t="str">
        <f t="shared" si="3"/>
        <v>0</v>
      </c>
      <c r="G86" s="20" t="str">
        <f t="shared" si="4"/>
        <v>0</v>
      </c>
      <c r="H86">
        <v>559491.96</v>
      </c>
    </row>
    <row r="87">
      <c r="A87" s="4" t="s">
        <v>10</v>
      </c>
      <c r="B87" s="4" t="s">
        <v>138</v>
      </c>
      <c r="D87" s="18" t="str">
        <f t="shared" si="1"/>
        <v>0</v>
      </c>
      <c r="E87" s="18" t="str">
        <f t="shared" si="2"/>
        <v>0</v>
      </c>
      <c r="F87" s="19" t="str">
        <f t="shared" si="3"/>
        <v>0</v>
      </c>
      <c r="G87" s="20" t="str">
        <f t="shared" si="4"/>
        <v>0</v>
      </c>
      <c r="H87">
        <v>560790.0</v>
      </c>
    </row>
    <row r="88">
      <c r="A88" s="4" t="s">
        <v>10</v>
      </c>
      <c r="B88" s="4" t="s">
        <v>139</v>
      </c>
      <c r="D88" s="18" t="str">
        <f t="shared" si="1"/>
        <v>0</v>
      </c>
      <c r="E88" s="18" t="str">
        <f t="shared" si="2"/>
        <v>0</v>
      </c>
      <c r="F88" s="19" t="str">
        <f t="shared" si="3"/>
        <v>0</v>
      </c>
      <c r="G88" s="20" t="str">
        <f t="shared" si="4"/>
        <v>0</v>
      </c>
      <c r="H88">
        <v>585572.0</v>
      </c>
    </row>
    <row r="89">
      <c r="A89" s="4" t="s">
        <v>10</v>
      </c>
      <c r="B89" s="4" t="s">
        <v>140</v>
      </c>
      <c r="D89" s="18" t="str">
        <f t="shared" si="1"/>
        <v>0</v>
      </c>
      <c r="E89" s="18" t="str">
        <f t="shared" si="2"/>
        <v>0</v>
      </c>
      <c r="F89" s="19" t="str">
        <f t="shared" si="3"/>
        <v>0</v>
      </c>
      <c r="G89" s="20" t="str">
        <f t="shared" si="4"/>
        <v>0</v>
      </c>
      <c r="H89">
        <v>593530.67</v>
      </c>
    </row>
    <row r="90">
      <c r="A90" s="4" t="s">
        <v>10</v>
      </c>
      <c r="B90" s="4" t="s">
        <v>141</v>
      </c>
      <c r="D90" s="18" t="str">
        <f t="shared" si="1"/>
        <v>0</v>
      </c>
      <c r="E90" s="18" t="str">
        <f t="shared" si="2"/>
        <v>0</v>
      </c>
      <c r="F90" s="19" t="str">
        <f t="shared" si="3"/>
        <v>0</v>
      </c>
      <c r="G90" s="20" t="str">
        <f t="shared" si="4"/>
        <v>0</v>
      </c>
      <c r="H90">
        <v>596632.78</v>
      </c>
    </row>
    <row r="91">
      <c r="A91" s="4" t="s">
        <v>10</v>
      </c>
      <c r="B91" s="4" t="s">
        <v>142</v>
      </c>
      <c r="D91" s="18" t="str">
        <f t="shared" si="1"/>
        <v>0</v>
      </c>
      <c r="E91" s="18" t="str">
        <f t="shared" si="2"/>
        <v>0</v>
      </c>
      <c r="F91" s="19" t="str">
        <f t="shared" si="3"/>
        <v>0</v>
      </c>
      <c r="G91" s="20" t="str">
        <f t="shared" si="4"/>
        <v>0</v>
      </c>
      <c r="H91">
        <v>601650.4</v>
      </c>
    </row>
    <row r="92">
      <c r="A92" s="4" t="s">
        <v>10</v>
      </c>
      <c r="B92" s="4" t="s">
        <v>143</v>
      </c>
      <c r="D92" s="18" t="str">
        <f t="shared" si="1"/>
        <v>0</v>
      </c>
      <c r="E92" s="18" t="str">
        <f t="shared" si="2"/>
        <v>0</v>
      </c>
      <c r="F92" s="19" t="str">
        <f t="shared" si="3"/>
        <v>0</v>
      </c>
      <c r="G92" s="20" t="str">
        <f t="shared" si="4"/>
        <v>0</v>
      </c>
      <c r="H92">
        <v>605196.26</v>
      </c>
    </row>
    <row r="93">
      <c r="A93" s="4" t="s">
        <v>10</v>
      </c>
      <c r="B93" s="4" t="s">
        <v>144</v>
      </c>
      <c r="D93" s="18" t="str">
        <f t="shared" si="1"/>
        <v>0</v>
      </c>
      <c r="E93" s="18" t="str">
        <f t="shared" si="2"/>
        <v>0</v>
      </c>
      <c r="F93" s="19" t="str">
        <f t="shared" si="3"/>
        <v>0</v>
      </c>
      <c r="G93" s="20" t="str">
        <f t="shared" si="4"/>
        <v>0</v>
      </c>
      <c r="H93">
        <v>606779.02</v>
      </c>
    </row>
    <row r="94">
      <c r="A94" s="4" t="s">
        <v>10</v>
      </c>
      <c r="B94" s="4" t="s">
        <v>145</v>
      </c>
      <c r="D94" s="18" t="str">
        <f t="shared" si="1"/>
        <v>0</v>
      </c>
      <c r="E94" s="18" t="str">
        <f t="shared" si="2"/>
        <v>0</v>
      </c>
      <c r="F94" s="19" t="str">
        <f t="shared" si="3"/>
        <v>0</v>
      </c>
      <c r="G94" s="20" t="str">
        <f t="shared" si="4"/>
        <v>0</v>
      </c>
      <c r="H94">
        <v>631492.03</v>
      </c>
    </row>
    <row r="95">
      <c r="A95" s="4" t="s">
        <v>10</v>
      </c>
      <c r="B95" s="4" t="s">
        <v>146</v>
      </c>
      <c r="D95" s="18" t="str">
        <f t="shared" si="1"/>
        <v>0</v>
      </c>
      <c r="E95" s="18" t="str">
        <f t="shared" si="2"/>
        <v>0</v>
      </c>
      <c r="F95" s="19" t="str">
        <f t="shared" si="3"/>
        <v>0</v>
      </c>
      <c r="G95" s="20" t="str">
        <f t="shared" si="4"/>
        <v>0</v>
      </c>
      <c r="H95">
        <v>633332.3</v>
      </c>
    </row>
    <row r="96">
      <c r="A96" s="4" t="s">
        <v>10</v>
      </c>
      <c r="B96" s="4" t="s">
        <v>147</v>
      </c>
      <c r="D96" s="18" t="str">
        <f t="shared" si="1"/>
        <v>0</v>
      </c>
      <c r="E96" s="18" t="str">
        <f t="shared" si="2"/>
        <v>0</v>
      </c>
      <c r="F96" s="19" t="str">
        <f t="shared" si="3"/>
        <v>0</v>
      </c>
      <c r="G96" s="20" t="str">
        <f t="shared" si="4"/>
        <v>0</v>
      </c>
      <c r="H96">
        <v>633449.26</v>
      </c>
    </row>
    <row r="97">
      <c r="A97" s="4" t="s">
        <v>10</v>
      </c>
      <c r="B97" s="4" t="s">
        <v>148</v>
      </c>
      <c r="D97" s="18" t="str">
        <f t="shared" si="1"/>
        <v>0</v>
      </c>
      <c r="E97" s="18" t="str">
        <f t="shared" si="2"/>
        <v>0</v>
      </c>
      <c r="F97" s="19" t="str">
        <f t="shared" si="3"/>
        <v>0</v>
      </c>
      <c r="G97" s="20" t="str">
        <f t="shared" si="4"/>
        <v>0</v>
      </c>
      <c r="H97">
        <v>635193.98</v>
      </c>
    </row>
    <row r="98">
      <c r="A98" s="4" t="s">
        <v>10</v>
      </c>
      <c r="B98" s="4" t="s">
        <v>149</v>
      </c>
      <c r="D98" s="18" t="str">
        <f t="shared" si="1"/>
        <v>0</v>
      </c>
      <c r="E98" s="18" t="str">
        <f t="shared" si="2"/>
        <v>0</v>
      </c>
      <c r="F98" s="19" t="str">
        <f t="shared" si="3"/>
        <v>0</v>
      </c>
      <c r="G98" s="20" t="str">
        <f t="shared" si="4"/>
        <v>0</v>
      </c>
      <c r="H98">
        <v>639543.18</v>
      </c>
    </row>
    <row r="99">
      <c r="A99" s="4" t="s">
        <v>10</v>
      </c>
      <c r="B99" s="4" t="s">
        <v>150</v>
      </c>
      <c r="D99" s="18" t="str">
        <f t="shared" si="1"/>
        <v>0</v>
      </c>
      <c r="E99" s="18" t="str">
        <f t="shared" si="2"/>
        <v>Glencore Xstrata</v>
      </c>
      <c r="F99" s="19" t="str">
        <f t="shared" si="3"/>
        <v>GLENCORE XSTRATA PLC ORD USD0.01</v>
      </c>
      <c r="G99" s="20">
        <f t="shared" si="4"/>
        <v>644975.12</v>
      </c>
      <c r="H99">
        <v>644975.12</v>
      </c>
    </row>
    <row r="100">
      <c r="A100" s="4" t="s">
        <v>10</v>
      </c>
      <c r="B100" s="4" t="s">
        <v>151</v>
      </c>
      <c r="D100" s="18" t="str">
        <f t="shared" si="1"/>
        <v>0</v>
      </c>
      <c r="E100" s="18" t="str">
        <f t="shared" si="2"/>
        <v>0</v>
      </c>
      <c r="F100" s="19" t="str">
        <f t="shared" si="3"/>
        <v>0</v>
      </c>
      <c r="G100" s="20" t="str">
        <f t="shared" si="4"/>
        <v>0</v>
      </c>
      <c r="H100">
        <v>648274.2</v>
      </c>
    </row>
    <row r="101">
      <c r="A101" s="4" t="s">
        <v>10</v>
      </c>
      <c r="B101" s="4" t="s">
        <v>152</v>
      </c>
      <c r="D101" s="18" t="str">
        <f t="shared" si="1"/>
        <v>0</v>
      </c>
      <c r="E101" s="18" t="str">
        <f t="shared" si="2"/>
        <v>0</v>
      </c>
      <c r="F101" s="19" t="str">
        <f t="shared" si="3"/>
        <v>0</v>
      </c>
      <c r="G101" s="20" t="str">
        <f t="shared" si="4"/>
        <v>0</v>
      </c>
      <c r="H101">
        <v>652447.95</v>
      </c>
    </row>
    <row r="102">
      <c r="A102" s="4" t="s">
        <v>10</v>
      </c>
      <c r="B102" s="4" t="s">
        <v>153</v>
      </c>
      <c r="D102" s="18" t="str">
        <f t="shared" si="1"/>
        <v>0</v>
      </c>
      <c r="E102" s="18" t="str">
        <f t="shared" si="2"/>
        <v>0</v>
      </c>
      <c r="F102" s="19" t="str">
        <f t="shared" si="3"/>
        <v>0</v>
      </c>
      <c r="G102" s="20" t="str">
        <f t="shared" si="4"/>
        <v>0</v>
      </c>
      <c r="H102">
        <v>652462.88</v>
      </c>
    </row>
    <row r="103">
      <c r="A103" s="4" t="s">
        <v>10</v>
      </c>
      <c r="B103" s="4" t="s">
        <v>154</v>
      </c>
      <c r="D103" s="18" t="str">
        <f t="shared" si="1"/>
        <v>0</v>
      </c>
      <c r="E103" s="18" t="str">
        <f t="shared" si="2"/>
        <v>0</v>
      </c>
      <c r="F103" s="19" t="str">
        <f t="shared" si="3"/>
        <v>0</v>
      </c>
      <c r="G103" s="20" t="str">
        <f t="shared" si="4"/>
        <v>0</v>
      </c>
      <c r="H103">
        <v>653993.2</v>
      </c>
    </row>
    <row r="104">
      <c r="A104" s="4" t="s">
        <v>10</v>
      </c>
      <c r="B104" s="4" t="s">
        <v>155</v>
      </c>
      <c r="D104" s="18" t="str">
        <f t="shared" si="1"/>
        <v>0</v>
      </c>
      <c r="E104" s="18" t="str">
        <f t="shared" si="2"/>
        <v>0</v>
      </c>
      <c r="F104" s="19" t="str">
        <f t="shared" si="3"/>
        <v>0</v>
      </c>
      <c r="G104" s="20" t="str">
        <f t="shared" si="4"/>
        <v>0</v>
      </c>
      <c r="H104">
        <v>654331.17</v>
      </c>
    </row>
    <row r="105">
      <c r="A105" s="4" t="s">
        <v>10</v>
      </c>
      <c r="B105" s="4" t="s">
        <v>156</v>
      </c>
      <c r="D105" s="18" t="str">
        <f t="shared" si="1"/>
        <v>0</v>
      </c>
      <c r="E105" s="21">
        <v>0.0</v>
      </c>
      <c r="F105" s="21">
        <v>0.0</v>
      </c>
      <c r="G105" s="22">
        <v>0.0</v>
      </c>
      <c r="H105">
        <v>657682.0</v>
      </c>
    </row>
    <row r="106">
      <c r="A106" s="4" t="s">
        <v>10</v>
      </c>
      <c r="B106" s="4" t="s">
        <v>157</v>
      </c>
      <c r="D106" s="18" t="str">
        <f t="shared" si="1"/>
        <v>0</v>
      </c>
      <c r="E106" s="18" t="str">
        <f t="shared" ref="E106:E271" si="5">IF(ISNUMBER(SEARCH("Coal India",B106)),"Coal India",IF(ISNUMBER(SEARCH("China Shenhua",B106)),"China Shenhua",IF(ISNUMBER(SEARCH("Adani",B106)),"Adani",IF(ISNUMBER(SEARCH("Shanxi Coking",B106)),"Shanxi Coking",IF(ISNUMBER(SEARCH("Anglo American",B106)),"Anglo American",IF(ISNUMBER(SEARCH("BHP Billiton",B106)),"BHP Billiton",IF(ISNUMBER(SEARCH("Yitai Coal",B106)),"Yitai Coal",IF(ISNUMBER(SEARCH("Datang Intl",B106)),"Datang Intl",IF(ISNUMBER(SEARCH("China Coal",B106)),"China Coal",IF(ISNUMBER(SEARCH("Peabody Energy",B106)),"Peabody Energy",IF(ISNUMBER(SEARCH("Glencore Xstrata",B106)),"Glencore Xstrata",IF(ISNUMBER(SEARCH("Datong Coal",B106)),"Datong Coal",IF(ISNUMBER(SEARCH("Yanzhou Coal",B106)),"Yanzhou Coal",IF(ISNUMBER(SEARCH("DEH",B106)),"DEH",IF(ISNUMBER(SEARCH("Exxaro",B106)),"Exxaro",IF(ISNUMBER(SEARCH("Yangquan Coal",B106)),"Yangquan Coal",IF(ISNUMBER(SEARCH("Mechel",B106)),"Mechel",IF(ISNUMBER(SEARCH("Arch Coal",B106)),"Arch Coal",IF(ISNUMBER(SEARCH("Alpha Natural Resources",B106)),"Alpha Natural Resources",IF(ISNUMBER(SEARCH("EVRAZ",B106)),"EVRAZ", IF(ISNUMBER(SEARCH("Mitsubishi",B106)),"Mitsubishi",
if(and(or(B106="Vale", ISNUMBER(SEARCH("Vale ",B106))),NOT(ISNUMBER(SEARCH("?Vale",B106)))), "Vale",IF(ISNUMBER(SEARCH("Raspadskaya",B106)),"Raspadskaya",IF(ISNUMBER(SEARCH("Rio Tinto",B106)),"Rio Tinto",IF(ISNUMBER(SEARCH("Asia Resource",B106)),"Asia Resource",IF(ISNUMBER(SEARCH("Rusal",B106)),"Rusal",IF(ISNUMBER(SEARCH("Neyveli Lignite",B106)),"Neyveli Lignite",IF(ISNUMBER(SEARCH("Pingdingshan",B106)),"Pingdingshan",IF(ISNUMBER(SEARCH("Cloud Peak",B106)),"Cloud Peak",IF(ISNUMBER(SEARCH("Sasol",B106)),"Sasol",IF(ISNUMBER(SEARCH("Tata Steel",B106)),"Tata Steel",IF(AND(ISNUMBER(SEARCH("AGL",B106)),NOT(ISNUMBER(SEARCH("?AGL",B106)))),"AGL", IF(ISNUMBER(SEARCH("Teck",B106)),"Teck",IF(ISNUMBER(SEARCH("Severstal",B106)),"Severstal",IF(ISNUMBER(SEARCH("Coalspur",B106)),"Coalspur",IF(ISNUMBER(SEARCH("Kuzbass Fuel ",B106)),"Kuzbass Fuel ",IF(ISNUMBER(SEARCH("Polyus Gold",B106)),"Polyus Gold",IF(ISNUMBER(SEARCH("Energy Ventures",B106)),"Energy Ventures",IF(ISNUMBER(SEARCH("Whitehaven Coal",B106)),"Whitehaven Coal",IF(ISNUMBER(SEARCH("Banpu",B106)),"Banpu",IF(ISNUMBER(SEARCH("Bayan",B106)),"Bayan",IF(AND(ISNUMBER(SEARCH("RWE",B106)),NOT(ISNUMBER(SEARCH("ERWE",B106)))),"RWE",IF(ISNUMBER(SEARCH("Consol Energy",B106)),"Consol Energy",IF(ISNUMBER(SEARCH("WHSP",B106)),"WHSP",IF(ISNUMBER(SEARCH("Westmoreland",B106)),"Westmoreland",IF(ISNUMBER(SEARCH("Resource Generation",B106)),"Resource Generation",IF(ISNUMBER(SEARCH("Churchill Mining",B106)),"Churchill Mining",IF(ISNUMBER(SEARCH("NTPC",B106)),"NTPC",IF(ISNUMBER(SEARCH("Adaro",B106)),"Adaro",IF(ISNUMBER(SEARCH("Nacco",B106)),"Nacco",  IF(ISNUMBER(SEARCH("Idemitsu Kosan",B106)),"Idemitsu Kosan",IF(ISNUMBER(SEARCH("ARLP",B106)),"ARLP",IF(ISNUMBER(SEARCH("Huolinhe Opencut",B106)),"Huolinhe Opencut",IF(ISNUMBER(SEARCH("Golden Energy",B106)),"Golden Energy",IF(ISNUMBER(SEARCH("Mitsui &amp; Co",B106)),"Mitsui &amp; Co",
IF(AND(ISNUMBER(SEARCH("CoAL",B106)),NOT(ISNUMBER(SEARCH("?CoAL",B106)))),"CoAL",IF(ISNUMBER(SEARCH("NLMK",B106)),"NLMK",IF(ISNUMBER(SEARCH("Tata Power",B106)),"Tata Power",IF(ISNUMBER(SEARCH("MMK OJSC",B106)),"MMK OJSC",IF(ISNUMBER(SEARCH("Wesfarmers",B106)),"Wesfarmers",IF(ISNUMBER(SEARCH("Kazakhmys",B106)),"Kazakhmys",IF(ISNUMBER(SEARCH("New World Resources",B106)),"New World Resources",IF(ISNUMBER(SEARCH("MMC",B106)),"MMC",IF(ISNUMBER(SEARCH("Itochu",B106)),"Itochu",IF(ISNUMBER(SEARCH("Cockatoo",B106)),"Cockatoo",IF(ISNUMBER(SEARCH("Shanxi Meijin Energy",B106)),"Shanxi Meijin Energy",IF(ISNUMBER(SEARCH("Jizhong Energy",B106)),"Jizhong Energy",IF(ISNUMBER(SEARCH("Bandanna",B106)),"Bandanna",IF(ISNUMBER(SEARCH("Polo Resources",B106)),"Polo Resources",IF(ISNUMBER(SEARCH("Allete",B106)),"Allete",IF(ISNUMBER(SEARCH("CLP Holdings",B106)),"CLP Holdings", IF(AND(ISNUMBER(SEARCH("Aspire",B106)),NOT(ISNUMBER(SEARCH("Aspire D",B106)))),"Aspire", IF(ISNUMBER(SEARCH("Marubeni",B106)),"Marubeni",IF(ISNUMBER(SEARCH("China Resources",B106)),"China Resources",IF(ISNUMBER(SEARCH("Walter Energy",B106)),"Walter Energy",IF(ISNUMBER(SEARCH("Coal Energy",B106)),"Coal Energy",IF(ISNUMBER(SEARCH("Indika",B106)),"Indika",IF(ISNUMBER(SEARCH("Arcelor Mittal",B106)),"Arcelor Mittal",IF(ISNUMBER(SEARCH("FirstEnergy",B106)),"FirstEnergy",IF(ISNUMBER(SEARCH("Black Hills",B106)),"Black Hills",IF(ISNUMBER(SEARCH("Wescoal",B106)),"Wescoal",IF(ISNUMBER(SEARCH("Grupo Mexico",B106)),"Grupo Mexico",IF(and(or(B106="ARM", ISNUMBER(SEARCH("ARM ",B106))),NOT(ISNUMBER(SEARCH("?ARM",B106)))), "ARM",IF(ISNUMBER(SEARCH("Shanxi Coal",B106)),"Shanxi Coal",IF(ISNUMBER(SEARCH("Capital Power",B106)),"Capital Power",IF(ISNUMBER(SEARCH("PTT",B106)),"PTT",IF(ISNUMBER(SEARCH("Shanxi Lanhua Sci-Tech",B106)),"Shanxi Lanhua Sci-Tech",IF(ISNUMBER(SEARCH("Fortune",B106)),"Fortune",IF(ISNUMBER(SEARCH("Cardero",B106)),"Cardero",IF(ISNUMBER(SEARCH("Zhengzhou  Coal",B106)),"Zhengzhou Coal",IF(ISNUMBER(SEARCH("SAIL",B106)),"SAIL",IF(ISNUMBER(SEARCH("JSPL",B106)),"JSPL",IF(ISNUMBER(SEARCH("Shougang Fushan",B106)),"Shougang Fushan",IF(ISNUMBER(SEARCH("Jingyuan",B106)),"Jingyuan",IF(ISNUMBER(SEARCH("Stanmore",B106)),"Stanmore",IF(ISNUMBER(SEARCH("Prophecy Coal",B106)),"Prophecy Coal",IF(ISNUMBER(SEARCH("Cliffs Natural Resources",B106)),"Cliffs Natural Resources",IF(ISNUMBER(SEARCH("James River",B106)),"James River",IF(ISNUMBER(SEARCH("CESC",B106)),"CESC",IF(ISNUMBER(SEARCH("Alcoa",B106)),"Alcoa","0"))))))))))))))))))))))))))))))))))))))))))))))))))))))))))))))))))))))))))))))))))))))))))))))))))))
</f>
        <v>0</v>
      </c>
      <c r="F106" s="19" t="str">
        <f t="shared" ref="F106:F271" si="6">IF(OR(NOT(D106="0"),NOT(E106="0")),B106,D106)</f>
        <v>0</v>
      </c>
      <c r="G106" s="20" t="str">
        <f t="shared" ref="G106:G271" si="7">IF(F106="0",F106,H106)</f>
        <v>0</v>
      </c>
      <c r="H106">
        <v>666530.4</v>
      </c>
    </row>
    <row r="107">
      <c r="A107" s="4" t="s">
        <v>10</v>
      </c>
      <c r="B107" s="4" t="s">
        <v>158</v>
      </c>
      <c r="D107" s="18" t="str">
        <f t="shared" si="1"/>
        <v>0</v>
      </c>
      <c r="E107" s="18" t="str">
        <f t="shared" si="5"/>
        <v>0</v>
      </c>
      <c r="F107" s="19" t="str">
        <f t="shared" si="6"/>
        <v>0</v>
      </c>
      <c r="G107" s="20" t="str">
        <f t="shared" si="7"/>
        <v>0</v>
      </c>
      <c r="H107">
        <v>669524.1</v>
      </c>
    </row>
    <row r="108">
      <c r="A108" s="4" t="s">
        <v>10</v>
      </c>
      <c r="B108" s="4" t="s">
        <v>159</v>
      </c>
      <c r="D108" s="18" t="str">
        <f t="shared" si="1"/>
        <v>0</v>
      </c>
      <c r="E108" s="18" t="str">
        <f t="shared" si="5"/>
        <v>0</v>
      </c>
      <c r="F108" s="19" t="str">
        <f t="shared" si="6"/>
        <v>0</v>
      </c>
      <c r="G108" s="20" t="str">
        <f t="shared" si="7"/>
        <v>0</v>
      </c>
      <c r="H108">
        <v>679878.16</v>
      </c>
    </row>
    <row r="109">
      <c r="A109" s="4" t="s">
        <v>10</v>
      </c>
      <c r="B109" s="4" t="s">
        <v>160</v>
      </c>
      <c r="D109" s="18" t="str">
        <f t="shared" si="1"/>
        <v>0</v>
      </c>
      <c r="E109" s="18" t="str">
        <f t="shared" si="5"/>
        <v>0</v>
      </c>
      <c r="F109" s="19" t="str">
        <f t="shared" si="6"/>
        <v>0</v>
      </c>
      <c r="G109" s="20" t="str">
        <f t="shared" si="7"/>
        <v>0</v>
      </c>
      <c r="H109">
        <v>681720.0</v>
      </c>
    </row>
    <row r="110">
      <c r="A110" s="4" t="s">
        <v>10</v>
      </c>
      <c r="B110" s="4" t="s">
        <v>161</v>
      </c>
      <c r="D110" s="18" t="str">
        <f t="shared" si="1"/>
        <v>0</v>
      </c>
      <c r="E110" s="18" t="str">
        <f t="shared" si="5"/>
        <v>0</v>
      </c>
      <c r="F110" s="19" t="str">
        <f t="shared" si="6"/>
        <v>0</v>
      </c>
      <c r="G110" s="20" t="str">
        <f t="shared" si="7"/>
        <v>0</v>
      </c>
      <c r="H110">
        <v>686491.0</v>
      </c>
    </row>
    <row r="111">
      <c r="A111" s="4" t="s">
        <v>10</v>
      </c>
      <c r="B111" s="4" t="s">
        <v>162</v>
      </c>
      <c r="D111" s="18" t="str">
        <f t="shared" si="1"/>
        <v>0</v>
      </c>
      <c r="E111" s="18" t="str">
        <f t="shared" si="5"/>
        <v>0</v>
      </c>
      <c r="F111" s="19" t="str">
        <f t="shared" si="6"/>
        <v>0</v>
      </c>
      <c r="G111" s="20" t="str">
        <f t="shared" si="7"/>
        <v>0</v>
      </c>
      <c r="H111">
        <v>689849.55</v>
      </c>
    </row>
    <row r="112">
      <c r="A112" s="4" t="s">
        <v>10</v>
      </c>
      <c r="B112" s="4" t="s">
        <v>163</v>
      </c>
      <c r="D112" s="18" t="str">
        <f t="shared" si="1"/>
        <v>0</v>
      </c>
      <c r="E112" s="18" t="str">
        <f t="shared" si="5"/>
        <v>0</v>
      </c>
      <c r="F112" s="19" t="str">
        <f t="shared" si="6"/>
        <v>0</v>
      </c>
      <c r="G112" s="20" t="str">
        <f t="shared" si="7"/>
        <v>0</v>
      </c>
      <c r="H112">
        <v>694432.9</v>
      </c>
    </row>
    <row r="113">
      <c r="A113" s="4" t="s">
        <v>10</v>
      </c>
      <c r="B113" s="4" t="s">
        <v>164</v>
      </c>
      <c r="D113" s="18" t="str">
        <f t="shared" si="1"/>
        <v>0</v>
      </c>
      <c r="E113" s="18" t="str">
        <f t="shared" si="5"/>
        <v>0</v>
      </c>
      <c r="F113" s="19" t="str">
        <f t="shared" si="6"/>
        <v>0</v>
      </c>
      <c r="G113" s="20" t="str">
        <f t="shared" si="7"/>
        <v>0</v>
      </c>
      <c r="H113">
        <v>703263.0</v>
      </c>
    </row>
    <row r="114">
      <c r="A114" s="4" t="s">
        <v>10</v>
      </c>
      <c r="B114" s="4" t="s">
        <v>165</v>
      </c>
      <c r="D114" s="18" t="str">
        <f t="shared" si="1"/>
        <v>0</v>
      </c>
      <c r="E114" s="18" t="str">
        <f t="shared" si="5"/>
        <v>0</v>
      </c>
      <c r="F114" s="19" t="str">
        <f t="shared" si="6"/>
        <v>0</v>
      </c>
      <c r="G114" s="20" t="str">
        <f t="shared" si="7"/>
        <v>0</v>
      </c>
      <c r="H114">
        <v>711420.0</v>
      </c>
    </row>
    <row r="115">
      <c r="A115" s="4" t="s">
        <v>10</v>
      </c>
      <c r="B115" s="4" t="s">
        <v>166</v>
      </c>
      <c r="D115" s="18" t="str">
        <f t="shared" si="1"/>
        <v>0</v>
      </c>
      <c r="E115" s="18" t="str">
        <f t="shared" si="5"/>
        <v>0</v>
      </c>
      <c r="F115" s="19" t="str">
        <f t="shared" si="6"/>
        <v>0</v>
      </c>
      <c r="G115" s="20" t="str">
        <f t="shared" si="7"/>
        <v>0</v>
      </c>
      <c r="H115">
        <v>714792.27</v>
      </c>
    </row>
    <row r="116">
      <c r="A116" s="4" t="s">
        <v>10</v>
      </c>
      <c r="B116" s="4" t="s">
        <v>167</v>
      </c>
      <c r="D116" s="18" t="str">
        <f t="shared" si="1"/>
        <v>0</v>
      </c>
      <c r="E116" s="18" t="str">
        <f t="shared" si="5"/>
        <v>0</v>
      </c>
      <c r="F116" s="19" t="str">
        <f t="shared" si="6"/>
        <v>0</v>
      </c>
      <c r="G116" s="20" t="str">
        <f t="shared" si="7"/>
        <v>0</v>
      </c>
      <c r="H116">
        <v>718065.0</v>
      </c>
    </row>
    <row r="117">
      <c r="A117" s="4" t="s">
        <v>10</v>
      </c>
      <c r="B117" s="4" t="s">
        <v>168</v>
      </c>
      <c r="D117" s="18" t="str">
        <f t="shared" si="1"/>
        <v>0</v>
      </c>
      <c r="E117" s="18" t="str">
        <f t="shared" si="5"/>
        <v>0</v>
      </c>
      <c r="F117" s="19" t="str">
        <f t="shared" si="6"/>
        <v>0</v>
      </c>
      <c r="G117" s="20" t="str">
        <f t="shared" si="7"/>
        <v>0</v>
      </c>
      <c r="H117">
        <v>718620.0</v>
      </c>
    </row>
    <row r="118">
      <c r="A118" s="4" t="s">
        <v>10</v>
      </c>
      <c r="B118" s="4" t="s">
        <v>169</v>
      </c>
      <c r="D118" s="18" t="str">
        <f t="shared" si="1"/>
        <v>0</v>
      </c>
      <c r="E118" s="18" t="str">
        <f t="shared" si="5"/>
        <v>0</v>
      </c>
      <c r="F118" s="19" t="str">
        <f t="shared" si="6"/>
        <v>0</v>
      </c>
      <c r="G118" s="20" t="str">
        <f t="shared" si="7"/>
        <v>0</v>
      </c>
      <c r="H118">
        <v>724200.07</v>
      </c>
    </row>
    <row r="119">
      <c r="A119" s="4" t="s">
        <v>10</v>
      </c>
      <c r="B119" s="4" t="s">
        <v>170</v>
      </c>
      <c r="D119" s="18" t="str">
        <f t="shared" si="1"/>
        <v>Total</v>
      </c>
      <c r="E119" s="18" t="str">
        <f t="shared" si="5"/>
        <v>0</v>
      </c>
      <c r="F119" s="19" t="str">
        <f t="shared" si="6"/>
        <v>TOTAL CAPITAL SA 4.25% GTD EMTN 08/12/17GBP</v>
      </c>
      <c r="G119" s="20">
        <f t="shared" si="7"/>
        <v>724965.64</v>
      </c>
      <c r="H119">
        <v>724965.64</v>
      </c>
    </row>
    <row r="120">
      <c r="A120" s="4" t="s">
        <v>10</v>
      </c>
      <c r="B120" s="4" t="s">
        <v>171</v>
      </c>
      <c r="D120" s="18" t="str">
        <f t="shared" si="1"/>
        <v>0</v>
      </c>
      <c r="E120" s="18" t="str">
        <f t="shared" si="5"/>
        <v>0</v>
      </c>
      <c r="F120" s="19" t="str">
        <f t="shared" si="6"/>
        <v>0</v>
      </c>
      <c r="G120" s="20" t="str">
        <f t="shared" si="7"/>
        <v>0</v>
      </c>
      <c r="H120">
        <v>725826.0</v>
      </c>
    </row>
    <row r="121">
      <c r="A121" s="4" t="s">
        <v>10</v>
      </c>
      <c r="B121" s="4" t="s">
        <v>172</v>
      </c>
      <c r="D121" s="18" t="str">
        <f t="shared" si="1"/>
        <v>0</v>
      </c>
      <c r="E121" s="18" t="str">
        <f t="shared" si="5"/>
        <v>0</v>
      </c>
      <c r="F121" s="19" t="str">
        <f t="shared" si="6"/>
        <v>0</v>
      </c>
      <c r="G121" s="20" t="str">
        <f t="shared" si="7"/>
        <v>0</v>
      </c>
      <c r="H121">
        <v>735677.01</v>
      </c>
    </row>
    <row r="122">
      <c r="A122" s="4" t="s">
        <v>10</v>
      </c>
      <c r="B122" s="4" t="s">
        <v>173</v>
      </c>
      <c r="D122" s="18" t="str">
        <f t="shared" si="1"/>
        <v>0</v>
      </c>
      <c r="E122" s="18" t="str">
        <f t="shared" si="5"/>
        <v>0</v>
      </c>
      <c r="F122" s="19" t="str">
        <f t="shared" si="6"/>
        <v>0</v>
      </c>
      <c r="G122" s="20" t="str">
        <f t="shared" si="7"/>
        <v>0</v>
      </c>
      <c r="H122">
        <v>739945.37</v>
      </c>
    </row>
    <row r="123">
      <c r="A123" s="4" t="s">
        <v>10</v>
      </c>
      <c r="B123" s="4" t="s">
        <v>174</v>
      </c>
      <c r="D123" s="18" t="str">
        <f t="shared" si="1"/>
        <v>0</v>
      </c>
      <c r="E123" s="18" t="str">
        <f t="shared" si="5"/>
        <v>0</v>
      </c>
      <c r="F123" s="19" t="str">
        <f t="shared" si="6"/>
        <v>0</v>
      </c>
      <c r="G123" s="20" t="str">
        <f t="shared" si="7"/>
        <v>0</v>
      </c>
      <c r="H123">
        <v>743349.98</v>
      </c>
    </row>
    <row r="124">
      <c r="A124" s="4" t="s">
        <v>10</v>
      </c>
      <c r="B124" s="4" t="s">
        <v>175</v>
      </c>
      <c r="D124" s="18" t="str">
        <f t="shared" si="1"/>
        <v>0</v>
      </c>
      <c r="E124" s="18" t="str">
        <f t="shared" si="5"/>
        <v>0</v>
      </c>
      <c r="F124" s="19" t="str">
        <f t="shared" si="6"/>
        <v>0</v>
      </c>
      <c r="G124" s="20" t="str">
        <f t="shared" si="7"/>
        <v>0</v>
      </c>
      <c r="H124">
        <v>749814.1</v>
      </c>
    </row>
    <row r="125">
      <c r="A125" s="4" t="s">
        <v>10</v>
      </c>
      <c r="B125" s="4" t="s">
        <v>176</v>
      </c>
      <c r="D125" s="18" t="str">
        <f t="shared" si="1"/>
        <v>ENI</v>
      </c>
      <c r="E125" s="18" t="str">
        <f t="shared" si="5"/>
        <v>0</v>
      </c>
      <c r="F125" s="19" t="str">
        <f t="shared" si="6"/>
        <v>ENI FINANCE INTL 6.125% MTN 17/12/2018 GBP</v>
      </c>
      <c r="G125" s="20">
        <f t="shared" si="7"/>
        <v>749913.45</v>
      </c>
      <c r="H125">
        <v>749913.45</v>
      </c>
    </row>
    <row r="126">
      <c r="A126" s="4" t="s">
        <v>10</v>
      </c>
      <c r="B126" s="4" t="s">
        <v>177</v>
      </c>
      <c r="D126" s="18" t="str">
        <f t="shared" si="1"/>
        <v>0</v>
      </c>
      <c r="E126" s="18" t="str">
        <f t="shared" si="5"/>
        <v>0</v>
      </c>
      <c r="F126" s="19" t="str">
        <f t="shared" si="6"/>
        <v>0</v>
      </c>
      <c r="G126" s="20" t="str">
        <f t="shared" si="7"/>
        <v>0</v>
      </c>
      <c r="H126">
        <v>757077.0</v>
      </c>
    </row>
    <row r="127">
      <c r="A127" s="4" t="s">
        <v>10</v>
      </c>
      <c r="B127" s="4" t="s">
        <v>178</v>
      </c>
      <c r="D127" s="18" t="str">
        <f t="shared" si="1"/>
        <v>0</v>
      </c>
      <c r="E127" s="18" t="str">
        <f t="shared" si="5"/>
        <v>Rio Tinto</v>
      </c>
      <c r="F127" s="19" t="str">
        <f t="shared" si="6"/>
        <v>RIO TINTO ORD GBP0.10</v>
      </c>
      <c r="G127" s="20">
        <f t="shared" si="7"/>
        <v>760836</v>
      </c>
      <c r="H127">
        <v>760836.0</v>
      </c>
    </row>
    <row r="128">
      <c r="A128" s="4" t="s">
        <v>10</v>
      </c>
      <c r="B128" s="4" t="s">
        <v>179</v>
      </c>
      <c r="D128" s="18" t="str">
        <f t="shared" si="1"/>
        <v>0</v>
      </c>
      <c r="E128" s="18" t="str">
        <f t="shared" si="5"/>
        <v>0</v>
      </c>
      <c r="F128" s="19" t="str">
        <f t="shared" si="6"/>
        <v>0</v>
      </c>
      <c r="G128" s="20" t="str">
        <f t="shared" si="7"/>
        <v>0</v>
      </c>
      <c r="H128">
        <v>782456.0</v>
      </c>
    </row>
    <row r="129">
      <c r="A129" s="4" t="s">
        <v>10</v>
      </c>
      <c r="B129" s="4" t="s">
        <v>180</v>
      </c>
      <c r="D129" s="18" t="str">
        <f t="shared" si="1"/>
        <v>0</v>
      </c>
      <c r="E129" s="18" t="str">
        <f t="shared" si="5"/>
        <v>0</v>
      </c>
      <c r="F129" s="19" t="str">
        <f t="shared" si="6"/>
        <v>0</v>
      </c>
      <c r="G129" s="20" t="str">
        <f t="shared" si="7"/>
        <v>0</v>
      </c>
      <c r="H129">
        <v>786081.8</v>
      </c>
    </row>
    <row r="130">
      <c r="A130" s="4" t="s">
        <v>10</v>
      </c>
      <c r="B130" s="4" t="s">
        <v>181</v>
      </c>
      <c r="D130" s="18" t="str">
        <f t="shared" si="1"/>
        <v>0</v>
      </c>
      <c r="E130" s="18" t="str">
        <f t="shared" si="5"/>
        <v>0</v>
      </c>
      <c r="F130" s="19" t="str">
        <f t="shared" si="6"/>
        <v>0</v>
      </c>
      <c r="G130" s="20" t="str">
        <f t="shared" si="7"/>
        <v>0</v>
      </c>
      <c r="H130">
        <v>789767.25</v>
      </c>
    </row>
    <row r="131">
      <c r="A131" s="4" t="s">
        <v>10</v>
      </c>
      <c r="B131" s="4" t="s">
        <v>182</v>
      </c>
      <c r="D131" s="18" t="str">
        <f t="shared" si="1"/>
        <v>0</v>
      </c>
      <c r="E131" s="18" t="str">
        <f t="shared" si="5"/>
        <v>0</v>
      </c>
      <c r="F131" s="19" t="str">
        <f t="shared" si="6"/>
        <v>0</v>
      </c>
      <c r="G131" s="20" t="str">
        <f t="shared" si="7"/>
        <v>0</v>
      </c>
      <c r="H131">
        <v>790305.39</v>
      </c>
    </row>
    <row r="132">
      <c r="A132" s="4" t="s">
        <v>10</v>
      </c>
      <c r="B132" s="4" t="s">
        <v>183</v>
      </c>
      <c r="D132" s="18" t="str">
        <f t="shared" si="1"/>
        <v>0</v>
      </c>
      <c r="E132" s="18" t="str">
        <f t="shared" si="5"/>
        <v>0</v>
      </c>
      <c r="F132" s="19" t="str">
        <f t="shared" si="6"/>
        <v>0</v>
      </c>
      <c r="G132" s="20" t="str">
        <f t="shared" si="7"/>
        <v>0</v>
      </c>
      <c r="H132">
        <v>794297.7</v>
      </c>
    </row>
    <row r="133">
      <c r="A133" s="4" t="s">
        <v>10</v>
      </c>
      <c r="B133" s="4" t="s">
        <v>184</v>
      </c>
      <c r="D133" s="18" t="str">
        <f t="shared" si="1"/>
        <v>0</v>
      </c>
      <c r="E133" s="18" t="str">
        <f t="shared" si="5"/>
        <v>0</v>
      </c>
      <c r="F133" s="19" t="str">
        <f t="shared" si="6"/>
        <v>0</v>
      </c>
      <c r="G133" s="20" t="str">
        <f t="shared" si="7"/>
        <v>0</v>
      </c>
      <c r="H133">
        <v>794893.03</v>
      </c>
    </row>
    <row r="134">
      <c r="A134" s="4" t="s">
        <v>10</v>
      </c>
      <c r="B134" s="4" t="s">
        <v>185</v>
      </c>
      <c r="D134" s="18" t="str">
        <f t="shared" si="1"/>
        <v>0</v>
      </c>
      <c r="E134" s="18" t="str">
        <f t="shared" si="5"/>
        <v>0</v>
      </c>
      <c r="F134" s="19" t="str">
        <f t="shared" si="6"/>
        <v>0</v>
      </c>
      <c r="G134" s="20" t="str">
        <f t="shared" si="7"/>
        <v>0</v>
      </c>
      <c r="H134">
        <v>795773.83</v>
      </c>
    </row>
    <row r="135">
      <c r="A135" s="4" t="s">
        <v>10</v>
      </c>
      <c r="B135" s="4" t="s">
        <v>186</v>
      </c>
      <c r="D135" s="18" t="str">
        <f t="shared" si="1"/>
        <v>0</v>
      </c>
      <c r="E135" s="18" t="str">
        <f t="shared" si="5"/>
        <v>0</v>
      </c>
      <c r="F135" s="19" t="str">
        <f t="shared" si="6"/>
        <v>0</v>
      </c>
      <c r="G135" s="20" t="str">
        <f t="shared" si="7"/>
        <v>0</v>
      </c>
      <c r="H135">
        <v>795818.25</v>
      </c>
    </row>
    <row r="136">
      <c r="A136" s="4" t="s">
        <v>10</v>
      </c>
      <c r="B136" s="4" t="s">
        <v>187</v>
      </c>
      <c r="D136" s="18" t="str">
        <f t="shared" si="1"/>
        <v>0</v>
      </c>
      <c r="E136" s="18" t="str">
        <f t="shared" si="5"/>
        <v>0</v>
      </c>
      <c r="F136" s="19" t="str">
        <f t="shared" si="6"/>
        <v>0</v>
      </c>
      <c r="G136" s="20" t="str">
        <f t="shared" si="7"/>
        <v>0</v>
      </c>
      <c r="H136">
        <v>798128.82</v>
      </c>
    </row>
    <row r="137">
      <c r="A137" s="4" t="s">
        <v>10</v>
      </c>
      <c r="B137" s="4" t="s">
        <v>188</v>
      </c>
      <c r="D137" s="18" t="str">
        <f t="shared" si="1"/>
        <v>0</v>
      </c>
      <c r="E137" s="18" t="str">
        <f t="shared" si="5"/>
        <v>0</v>
      </c>
      <c r="F137" s="19" t="str">
        <f t="shared" si="6"/>
        <v>0</v>
      </c>
      <c r="G137" s="20" t="str">
        <f t="shared" si="7"/>
        <v>0</v>
      </c>
      <c r="H137">
        <v>810904.46</v>
      </c>
    </row>
    <row r="138">
      <c r="A138" s="4" t="s">
        <v>10</v>
      </c>
      <c r="B138" s="4" t="s">
        <v>189</v>
      </c>
      <c r="D138" s="18" t="str">
        <f t="shared" si="1"/>
        <v>0</v>
      </c>
      <c r="E138" s="18" t="str">
        <f t="shared" si="5"/>
        <v>0</v>
      </c>
      <c r="F138" s="19" t="str">
        <f t="shared" si="6"/>
        <v>0</v>
      </c>
      <c r="G138" s="20" t="str">
        <f t="shared" si="7"/>
        <v>0</v>
      </c>
      <c r="H138">
        <v>816484.06</v>
      </c>
    </row>
    <row r="139">
      <c r="A139" s="4" t="s">
        <v>10</v>
      </c>
      <c r="B139" s="4" t="s">
        <v>190</v>
      </c>
      <c r="D139" s="18" t="str">
        <f t="shared" si="1"/>
        <v>0</v>
      </c>
      <c r="E139" s="18" t="str">
        <f t="shared" si="5"/>
        <v>0</v>
      </c>
      <c r="F139" s="19" t="str">
        <f t="shared" si="6"/>
        <v>0</v>
      </c>
      <c r="G139" s="20" t="str">
        <f t="shared" si="7"/>
        <v>0</v>
      </c>
      <c r="H139">
        <v>827835.01</v>
      </c>
    </row>
    <row r="140">
      <c r="A140" s="4" t="s">
        <v>10</v>
      </c>
      <c r="B140" s="4" t="s">
        <v>191</v>
      </c>
      <c r="D140" s="18" t="str">
        <f t="shared" si="1"/>
        <v>0</v>
      </c>
      <c r="E140" s="18" t="str">
        <f t="shared" si="5"/>
        <v>0</v>
      </c>
      <c r="F140" s="19" t="str">
        <f t="shared" si="6"/>
        <v>0</v>
      </c>
      <c r="G140" s="20" t="str">
        <f t="shared" si="7"/>
        <v>0</v>
      </c>
      <c r="H140">
        <v>836553.6</v>
      </c>
    </row>
    <row r="141">
      <c r="A141" s="4" t="s">
        <v>10</v>
      </c>
      <c r="B141" s="4" t="s">
        <v>192</v>
      </c>
      <c r="D141" s="18" t="str">
        <f t="shared" si="1"/>
        <v>0</v>
      </c>
      <c r="E141" s="18" t="str">
        <f t="shared" si="5"/>
        <v>0</v>
      </c>
      <c r="F141" s="19" t="str">
        <f t="shared" si="6"/>
        <v>0</v>
      </c>
      <c r="G141" s="20" t="str">
        <f t="shared" si="7"/>
        <v>0</v>
      </c>
      <c r="H141">
        <v>837319.7</v>
      </c>
    </row>
    <row r="142">
      <c r="A142" s="4" t="s">
        <v>10</v>
      </c>
      <c r="B142" s="4" t="s">
        <v>193</v>
      </c>
      <c r="D142" s="18" t="str">
        <f t="shared" si="1"/>
        <v>0</v>
      </c>
      <c r="E142" s="18" t="str">
        <f t="shared" si="5"/>
        <v>0</v>
      </c>
      <c r="F142" s="19" t="str">
        <f t="shared" si="6"/>
        <v>0</v>
      </c>
      <c r="G142" s="20" t="str">
        <f t="shared" si="7"/>
        <v>0</v>
      </c>
      <c r="H142">
        <v>839928.8</v>
      </c>
    </row>
    <row r="143">
      <c r="A143" s="4" t="s">
        <v>10</v>
      </c>
      <c r="B143" s="4" t="s">
        <v>194</v>
      </c>
      <c r="D143" s="18" t="str">
        <f t="shared" si="1"/>
        <v>0</v>
      </c>
      <c r="E143" s="18" t="str">
        <f t="shared" si="5"/>
        <v>0</v>
      </c>
      <c r="F143" s="19" t="str">
        <f t="shared" si="6"/>
        <v>0</v>
      </c>
      <c r="G143" s="20" t="str">
        <f t="shared" si="7"/>
        <v>0</v>
      </c>
      <c r="H143">
        <v>840417.47</v>
      </c>
    </row>
    <row r="144">
      <c r="A144" s="4" t="s">
        <v>10</v>
      </c>
      <c r="B144" s="4" t="s">
        <v>195</v>
      </c>
      <c r="D144" s="18" t="str">
        <f t="shared" si="1"/>
        <v>0</v>
      </c>
      <c r="E144" s="18" t="str">
        <f t="shared" si="5"/>
        <v>0</v>
      </c>
      <c r="F144" s="19" t="str">
        <f t="shared" si="6"/>
        <v>0</v>
      </c>
      <c r="G144" s="20" t="str">
        <f t="shared" si="7"/>
        <v>0</v>
      </c>
      <c r="H144">
        <v>847480.0</v>
      </c>
    </row>
    <row r="145">
      <c r="A145" s="4" t="s">
        <v>10</v>
      </c>
      <c r="B145" s="4" t="s">
        <v>196</v>
      </c>
      <c r="D145" s="18" t="str">
        <f t="shared" si="1"/>
        <v>0</v>
      </c>
      <c r="E145" s="18" t="str">
        <f t="shared" si="5"/>
        <v>0</v>
      </c>
      <c r="F145" s="19" t="str">
        <f t="shared" si="6"/>
        <v>0</v>
      </c>
      <c r="G145" s="20" t="str">
        <f t="shared" si="7"/>
        <v>0</v>
      </c>
      <c r="H145">
        <v>872792.8</v>
      </c>
    </row>
    <row r="146">
      <c r="A146" s="4" t="s">
        <v>10</v>
      </c>
      <c r="B146" s="4" t="s">
        <v>197</v>
      </c>
      <c r="D146" s="18" t="str">
        <f t="shared" si="1"/>
        <v>0</v>
      </c>
      <c r="E146" s="18" t="str">
        <f t="shared" si="5"/>
        <v>0</v>
      </c>
      <c r="F146" s="19" t="str">
        <f t="shared" si="6"/>
        <v>0</v>
      </c>
      <c r="G146" s="20" t="str">
        <f t="shared" si="7"/>
        <v>0</v>
      </c>
      <c r="H146">
        <v>873008.0</v>
      </c>
    </row>
    <row r="147">
      <c r="A147" s="4" t="s">
        <v>10</v>
      </c>
      <c r="B147" s="4" t="s">
        <v>198</v>
      </c>
      <c r="D147" s="18" t="str">
        <f t="shared" si="1"/>
        <v>0</v>
      </c>
      <c r="E147" s="18" t="str">
        <f t="shared" si="5"/>
        <v>0</v>
      </c>
      <c r="F147" s="19" t="str">
        <f t="shared" si="6"/>
        <v>0</v>
      </c>
      <c r="G147" s="20" t="str">
        <f t="shared" si="7"/>
        <v>0</v>
      </c>
      <c r="H147">
        <v>878006.13</v>
      </c>
    </row>
    <row r="148">
      <c r="A148" s="4" t="s">
        <v>10</v>
      </c>
      <c r="B148" s="4" t="s">
        <v>199</v>
      </c>
      <c r="D148" s="18" t="str">
        <f t="shared" si="1"/>
        <v>0</v>
      </c>
      <c r="E148" s="18" t="str">
        <f t="shared" si="5"/>
        <v>0</v>
      </c>
      <c r="F148" s="19" t="str">
        <f t="shared" si="6"/>
        <v>0</v>
      </c>
      <c r="G148" s="20" t="str">
        <f t="shared" si="7"/>
        <v>0</v>
      </c>
      <c r="H148">
        <v>883928.0</v>
      </c>
    </row>
    <row r="149">
      <c r="A149" s="4" t="s">
        <v>10</v>
      </c>
      <c r="B149" s="4" t="s">
        <v>200</v>
      </c>
      <c r="D149" s="18" t="str">
        <f t="shared" si="1"/>
        <v>0</v>
      </c>
      <c r="E149" s="18" t="str">
        <f t="shared" si="5"/>
        <v>0</v>
      </c>
      <c r="F149" s="19" t="str">
        <f t="shared" si="6"/>
        <v>0</v>
      </c>
      <c r="G149" s="20" t="str">
        <f t="shared" si="7"/>
        <v>0</v>
      </c>
      <c r="H149">
        <v>887542.76</v>
      </c>
    </row>
    <row r="150">
      <c r="A150" s="4" t="s">
        <v>10</v>
      </c>
      <c r="B150" s="4" t="s">
        <v>201</v>
      </c>
      <c r="D150" s="18" t="str">
        <f t="shared" si="1"/>
        <v>0</v>
      </c>
      <c r="E150" s="18" t="str">
        <f t="shared" si="5"/>
        <v>0</v>
      </c>
      <c r="F150" s="19" t="str">
        <f t="shared" si="6"/>
        <v>0</v>
      </c>
      <c r="G150" s="20" t="str">
        <f t="shared" si="7"/>
        <v>0</v>
      </c>
      <c r="H150">
        <v>887667.7</v>
      </c>
    </row>
    <row r="151">
      <c r="A151" s="4" t="s">
        <v>10</v>
      </c>
      <c r="B151" s="4" t="s">
        <v>202</v>
      </c>
      <c r="D151" s="18" t="str">
        <f t="shared" si="1"/>
        <v>0</v>
      </c>
      <c r="E151" s="18" t="str">
        <f t="shared" si="5"/>
        <v>0</v>
      </c>
      <c r="F151" s="19" t="str">
        <f t="shared" si="6"/>
        <v>0</v>
      </c>
      <c r="G151" s="20" t="str">
        <f t="shared" si="7"/>
        <v>0</v>
      </c>
      <c r="H151">
        <v>889254.0</v>
      </c>
    </row>
    <row r="152">
      <c r="A152" s="4" t="s">
        <v>10</v>
      </c>
      <c r="B152" s="4" t="s">
        <v>203</v>
      </c>
      <c r="D152" s="18" t="str">
        <f t="shared" si="1"/>
        <v>0</v>
      </c>
      <c r="E152" s="18" t="str">
        <f t="shared" si="5"/>
        <v>0</v>
      </c>
      <c r="F152" s="19" t="str">
        <f t="shared" si="6"/>
        <v>0</v>
      </c>
      <c r="G152" s="20" t="str">
        <f t="shared" si="7"/>
        <v>0</v>
      </c>
      <c r="H152">
        <v>890259.75</v>
      </c>
    </row>
    <row r="153">
      <c r="A153" s="4" t="s">
        <v>10</v>
      </c>
      <c r="B153" s="4" t="s">
        <v>204</v>
      </c>
      <c r="D153" s="18" t="str">
        <f t="shared" si="1"/>
        <v>0</v>
      </c>
      <c r="E153" s="18" t="str">
        <f t="shared" si="5"/>
        <v>0</v>
      </c>
      <c r="F153" s="19" t="str">
        <f t="shared" si="6"/>
        <v>0</v>
      </c>
      <c r="G153" s="20" t="str">
        <f t="shared" si="7"/>
        <v>0</v>
      </c>
      <c r="H153">
        <v>891944.9</v>
      </c>
    </row>
    <row r="154">
      <c r="A154" s="4" t="s">
        <v>10</v>
      </c>
      <c r="B154" s="4" t="s">
        <v>205</v>
      </c>
      <c r="D154" s="18" t="str">
        <f t="shared" si="1"/>
        <v>0</v>
      </c>
      <c r="E154" s="18" t="str">
        <f t="shared" si="5"/>
        <v>0</v>
      </c>
      <c r="F154" s="19" t="str">
        <f t="shared" si="6"/>
        <v>0</v>
      </c>
      <c r="G154" s="20" t="str">
        <f t="shared" si="7"/>
        <v>0</v>
      </c>
      <c r="H154">
        <v>892730.79</v>
      </c>
    </row>
    <row r="155">
      <c r="A155" s="4" t="s">
        <v>10</v>
      </c>
      <c r="B155" s="4" t="s">
        <v>206</v>
      </c>
      <c r="D155" s="18" t="str">
        <f t="shared" si="1"/>
        <v>0</v>
      </c>
      <c r="E155" s="18" t="str">
        <f t="shared" si="5"/>
        <v>0</v>
      </c>
      <c r="F155" s="19" t="str">
        <f t="shared" si="6"/>
        <v>0</v>
      </c>
      <c r="G155" s="20" t="str">
        <f t="shared" si="7"/>
        <v>0</v>
      </c>
      <c r="H155">
        <v>893664.0</v>
      </c>
    </row>
    <row r="156">
      <c r="A156" s="4" t="s">
        <v>10</v>
      </c>
      <c r="B156" s="4" t="s">
        <v>85</v>
      </c>
      <c r="D156" s="18" t="str">
        <f t="shared" si="1"/>
        <v>0</v>
      </c>
      <c r="E156" s="18" t="str">
        <f t="shared" si="5"/>
        <v>0</v>
      </c>
      <c r="F156" s="19" t="str">
        <f t="shared" si="6"/>
        <v>0</v>
      </c>
      <c r="G156" s="20" t="str">
        <f t="shared" si="7"/>
        <v>0</v>
      </c>
      <c r="H156">
        <v>897267.67</v>
      </c>
    </row>
    <row r="157">
      <c r="A157" s="4" t="s">
        <v>10</v>
      </c>
      <c r="B157" s="4" t="s">
        <v>207</v>
      </c>
      <c r="D157" s="18" t="str">
        <f t="shared" si="1"/>
        <v>BASF</v>
      </c>
      <c r="E157" s="18" t="str">
        <f t="shared" si="5"/>
        <v>0</v>
      </c>
      <c r="F157" s="19" t="str">
        <f t="shared" si="6"/>
        <v>BASF SE 5.875% SNR MTN 31/03/17 GBP</v>
      </c>
      <c r="G157" s="20">
        <f t="shared" si="7"/>
        <v>897822.4</v>
      </c>
      <c r="H157">
        <v>897822.4</v>
      </c>
    </row>
    <row r="158">
      <c r="A158" s="4" t="s">
        <v>10</v>
      </c>
      <c r="B158" s="4" t="s">
        <v>208</v>
      </c>
      <c r="D158" s="18" t="str">
        <f t="shared" si="1"/>
        <v>0</v>
      </c>
      <c r="E158" s="18" t="str">
        <f t="shared" si="5"/>
        <v>0</v>
      </c>
      <c r="F158" s="19" t="str">
        <f t="shared" si="6"/>
        <v>0</v>
      </c>
      <c r="G158" s="20" t="str">
        <f t="shared" si="7"/>
        <v>0</v>
      </c>
      <c r="H158">
        <v>899188.0</v>
      </c>
    </row>
    <row r="159">
      <c r="A159" s="4" t="s">
        <v>10</v>
      </c>
      <c r="B159" s="4" t="s">
        <v>209</v>
      </c>
      <c r="D159" s="18" t="str">
        <f t="shared" si="1"/>
        <v>0</v>
      </c>
      <c r="E159" s="18" t="str">
        <f t="shared" si="5"/>
        <v>0</v>
      </c>
      <c r="F159" s="19" t="str">
        <f t="shared" si="6"/>
        <v>0</v>
      </c>
      <c r="G159" s="20" t="str">
        <f t="shared" si="7"/>
        <v>0</v>
      </c>
      <c r="H159">
        <v>900268.8</v>
      </c>
    </row>
    <row r="160">
      <c r="A160" s="4" t="s">
        <v>10</v>
      </c>
      <c r="B160" s="4" t="s">
        <v>210</v>
      </c>
      <c r="D160" s="18" t="str">
        <f t="shared" si="1"/>
        <v>0</v>
      </c>
      <c r="E160" s="18" t="str">
        <f t="shared" si="5"/>
        <v>0</v>
      </c>
      <c r="F160" s="19" t="str">
        <f t="shared" si="6"/>
        <v>0</v>
      </c>
      <c r="G160" s="20" t="str">
        <f t="shared" si="7"/>
        <v>0</v>
      </c>
      <c r="H160">
        <v>904540.0</v>
      </c>
    </row>
    <row r="161">
      <c r="A161" s="4" t="s">
        <v>10</v>
      </c>
      <c r="B161" s="4" t="s">
        <v>211</v>
      </c>
      <c r="D161" s="18" t="str">
        <f t="shared" si="1"/>
        <v>0</v>
      </c>
      <c r="E161" s="18" t="str">
        <f t="shared" si="5"/>
        <v>0</v>
      </c>
      <c r="F161" s="19" t="str">
        <f t="shared" si="6"/>
        <v>0</v>
      </c>
      <c r="G161" s="20" t="str">
        <f t="shared" si="7"/>
        <v>0</v>
      </c>
      <c r="H161">
        <v>910447.2</v>
      </c>
    </row>
    <row r="162">
      <c r="A162" s="4" t="s">
        <v>10</v>
      </c>
      <c r="B162" s="4" t="s">
        <v>212</v>
      </c>
      <c r="D162" s="18" t="str">
        <f t="shared" si="1"/>
        <v>0</v>
      </c>
      <c r="E162" s="18" t="str">
        <f t="shared" si="5"/>
        <v>Anglo American</v>
      </c>
      <c r="F162" s="19" t="str">
        <f t="shared" si="6"/>
        <v>ANGLO AMERICAN CAP 6.875% GTD MTN 01/05/18 GBP</v>
      </c>
      <c r="G162" s="20">
        <f t="shared" si="7"/>
        <v>912588</v>
      </c>
      <c r="H162">
        <v>912588.0</v>
      </c>
    </row>
    <row r="163">
      <c r="A163" s="4" t="s">
        <v>10</v>
      </c>
      <c r="B163" s="4" t="s">
        <v>213</v>
      </c>
      <c r="D163" s="18" t="str">
        <f t="shared" si="1"/>
        <v>0</v>
      </c>
      <c r="E163" s="18" t="str">
        <f t="shared" si="5"/>
        <v>0</v>
      </c>
      <c r="F163" s="19" t="str">
        <f t="shared" si="6"/>
        <v>0</v>
      </c>
      <c r="G163" s="20" t="str">
        <f t="shared" si="7"/>
        <v>0</v>
      </c>
      <c r="H163">
        <v>914498.4</v>
      </c>
    </row>
    <row r="164">
      <c r="A164" s="4" t="s">
        <v>10</v>
      </c>
      <c r="B164" s="4" t="s">
        <v>214</v>
      </c>
      <c r="D164" s="18" t="str">
        <f t="shared" si="1"/>
        <v>0</v>
      </c>
      <c r="E164" s="18" t="str">
        <f t="shared" si="5"/>
        <v>0</v>
      </c>
      <c r="F164" s="19" t="str">
        <f t="shared" si="6"/>
        <v>0</v>
      </c>
      <c r="G164" s="20" t="str">
        <f t="shared" si="7"/>
        <v>0</v>
      </c>
      <c r="H164">
        <v>918586.4</v>
      </c>
    </row>
    <row r="165">
      <c r="A165" s="4" t="s">
        <v>10</v>
      </c>
      <c r="B165" s="4" t="s">
        <v>215</v>
      </c>
      <c r="D165" s="18" t="str">
        <f t="shared" si="1"/>
        <v>0</v>
      </c>
      <c r="E165" s="18" t="str">
        <f t="shared" si="5"/>
        <v>0</v>
      </c>
      <c r="F165" s="19" t="str">
        <f t="shared" si="6"/>
        <v>0</v>
      </c>
      <c r="G165" s="20" t="str">
        <f t="shared" si="7"/>
        <v>0</v>
      </c>
      <c r="H165">
        <v>921894.2</v>
      </c>
    </row>
    <row r="166">
      <c r="A166" s="4" t="s">
        <v>10</v>
      </c>
      <c r="B166" s="4" t="s">
        <v>216</v>
      </c>
      <c r="D166" s="18" t="str">
        <f t="shared" si="1"/>
        <v>0</v>
      </c>
      <c r="E166" s="18" t="str">
        <f t="shared" si="5"/>
        <v>0</v>
      </c>
      <c r="F166" s="19" t="str">
        <f t="shared" si="6"/>
        <v>0</v>
      </c>
      <c r="G166" s="20" t="str">
        <f t="shared" si="7"/>
        <v>0</v>
      </c>
      <c r="H166">
        <v>923272.32</v>
      </c>
    </row>
    <row r="167">
      <c r="A167" s="4" t="s">
        <v>10</v>
      </c>
      <c r="B167" s="4" t="s">
        <v>217</v>
      </c>
      <c r="D167" s="18" t="str">
        <f t="shared" si="1"/>
        <v>0</v>
      </c>
      <c r="E167" s="18" t="str">
        <f t="shared" si="5"/>
        <v>0</v>
      </c>
      <c r="F167" s="19" t="str">
        <f t="shared" si="6"/>
        <v>0</v>
      </c>
      <c r="G167" s="20" t="str">
        <f t="shared" si="7"/>
        <v>0</v>
      </c>
      <c r="H167">
        <v>926237.45</v>
      </c>
    </row>
    <row r="168">
      <c r="A168" s="4" t="s">
        <v>10</v>
      </c>
      <c r="B168" s="4" t="s">
        <v>218</v>
      </c>
      <c r="D168" s="18" t="str">
        <f t="shared" si="1"/>
        <v>0</v>
      </c>
      <c r="E168" s="18" t="str">
        <f t="shared" si="5"/>
        <v>0</v>
      </c>
      <c r="F168" s="19" t="str">
        <f t="shared" si="6"/>
        <v>0</v>
      </c>
      <c r="G168" s="20" t="str">
        <f t="shared" si="7"/>
        <v>0</v>
      </c>
      <c r="H168">
        <v>928401.11</v>
      </c>
    </row>
    <row r="169">
      <c r="A169" s="4" t="s">
        <v>10</v>
      </c>
      <c r="B169" s="4" t="s">
        <v>219</v>
      </c>
      <c r="D169" s="18" t="str">
        <f t="shared" si="1"/>
        <v>0</v>
      </c>
      <c r="E169" s="18" t="str">
        <f t="shared" si="5"/>
        <v>0</v>
      </c>
      <c r="F169" s="19" t="str">
        <f t="shared" si="6"/>
        <v>0</v>
      </c>
      <c r="G169" s="20" t="str">
        <f t="shared" si="7"/>
        <v>0</v>
      </c>
      <c r="H169">
        <v>931347.2</v>
      </c>
    </row>
    <row r="170">
      <c r="A170" s="4" t="s">
        <v>10</v>
      </c>
      <c r="B170" s="4" t="s">
        <v>220</v>
      </c>
      <c r="D170" s="18" t="str">
        <f t="shared" si="1"/>
        <v>0</v>
      </c>
      <c r="E170" s="18" t="str">
        <f t="shared" si="5"/>
        <v>0</v>
      </c>
      <c r="F170" s="19" t="str">
        <f t="shared" si="6"/>
        <v>0</v>
      </c>
      <c r="G170" s="20" t="str">
        <f t="shared" si="7"/>
        <v>0</v>
      </c>
      <c r="H170">
        <v>933989.7</v>
      </c>
    </row>
    <row r="171">
      <c r="A171" s="4" t="s">
        <v>10</v>
      </c>
      <c r="B171" s="4" t="s">
        <v>221</v>
      </c>
      <c r="D171" s="18" t="str">
        <f t="shared" si="1"/>
        <v>0</v>
      </c>
      <c r="E171" s="18" t="str">
        <f t="shared" si="5"/>
        <v>0</v>
      </c>
      <c r="F171" s="19" t="str">
        <f t="shared" si="6"/>
        <v>0</v>
      </c>
      <c r="G171" s="20" t="str">
        <f t="shared" si="7"/>
        <v>0</v>
      </c>
      <c r="H171">
        <v>935777.6</v>
      </c>
    </row>
    <row r="172">
      <c r="A172" s="4" t="s">
        <v>10</v>
      </c>
      <c r="B172" s="4" t="s">
        <v>222</v>
      </c>
      <c r="D172" s="18" t="str">
        <f t="shared" si="1"/>
        <v>0</v>
      </c>
      <c r="E172" s="18" t="str">
        <f t="shared" si="5"/>
        <v>0</v>
      </c>
      <c r="F172" s="19" t="str">
        <f t="shared" si="6"/>
        <v>0</v>
      </c>
      <c r="G172" s="20" t="str">
        <f t="shared" si="7"/>
        <v>0</v>
      </c>
      <c r="H172">
        <v>938882.25</v>
      </c>
    </row>
    <row r="173">
      <c r="A173" s="4" t="s">
        <v>10</v>
      </c>
      <c r="B173" s="4" t="s">
        <v>223</v>
      </c>
      <c r="D173" s="18" t="str">
        <f t="shared" si="1"/>
        <v>0</v>
      </c>
      <c r="E173" s="18" t="str">
        <f t="shared" si="5"/>
        <v>0</v>
      </c>
      <c r="F173" s="19" t="str">
        <f t="shared" si="6"/>
        <v>0</v>
      </c>
      <c r="G173" s="20" t="str">
        <f t="shared" si="7"/>
        <v>0</v>
      </c>
      <c r="H173">
        <v>939965.72</v>
      </c>
    </row>
    <row r="174">
      <c r="A174" s="4" t="s">
        <v>10</v>
      </c>
      <c r="B174" s="4" t="s">
        <v>224</v>
      </c>
      <c r="D174" s="18" t="str">
        <f t="shared" si="1"/>
        <v>0</v>
      </c>
      <c r="E174" s="18" t="str">
        <f t="shared" si="5"/>
        <v>0</v>
      </c>
      <c r="F174" s="19" t="str">
        <f t="shared" si="6"/>
        <v>0</v>
      </c>
      <c r="G174" s="20" t="str">
        <f t="shared" si="7"/>
        <v>0</v>
      </c>
      <c r="H174">
        <v>940512.6</v>
      </c>
    </row>
    <row r="175">
      <c r="A175" s="4" t="s">
        <v>10</v>
      </c>
      <c r="B175" s="4" t="s">
        <v>225</v>
      </c>
      <c r="D175" s="18" t="str">
        <f t="shared" si="1"/>
        <v>0</v>
      </c>
      <c r="E175" s="18" t="str">
        <f t="shared" si="5"/>
        <v>0</v>
      </c>
      <c r="F175" s="19" t="str">
        <f t="shared" si="6"/>
        <v>0</v>
      </c>
      <c r="G175" s="20" t="str">
        <f t="shared" si="7"/>
        <v>0</v>
      </c>
      <c r="H175">
        <v>950697.6</v>
      </c>
    </row>
    <row r="176">
      <c r="A176" s="4" t="s">
        <v>10</v>
      </c>
      <c r="B176" s="4" t="s">
        <v>226</v>
      </c>
      <c r="D176" s="18" t="str">
        <f t="shared" si="1"/>
        <v>0</v>
      </c>
      <c r="E176" s="18" t="str">
        <f t="shared" si="5"/>
        <v>0</v>
      </c>
      <c r="F176" s="19" t="str">
        <f t="shared" si="6"/>
        <v>0</v>
      </c>
      <c r="G176" s="20" t="str">
        <f t="shared" si="7"/>
        <v>0</v>
      </c>
      <c r="H176">
        <v>950920.0</v>
      </c>
    </row>
    <row r="177">
      <c r="A177" s="4" t="s">
        <v>10</v>
      </c>
      <c r="B177" s="4" t="s">
        <v>227</v>
      </c>
      <c r="D177" s="18" t="str">
        <f t="shared" si="1"/>
        <v>0</v>
      </c>
      <c r="E177" s="18" t="str">
        <f t="shared" si="5"/>
        <v>0</v>
      </c>
      <c r="F177" s="19" t="str">
        <f t="shared" si="6"/>
        <v>0</v>
      </c>
      <c r="G177" s="20" t="str">
        <f t="shared" si="7"/>
        <v>0</v>
      </c>
      <c r="H177">
        <v>955054.38</v>
      </c>
    </row>
    <row r="178">
      <c r="A178" s="4" t="s">
        <v>10</v>
      </c>
      <c r="B178" s="4" t="s">
        <v>228</v>
      </c>
      <c r="D178" s="18" t="str">
        <f t="shared" si="1"/>
        <v>0</v>
      </c>
      <c r="E178" s="18" t="str">
        <f t="shared" si="5"/>
        <v>0</v>
      </c>
      <c r="F178" s="19" t="str">
        <f t="shared" si="6"/>
        <v>0</v>
      </c>
      <c r="G178" s="20" t="str">
        <f t="shared" si="7"/>
        <v>0</v>
      </c>
      <c r="H178">
        <v>958180.8</v>
      </c>
    </row>
    <row r="179">
      <c r="A179" s="4" t="s">
        <v>10</v>
      </c>
      <c r="B179" s="4" t="s">
        <v>229</v>
      </c>
      <c r="D179" s="18" t="str">
        <f t="shared" si="1"/>
        <v>0</v>
      </c>
      <c r="E179" s="18" t="str">
        <f t="shared" si="5"/>
        <v>0</v>
      </c>
      <c r="F179" s="19" t="str">
        <f t="shared" si="6"/>
        <v>0</v>
      </c>
      <c r="G179" s="20" t="str">
        <f t="shared" si="7"/>
        <v>0</v>
      </c>
      <c r="H179">
        <v>961740.54</v>
      </c>
    </row>
    <row r="180">
      <c r="A180" s="4" t="s">
        <v>10</v>
      </c>
      <c r="B180" s="4" t="s">
        <v>230</v>
      </c>
      <c r="D180" s="18" t="str">
        <f t="shared" si="1"/>
        <v>0</v>
      </c>
      <c r="E180" s="18" t="str">
        <f t="shared" si="5"/>
        <v>0</v>
      </c>
      <c r="F180" s="19" t="str">
        <f t="shared" si="6"/>
        <v>0</v>
      </c>
      <c r="G180" s="20" t="str">
        <f t="shared" si="7"/>
        <v>0</v>
      </c>
      <c r="H180">
        <v>966180.6</v>
      </c>
    </row>
    <row r="181">
      <c r="A181" s="4" t="s">
        <v>10</v>
      </c>
      <c r="B181" s="4" t="s">
        <v>231</v>
      </c>
      <c r="D181" s="18" t="str">
        <f t="shared" si="1"/>
        <v>0</v>
      </c>
      <c r="E181" s="18" t="str">
        <f t="shared" si="5"/>
        <v>0</v>
      </c>
      <c r="F181" s="19" t="str">
        <f t="shared" si="6"/>
        <v>0</v>
      </c>
      <c r="G181" s="20" t="str">
        <f t="shared" si="7"/>
        <v>0</v>
      </c>
      <c r="H181">
        <v>971119.9</v>
      </c>
    </row>
    <row r="182">
      <c r="A182" s="4" t="s">
        <v>10</v>
      </c>
      <c r="B182" s="4" t="s">
        <v>232</v>
      </c>
      <c r="D182" s="18" t="str">
        <f t="shared" si="1"/>
        <v>0</v>
      </c>
      <c r="E182" s="18" t="str">
        <f t="shared" si="5"/>
        <v>0</v>
      </c>
      <c r="F182" s="19" t="str">
        <f t="shared" si="6"/>
        <v>0</v>
      </c>
      <c r="G182" s="20" t="str">
        <f t="shared" si="7"/>
        <v>0</v>
      </c>
      <c r="H182">
        <v>982886.92</v>
      </c>
    </row>
    <row r="183">
      <c r="A183" s="4" t="s">
        <v>10</v>
      </c>
      <c r="B183" s="4" t="s">
        <v>233</v>
      </c>
      <c r="D183" s="18" t="str">
        <f t="shared" si="1"/>
        <v>0</v>
      </c>
      <c r="E183" s="18" t="str">
        <f t="shared" si="5"/>
        <v>0</v>
      </c>
      <c r="F183" s="19" t="str">
        <f t="shared" si="6"/>
        <v>0</v>
      </c>
      <c r="G183" s="20" t="str">
        <f t="shared" si="7"/>
        <v>0</v>
      </c>
      <c r="H183">
        <v>990291.65</v>
      </c>
    </row>
    <row r="184">
      <c r="A184" s="4" t="s">
        <v>10</v>
      </c>
      <c r="B184" s="4" t="s">
        <v>234</v>
      </c>
      <c r="D184" s="18" t="str">
        <f t="shared" si="1"/>
        <v>0</v>
      </c>
      <c r="E184" s="18" t="str">
        <f t="shared" si="5"/>
        <v>0</v>
      </c>
      <c r="F184" s="19" t="str">
        <f t="shared" si="6"/>
        <v>0</v>
      </c>
      <c r="G184" s="20" t="str">
        <f t="shared" si="7"/>
        <v>0</v>
      </c>
      <c r="H184">
        <v>993920.0</v>
      </c>
    </row>
    <row r="185">
      <c r="A185" s="4" t="s">
        <v>10</v>
      </c>
      <c r="B185" s="4" t="s">
        <v>235</v>
      </c>
      <c r="D185" s="18" t="str">
        <f t="shared" si="1"/>
        <v>0</v>
      </c>
      <c r="E185" s="18" t="str">
        <f t="shared" si="5"/>
        <v>0</v>
      </c>
      <c r="F185" s="19" t="str">
        <f t="shared" si="6"/>
        <v>0</v>
      </c>
      <c r="G185" s="20" t="str">
        <f t="shared" si="7"/>
        <v>0</v>
      </c>
      <c r="H185">
        <v>994501.33</v>
      </c>
    </row>
    <row r="186">
      <c r="A186" s="4" t="s">
        <v>10</v>
      </c>
      <c r="B186" s="4" t="s">
        <v>236</v>
      </c>
      <c r="D186" s="18" t="str">
        <f t="shared" si="1"/>
        <v>0</v>
      </c>
      <c r="E186" s="18" t="str">
        <f t="shared" si="5"/>
        <v>0</v>
      </c>
      <c r="F186" s="19" t="str">
        <f t="shared" si="6"/>
        <v>0</v>
      </c>
      <c r="G186" s="20" t="str">
        <f t="shared" si="7"/>
        <v>0</v>
      </c>
      <c r="H186">
        <v>994563.0</v>
      </c>
    </row>
    <row r="187">
      <c r="A187" s="4" t="s">
        <v>10</v>
      </c>
      <c r="B187" s="4" t="s">
        <v>237</v>
      </c>
      <c r="D187" s="18" t="str">
        <f t="shared" si="1"/>
        <v>0</v>
      </c>
      <c r="E187" s="18" t="str">
        <f t="shared" si="5"/>
        <v>0</v>
      </c>
      <c r="F187" s="19" t="str">
        <f t="shared" si="6"/>
        <v>0</v>
      </c>
      <c r="G187" s="20" t="str">
        <f t="shared" si="7"/>
        <v>0</v>
      </c>
      <c r="H187">
        <v>995164.0</v>
      </c>
    </row>
    <row r="188">
      <c r="A188" s="4" t="s">
        <v>10</v>
      </c>
      <c r="B188" s="4" t="s">
        <v>238</v>
      </c>
      <c r="D188" s="18" t="str">
        <f t="shared" si="1"/>
        <v>0</v>
      </c>
      <c r="E188" s="18" t="str">
        <f t="shared" si="5"/>
        <v>0</v>
      </c>
      <c r="F188" s="19" t="str">
        <f t="shared" si="6"/>
        <v>0</v>
      </c>
      <c r="G188" s="20" t="str">
        <f t="shared" si="7"/>
        <v>0</v>
      </c>
      <c r="H188">
        <v>995319.9</v>
      </c>
    </row>
    <row r="189">
      <c r="A189" s="4" t="s">
        <v>10</v>
      </c>
      <c r="B189" s="4" t="s">
        <v>239</v>
      </c>
      <c r="D189" s="18" t="str">
        <f t="shared" si="1"/>
        <v>0</v>
      </c>
      <c r="E189" s="18" t="str">
        <f t="shared" si="5"/>
        <v>0</v>
      </c>
      <c r="F189" s="19" t="str">
        <f t="shared" si="6"/>
        <v>0</v>
      </c>
      <c r="G189" s="20" t="str">
        <f t="shared" si="7"/>
        <v>0</v>
      </c>
      <c r="H189">
        <v>999398.91</v>
      </c>
    </row>
    <row r="190">
      <c r="A190" s="4" t="s">
        <v>10</v>
      </c>
      <c r="B190" s="4" t="s">
        <v>240</v>
      </c>
      <c r="D190" s="18" t="str">
        <f t="shared" si="1"/>
        <v>0</v>
      </c>
      <c r="E190" s="18" t="str">
        <f t="shared" si="5"/>
        <v>0</v>
      </c>
      <c r="F190" s="19" t="str">
        <f t="shared" si="6"/>
        <v>0</v>
      </c>
      <c r="G190" s="20" t="str">
        <f t="shared" si="7"/>
        <v>0</v>
      </c>
      <c r="H190">
        <v>1003409.7</v>
      </c>
    </row>
    <row r="191">
      <c r="A191" s="4" t="s">
        <v>10</v>
      </c>
      <c r="B191" s="4" t="s">
        <v>241</v>
      </c>
      <c r="D191" s="18" t="str">
        <f t="shared" si="1"/>
        <v>0</v>
      </c>
      <c r="E191" s="18" t="str">
        <f t="shared" si="5"/>
        <v>0</v>
      </c>
      <c r="F191" s="19" t="str">
        <f t="shared" si="6"/>
        <v>0</v>
      </c>
      <c r="G191" s="20" t="str">
        <f t="shared" si="7"/>
        <v>0</v>
      </c>
      <c r="H191">
        <v>1003487.34</v>
      </c>
    </row>
    <row r="192">
      <c r="A192" s="4" t="s">
        <v>10</v>
      </c>
      <c r="B192" s="4" t="s">
        <v>242</v>
      </c>
      <c r="D192" s="18" t="str">
        <f t="shared" si="1"/>
        <v>0</v>
      </c>
      <c r="E192" s="18" t="str">
        <f t="shared" si="5"/>
        <v>0</v>
      </c>
      <c r="F192" s="19" t="str">
        <f t="shared" si="6"/>
        <v>0</v>
      </c>
      <c r="G192" s="20" t="str">
        <f t="shared" si="7"/>
        <v>0</v>
      </c>
      <c r="H192">
        <v>1006013.25</v>
      </c>
    </row>
    <row r="193">
      <c r="A193" s="4" t="s">
        <v>10</v>
      </c>
      <c r="B193" s="4" t="s">
        <v>243</v>
      </c>
      <c r="D193" s="18" t="str">
        <f t="shared" si="1"/>
        <v>0</v>
      </c>
      <c r="E193" s="18" t="str">
        <f t="shared" si="5"/>
        <v>0</v>
      </c>
      <c r="F193" s="19" t="str">
        <f t="shared" si="6"/>
        <v>0</v>
      </c>
      <c r="G193" s="20" t="str">
        <f t="shared" si="7"/>
        <v>0</v>
      </c>
      <c r="H193">
        <v>1007092.75</v>
      </c>
    </row>
    <row r="194">
      <c r="A194" s="4" t="s">
        <v>10</v>
      </c>
      <c r="B194" s="4" t="s">
        <v>244</v>
      </c>
      <c r="D194" s="18" t="str">
        <f t="shared" si="1"/>
        <v>0</v>
      </c>
      <c r="E194" s="18" t="str">
        <f t="shared" si="5"/>
        <v>0</v>
      </c>
      <c r="F194" s="19" t="str">
        <f t="shared" si="6"/>
        <v>0</v>
      </c>
      <c r="G194" s="20" t="str">
        <f t="shared" si="7"/>
        <v>0</v>
      </c>
      <c r="H194">
        <v>1008625.5</v>
      </c>
    </row>
    <row r="195">
      <c r="A195" s="4" t="s">
        <v>10</v>
      </c>
      <c r="B195" s="4" t="s">
        <v>245</v>
      </c>
      <c r="D195" s="18" t="str">
        <f t="shared" si="1"/>
        <v>0</v>
      </c>
      <c r="E195" s="18" t="str">
        <f t="shared" si="5"/>
        <v>0</v>
      </c>
      <c r="F195" s="19" t="str">
        <f t="shared" si="6"/>
        <v>0</v>
      </c>
      <c r="G195" s="20" t="str">
        <f t="shared" si="7"/>
        <v>0</v>
      </c>
      <c r="H195">
        <v>1010486.7</v>
      </c>
    </row>
    <row r="196">
      <c r="A196" s="4" t="s">
        <v>10</v>
      </c>
      <c r="B196" s="4" t="s">
        <v>246</v>
      </c>
      <c r="D196" s="18" t="str">
        <f t="shared" si="1"/>
        <v>0</v>
      </c>
      <c r="E196" s="18" t="str">
        <f t="shared" si="5"/>
        <v>0</v>
      </c>
      <c r="F196" s="19" t="str">
        <f t="shared" si="6"/>
        <v>0</v>
      </c>
      <c r="G196" s="20" t="str">
        <f t="shared" si="7"/>
        <v>0</v>
      </c>
      <c r="H196">
        <v>1011000.0</v>
      </c>
    </row>
    <row r="197">
      <c r="A197" s="4" t="s">
        <v>10</v>
      </c>
      <c r="B197" s="4" t="s">
        <v>247</v>
      </c>
      <c r="D197" s="18" t="str">
        <f t="shared" si="1"/>
        <v>0</v>
      </c>
      <c r="E197" s="18" t="str">
        <f t="shared" si="5"/>
        <v>0</v>
      </c>
      <c r="F197" s="19" t="str">
        <f t="shared" si="6"/>
        <v>0</v>
      </c>
      <c r="G197" s="20" t="str">
        <f t="shared" si="7"/>
        <v>0</v>
      </c>
      <c r="H197">
        <v>1011013.23</v>
      </c>
    </row>
    <row r="198">
      <c r="A198" s="4" t="s">
        <v>10</v>
      </c>
      <c r="B198" s="4" t="s">
        <v>248</v>
      </c>
      <c r="D198" s="18" t="str">
        <f t="shared" si="1"/>
        <v>0</v>
      </c>
      <c r="E198" s="18" t="str">
        <f t="shared" si="5"/>
        <v>0</v>
      </c>
      <c r="F198" s="19" t="str">
        <f t="shared" si="6"/>
        <v>0</v>
      </c>
      <c r="G198" s="20" t="str">
        <f t="shared" si="7"/>
        <v>0</v>
      </c>
      <c r="H198">
        <v>1011418.34</v>
      </c>
    </row>
    <row r="199">
      <c r="A199" s="4" t="s">
        <v>10</v>
      </c>
      <c r="B199" s="4" t="s">
        <v>249</v>
      </c>
      <c r="D199" s="18" t="str">
        <f t="shared" si="1"/>
        <v>0</v>
      </c>
      <c r="E199" s="18" t="str">
        <f t="shared" si="5"/>
        <v>0</v>
      </c>
      <c r="F199" s="19" t="str">
        <f t="shared" si="6"/>
        <v>0</v>
      </c>
      <c r="G199" s="20" t="str">
        <f t="shared" si="7"/>
        <v>0</v>
      </c>
      <c r="H199">
        <v>1012378.47</v>
      </c>
    </row>
    <row r="200">
      <c r="A200" s="4" t="s">
        <v>10</v>
      </c>
      <c r="B200" s="4" t="s">
        <v>250</v>
      </c>
      <c r="D200" s="18" t="str">
        <f t="shared" si="1"/>
        <v>0</v>
      </c>
      <c r="E200" s="18" t="str">
        <f t="shared" si="5"/>
        <v>0</v>
      </c>
      <c r="F200" s="19" t="str">
        <f t="shared" si="6"/>
        <v>0</v>
      </c>
      <c r="G200" s="20" t="str">
        <f t="shared" si="7"/>
        <v>0</v>
      </c>
      <c r="H200">
        <v>1012691.68</v>
      </c>
    </row>
    <row r="201">
      <c r="A201" s="4" t="s">
        <v>10</v>
      </c>
      <c r="B201" s="4" t="s">
        <v>251</v>
      </c>
      <c r="D201" s="18" t="str">
        <f t="shared" si="1"/>
        <v>0</v>
      </c>
      <c r="E201" s="18" t="str">
        <f t="shared" si="5"/>
        <v>0</v>
      </c>
      <c r="F201" s="19" t="str">
        <f t="shared" si="6"/>
        <v>0</v>
      </c>
      <c r="G201" s="20" t="str">
        <f t="shared" si="7"/>
        <v>0</v>
      </c>
      <c r="H201">
        <v>1015840.0</v>
      </c>
    </row>
    <row r="202">
      <c r="A202" s="4" t="s">
        <v>10</v>
      </c>
      <c r="B202" s="4" t="s">
        <v>252</v>
      </c>
      <c r="D202" s="18" t="str">
        <f t="shared" si="1"/>
        <v>0</v>
      </c>
      <c r="E202" s="18" t="str">
        <f t="shared" si="5"/>
        <v>0</v>
      </c>
      <c r="F202" s="19" t="str">
        <f t="shared" si="6"/>
        <v>0</v>
      </c>
      <c r="G202" s="20" t="str">
        <f t="shared" si="7"/>
        <v>0</v>
      </c>
      <c r="H202">
        <v>1016580.0</v>
      </c>
    </row>
    <row r="203">
      <c r="A203" s="4" t="s">
        <v>10</v>
      </c>
      <c r="B203" s="4" t="s">
        <v>253</v>
      </c>
      <c r="D203" s="18" t="str">
        <f t="shared" si="1"/>
        <v>0</v>
      </c>
      <c r="E203" s="18" t="str">
        <f t="shared" si="5"/>
        <v>0</v>
      </c>
      <c r="F203" s="19" t="str">
        <f t="shared" si="6"/>
        <v>0</v>
      </c>
      <c r="G203" s="20" t="str">
        <f t="shared" si="7"/>
        <v>0</v>
      </c>
      <c r="H203">
        <v>1018158.83</v>
      </c>
    </row>
    <row r="204">
      <c r="A204" s="4" t="s">
        <v>10</v>
      </c>
      <c r="B204" s="4" t="s">
        <v>254</v>
      </c>
      <c r="D204" s="18" t="str">
        <f t="shared" si="1"/>
        <v>0</v>
      </c>
      <c r="E204" s="18" t="str">
        <f t="shared" si="5"/>
        <v>0</v>
      </c>
      <c r="F204" s="19" t="str">
        <f t="shared" si="6"/>
        <v>0</v>
      </c>
      <c r="G204" s="20" t="str">
        <f t="shared" si="7"/>
        <v>0</v>
      </c>
      <c r="H204">
        <v>1019060.31</v>
      </c>
    </row>
    <row r="205">
      <c r="A205" s="4" t="s">
        <v>10</v>
      </c>
      <c r="B205" s="4" t="s">
        <v>255</v>
      </c>
      <c r="D205" s="18" t="str">
        <f t="shared" si="1"/>
        <v>Statoil </v>
      </c>
      <c r="E205" s="18" t="str">
        <f t="shared" si="5"/>
        <v>0</v>
      </c>
      <c r="F205" s="19" t="str">
        <f t="shared" si="6"/>
        <v>STATOIL ASA</v>
      </c>
      <c r="G205" s="20">
        <f t="shared" si="7"/>
        <v>1019945.26</v>
      </c>
      <c r="H205">
        <v>1019945.26</v>
      </c>
    </row>
    <row r="206">
      <c r="A206" s="4" t="s">
        <v>10</v>
      </c>
      <c r="B206" s="4" t="s">
        <v>256</v>
      </c>
      <c r="D206" s="18" t="str">
        <f t="shared" si="1"/>
        <v>0</v>
      </c>
      <c r="E206" s="18" t="str">
        <f t="shared" si="5"/>
        <v>0</v>
      </c>
      <c r="F206" s="19" t="str">
        <f t="shared" si="6"/>
        <v>0</v>
      </c>
      <c r="G206" s="20" t="str">
        <f t="shared" si="7"/>
        <v>0</v>
      </c>
      <c r="H206">
        <v>1021703.4</v>
      </c>
    </row>
    <row r="207">
      <c r="A207" s="4" t="s">
        <v>10</v>
      </c>
      <c r="B207" s="4" t="s">
        <v>257</v>
      </c>
      <c r="D207" s="18" t="str">
        <f t="shared" si="1"/>
        <v>0</v>
      </c>
      <c r="E207" s="18" t="str">
        <f t="shared" si="5"/>
        <v>0</v>
      </c>
      <c r="F207" s="19" t="str">
        <f t="shared" si="6"/>
        <v>0</v>
      </c>
      <c r="G207" s="20" t="str">
        <f t="shared" si="7"/>
        <v>0</v>
      </c>
      <c r="H207">
        <v>1022704.65</v>
      </c>
    </row>
    <row r="208">
      <c r="A208" s="4" t="s">
        <v>10</v>
      </c>
      <c r="B208" s="4" t="s">
        <v>258</v>
      </c>
      <c r="D208" s="18" t="str">
        <f t="shared" si="1"/>
        <v>0</v>
      </c>
      <c r="E208" s="18" t="str">
        <f t="shared" si="5"/>
        <v>0</v>
      </c>
      <c r="F208" s="19" t="str">
        <f t="shared" si="6"/>
        <v>0</v>
      </c>
      <c r="G208" s="20" t="str">
        <f t="shared" si="7"/>
        <v>0</v>
      </c>
      <c r="H208">
        <v>1023000.0</v>
      </c>
    </row>
    <row r="209">
      <c r="A209" s="4" t="s">
        <v>10</v>
      </c>
      <c r="B209" s="4" t="s">
        <v>259</v>
      </c>
      <c r="D209" s="18" t="str">
        <f t="shared" si="1"/>
        <v>0</v>
      </c>
      <c r="E209" s="18" t="str">
        <f t="shared" si="5"/>
        <v>0</v>
      </c>
      <c r="F209" s="19" t="str">
        <f t="shared" si="6"/>
        <v>0</v>
      </c>
      <c r="G209" s="20" t="str">
        <f t="shared" si="7"/>
        <v>0</v>
      </c>
      <c r="H209">
        <v>1027224.55</v>
      </c>
    </row>
    <row r="210">
      <c r="A210" s="4" t="s">
        <v>10</v>
      </c>
      <c r="B210" s="4" t="s">
        <v>260</v>
      </c>
      <c r="D210" s="18" t="str">
        <f t="shared" si="1"/>
        <v>0</v>
      </c>
      <c r="E210" s="18" t="str">
        <f t="shared" si="5"/>
        <v>0</v>
      </c>
      <c r="F210" s="19" t="str">
        <f t="shared" si="6"/>
        <v>0</v>
      </c>
      <c r="G210" s="20" t="str">
        <f t="shared" si="7"/>
        <v>0</v>
      </c>
      <c r="H210">
        <v>1029780.0</v>
      </c>
    </row>
    <row r="211">
      <c r="A211" s="4" t="s">
        <v>10</v>
      </c>
      <c r="B211" s="4" t="s">
        <v>261</v>
      </c>
      <c r="D211" s="18" t="str">
        <f t="shared" si="1"/>
        <v>0</v>
      </c>
      <c r="E211" s="18" t="str">
        <f t="shared" si="5"/>
        <v>0</v>
      </c>
      <c r="F211" s="19" t="str">
        <f t="shared" si="6"/>
        <v>0</v>
      </c>
      <c r="G211" s="20" t="str">
        <f t="shared" si="7"/>
        <v>0</v>
      </c>
      <c r="H211">
        <v>1032186.7</v>
      </c>
    </row>
    <row r="212">
      <c r="A212" s="4" t="s">
        <v>10</v>
      </c>
      <c r="B212" s="4" t="s">
        <v>262</v>
      </c>
      <c r="D212" s="18" t="str">
        <f t="shared" si="1"/>
        <v>0</v>
      </c>
      <c r="E212" s="18" t="str">
        <f t="shared" si="5"/>
        <v>0</v>
      </c>
      <c r="F212" s="19" t="str">
        <f t="shared" si="6"/>
        <v>0</v>
      </c>
      <c r="G212" s="20" t="str">
        <f t="shared" si="7"/>
        <v>0</v>
      </c>
      <c r="H212">
        <v>1044241.26</v>
      </c>
    </row>
    <row r="213">
      <c r="A213" s="4" t="s">
        <v>10</v>
      </c>
      <c r="B213" s="4" t="s">
        <v>263</v>
      </c>
      <c r="D213" s="18" t="str">
        <f t="shared" si="1"/>
        <v>0</v>
      </c>
      <c r="E213" s="18" t="str">
        <f t="shared" si="5"/>
        <v>0</v>
      </c>
      <c r="F213" s="19" t="str">
        <f t="shared" si="6"/>
        <v>0</v>
      </c>
      <c r="G213" s="20" t="str">
        <f t="shared" si="7"/>
        <v>0</v>
      </c>
      <c r="H213">
        <v>1045617.11</v>
      </c>
    </row>
    <row r="214">
      <c r="A214" s="4" t="s">
        <v>10</v>
      </c>
      <c r="B214" s="4" t="s">
        <v>264</v>
      </c>
      <c r="D214" s="18" t="str">
        <f t="shared" si="1"/>
        <v>0</v>
      </c>
      <c r="E214" s="18" t="str">
        <f t="shared" si="5"/>
        <v>0</v>
      </c>
      <c r="F214" s="19" t="str">
        <f t="shared" si="6"/>
        <v>0</v>
      </c>
      <c r="G214" s="20" t="str">
        <f t="shared" si="7"/>
        <v>0</v>
      </c>
      <c r="H214">
        <v>1047985.84</v>
      </c>
    </row>
    <row r="215">
      <c r="A215" s="4" t="s">
        <v>10</v>
      </c>
      <c r="B215" s="4" t="s">
        <v>265</v>
      </c>
      <c r="D215" s="18" t="str">
        <f t="shared" si="1"/>
        <v>0</v>
      </c>
      <c r="E215" s="18" t="str">
        <f t="shared" si="5"/>
        <v>0</v>
      </c>
      <c r="F215" s="19" t="str">
        <f t="shared" si="6"/>
        <v>0</v>
      </c>
      <c r="G215" s="20" t="str">
        <f t="shared" si="7"/>
        <v>0</v>
      </c>
      <c r="H215">
        <v>1049091.84</v>
      </c>
    </row>
    <row r="216">
      <c r="A216" s="4" t="s">
        <v>10</v>
      </c>
      <c r="B216" s="4" t="s">
        <v>266</v>
      </c>
      <c r="D216" s="18" t="str">
        <f t="shared" si="1"/>
        <v>0</v>
      </c>
      <c r="E216" s="18" t="str">
        <f t="shared" si="5"/>
        <v>0</v>
      </c>
      <c r="F216" s="19" t="str">
        <f t="shared" si="6"/>
        <v>0</v>
      </c>
      <c r="G216" s="20" t="str">
        <f t="shared" si="7"/>
        <v>0</v>
      </c>
      <c r="H216">
        <v>1053112.13</v>
      </c>
    </row>
    <row r="217">
      <c r="A217" s="4" t="s">
        <v>10</v>
      </c>
      <c r="B217" s="4" t="s">
        <v>267</v>
      </c>
      <c r="D217" s="18" t="str">
        <f t="shared" si="1"/>
        <v>0</v>
      </c>
      <c r="E217" s="18" t="str">
        <f t="shared" si="5"/>
        <v>0</v>
      </c>
      <c r="F217" s="19" t="str">
        <f t="shared" si="6"/>
        <v>0</v>
      </c>
      <c r="G217" s="20" t="str">
        <f t="shared" si="7"/>
        <v>0</v>
      </c>
      <c r="H217">
        <v>1056171.25</v>
      </c>
    </row>
    <row r="218">
      <c r="A218" s="4" t="s">
        <v>10</v>
      </c>
      <c r="B218" s="4" t="s">
        <v>268</v>
      </c>
      <c r="D218" s="18" t="str">
        <f t="shared" si="1"/>
        <v>0</v>
      </c>
      <c r="E218" s="18" t="str">
        <f t="shared" si="5"/>
        <v>0</v>
      </c>
      <c r="F218" s="19" t="str">
        <f t="shared" si="6"/>
        <v>0</v>
      </c>
      <c r="G218" s="20" t="str">
        <f t="shared" si="7"/>
        <v>0</v>
      </c>
      <c r="H218">
        <v>1061353.63</v>
      </c>
    </row>
    <row r="219">
      <c r="A219" s="4" t="s">
        <v>10</v>
      </c>
      <c r="B219" s="4" t="s">
        <v>269</v>
      </c>
      <c r="D219" s="18" t="str">
        <f t="shared" si="1"/>
        <v>0</v>
      </c>
      <c r="E219" s="18" t="str">
        <f t="shared" si="5"/>
        <v>0</v>
      </c>
      <c r="F219" s="19" t="str">
        <f t="shared" si="6"/>
        <v>0</v>
      </c>
      <c r="G219" s="20" t="str">
        <f t="shared" si="7"/>
        <v>0</v>
      </c>
      <c r="H219">
        <v>1074252.8</v>
      </c>
    </row>
    <row r="220">
      <c r="A220" s="4" t="s">
        <v>10</v>
      </c>
      <c r="B220" s="4" t="s">
        <v>270</v>
      </c>
      <c r="D220" s="18" t="str">
        <f t="shared" si="1"/>
        <v>0</v>
      </c>
      <c r="E220" s="18" t="str">
        <f t="shared" si="5"/>
        <v>0</v>
      </c>
      <c r="F220" s="19" t="str">
        <f t="shared" si="6"/>
        <v>0</v>
      </c>
      <c r="G220" s="20" t="str">
        <f t="shared" si="7"/>
        <v>0</v>
      </c>
      <c r="H220">
        <v>1075190.0</v>
      </c>
    </row>
    <row r="221">
      <c r="A221" s="4" t="s">
        <v>10</v>
      </c>
      <c r="B221" s="4" t="s">
        <v>271</v>
      </c>
      <c r="D221" s="18" t="str">
        <f t="shared" si="1"/>
        <v>0</v>
      </c>
      <c r="E221" s="18" t="str">
        <f t="shared" si="5"/>
        <v>0</v>
      </c>
      <c r="F221" s="19" t="str">
        <f t="shared" si="6"/>
        <v>0</v>
      </c>
      <c r="G221" s="20" t="str">
        <f t="shared" si="7"/>
        <v>0</v>
      </c>
      <c r="H221">
        <v>1077797.0</v>
      </c>
    </row>
    <row r="222">
      <c r="A222" s="4" t="s">
        <v>10</v>
      </c>
      <c r="B222" s="4" t="s">
        <v>272</v>
      </c>
      <c r="D222" s="18" t="str">
        <f t="shared" si="1"/>
        <v>0</v>
      </c>
      <c r="E222" s="18" t="str">
        <f t="shared" si="5"/>
        <v>0</v>
      </c>
      <c r="F222" s="19" t="str">
        <f t="shared" si="6"/>
        <v>0</v>
      </c>
      <c r="G222" s="20" t="str">
        <f t="shared" si="7"/>
        <v>0</v>
      </c>
      <c r="H222">
        <v>1082700.35</v>
      </c>
    </row>
    <row r="223">
      <c r="A223" s="4" t="s">
        <v>10</v>
      </c>
      <c r="B223" s="4" t="s">
        <v>273</v>
      </c>
      <c r="D223" s="18" t="str">
        <f t="shared" si="1"/>
        <v>0</v>
      </c>
      <c r="E223" s="18" t="str">
        <f t="shared" si="5"/>
        <v>0</v>
      </c>
      <c r="F223" s="19" t="str">
        <f t="shared" si="6"/>
        <v>0</v>
      </c>
      <c r="G223" s="20" t="str">
        <f t="shared" si="7"/>
        <v>0</v>
      </c>
      <c r="H223">
        <v>1083296.5</v>
      </c>
    </row>
    <row r="224">
      <c r="A224" s="4" t="s">
        <v>10</v>
      </c>
      <c r="B224" s="4" t="s">
        <v>274</v>
      </c>
      <c r="D224" s="18" t="str">
        <f t="shared" si="1"/>
        <v>0</v>
      </c>
      <c r="E224" s="18" t="str">
        <f t="shared" si="5"/>
        <v>0</v>
      </c>
      <c r="F224" s="19" t="str">
        <f t="shared" si="6"/>
        <v>0</v>
      </c>
      <c r="G224" s="20" t="str">
        <f t="shared" si="7"/>
        <v>0</v>
      </c>
      <c r="H224">
        <v>1090212.0</v>
      </c>
    </row>
    <row r="225">
      <c r="A225" s="4" t="s">
        <v>10</v>
      </c>
      <c r="B225" s="4" t="s">
        <v>275</v>
      </c>
      <c r="D225" s="18" t="str">
        <f t="shared" si="1"/>
        <v>0</v>
      </c>
      <c r="E225" s="18" t="str">
        <f t="shared" si="5"/>
        <v>0</v>
      </c>
      <c r="F225" s="19" t="str">
        <f t="shared" si="6"/>
        <v>0</v>
      </c>
      <c r="G225" s="20" t="str">
        <f t="shared" si="7"/>
        <v>0</v>
      </c>
      <c r="H225">
        <v>1096717.09</v>
      </c>
    </row>
    <row r="226">
      <c r="A226" s="4" t="s">
        <v>10</v>
      </c>
      <c r="B226" s="4" t="s">
        <v>276</v>
      </c>
      <c r="D226" s="18" t="str">
        <f t="shared" si="1"/>
        <v>0</v>
      </c>
      <c r="E226" s="18" t="str">
        <f t="shared" si="5"/>
        <v>0</v>
      </c>
      <c r="F226" s="19" t="str">
        <f t="shared" si="6"/>
        <v>0</v>
      </c>
      <c r="G226" s="20" t="str">
        <f t="shared" si="7"/>
        <v>0</v>
      </c>
      <c r="H226">
        <v>1097046.64</v>
      </c>
    </row>
    <row r="227">
      <c r="A227" s="4" t="s">
        <v>10</v>
      </c>
      <c r="B227" s="4" t="s">
        <v>277</v>
      </c>
      <c r="D227" s="18" t="str">
        <f t="shared" si="1"/>
        <v>0</v>
      </c>
      <c r="E227" s="18" t="str">
        <f t="shared" si="5"/>
        <v>0</v>
      </c>
      <c r="F227" s="19" t="str">
        <f t="shared" si="6"/>
        <v>0</v>
      </c>
      <c r="G227" s="20" t="str">
        <f t="shared" si="7"/>
        <v>0</v>
      </c>
      <c r="H227">
        <v>1106280.0</v>
      </c>
    </row>
    <row r="228">
      <c r="A228" s="4" t="s">
        <v>10</v>
      </c>
      <c r="B228" s="4" t="s">
        <v>278</v>
      </c>
      <c r="D228" s="18" t="str">
        <f t="shared" si="1"/>
        <v>0</v>
      </c>
      <c r="E228" s="18" t="str">
        <f t="shared" si="5"/>
        <v>0</v>
      </c>
      <c r="F228" s="19" t="str">
        <f t="shared" si="6"/>
        <v>0</v>
      </c>
      <c r="G228" s="20" t="str">
        <f t="shared" si="7"/>
        <v>0</v>
      </c>
      <c r="H228">
        <v>1121683.0</v>
      </c>
    </row>
    <row r="229">
      <c r="A229" s="4" t="s">
        <v>10</v>
      </c>
      <c r="B229" s="4" t="s">
        <v>279</v>
      </c>
      <c r="D229" s="18" t="str">
        <f t="shared" si="1"/>
        <v>0</v>
      </c>
      <c r="E229" s="18" t="str">
        <f t="shared" si="5"/>
        <v>0</v>
      </c>
      <c r="F229" s="19" t="str">
        <f t="shared" si="6"/>
        <v>0</v>
      </c>
      <c r="G229" s="20" t="str">
        <f t="shared" si="7"/>
        <v>0</v>
      </c>
      <c r="H229">
        <v>1130291.76</v>
      </c>
    </row>
    <row r="230">
      <c r="A230" s="4" t="s">
        <v>10</v>
      </c>
      <c r="B230" s="4" t="s">
        <v>280</v>
      </c>
      <c r="D230" s="18" t="str">
        <f t="shared" si="1"/>
        <v>0</v>
      </c>
      <c r="E230" s="18" t="str">
        <f t="shared" si="5"/>
        <v>0</v>
      </c>
      <c r="F230" s="19" t="str">
        <f t="shared" si="6"/>
        <v>0</v>
      </c>
      <c r="G230" s="20" t="str">
        <f t="shared" si="7"/>
        <v>0</v>
      </c>
      <c r="H230">
        <v>1135545.0</v>
      </c>
    </row>
    <row r="231">
      <c r="A231" s="4" t="s">
        <v>10</v>
      </c>
      <c r="B231" s="4" t="s">
        <v>281</v>
      </c>
      <c r="D231" s="18" t="str">
        <f t="shared" si="1"/>
        <v>0</v>
      </c>
      <c r="E231" s="18" t="str">
        <f t="shared" si="5"/>
        <v>0</v>
      </c>
      <c r="F231" s="19" t="str">
        <f t="shared" si="6"/>
        <v>0</v>
      </c>
      <c r="G231" s="20" t="str">
        <f t="shared" si="7"/>
        <v>0</v>
      </c>
      <c r="H231">
        <v>1146803.7</v>
      </c>
    </row>
    <row r="232">
      <c r="A232" s="4" t="s">
        <v>10</v>
      </c>
      <c r="B232" s="4" t="s">
        <v>282</v>
      </c>
      <c r="D232" s="18" t="str">
        <f t="shared" si="1"/>
        <v>0</v>
      </c>
      <c r="E232" s="18" t="str">
        <f t="shared" si="5"/>
        <v>0</v>
      </c>
      <c r="F232" s="19" t="str">
        <f t="shared" si="6"/>
        <v>0</v>
      </c>
      <c r="G232" s="20" t="str">
        <f t="shared" si="7"/>
        <v>0</v>
      </c>
      <c r="H232">
        <v>1147926.65</v>
      </c>
    </row>
    <row r="233">
      <c r="A233" s="4" t="s">
        <v>10</v>
      </c>
      <c r="B233" s="4" t="s">
        <v>283</v>
      </c>
      <c r="D233" s="18" t="str">
        <f t="shared" si="1"/>
        <v>0</v>
      </c>
      <c r="E233" s="18" t="str">
        <f t="shared" si="5"/>
        <v>0</v>
      </c>
      <c r="F233" s="19" t="str">
        <f t="shared" si="6"/>
        <v>0</v>
      </c>
      <c r="G233" s="20" t="str">
        <f t="shared" si="7"/>
        <v>0</v>
      </c>
      <c r="H233">
        <v>1149554.7</v>
      </c>
    </row>
    <row r="234">
      <c r="A234" s="4" t="s">
        <v>10</v>
      </c>
      <c r="B234" s="4" t="s">
        <v>284</v>
      </c>
      <c r="D234" s="18" t="str">
        <f t="shared" si="1"/>
        <v>0</v>
      </c>
      <c r="E234" s="18" t="str">
        <f t="shared" si="5"/>
        <v>0</v>
      </c>
      <c r="F234" s="19" t="str">
        <f t="shared" si="6"/>
        <v>0</v>
      </c>
      <c r="G234" s="20" t="str">
        <f t="shared" si="7"/>
        <v>0</v>
      </c>
      <c r="H234">
        <v>1153226.7</v>
      </c>
    </row>
    <row r="235">
      <c r="A235" s="4" t="s">
        <v>10</v>
      </c>
      <c r="B235" s="4" t="s">
        <v>285</v>
      </c>
      <c r="D235" s="18" t="str">
        <f t="shared" si="1"/>
        <v>0</v>
      </c>
      <c r="E235" s="18" t="str">
        <f t="shared" si="5"/>
        <v>0</v>
      </c>
      <c r="F235" s="19" t="str">
        <f t="shared" si="6"/>
        <v>0</v>
      </c>
      <c r="G235" s="20" t="str">
        <f t="shared" si="7"/>
        <v>0</v>
      </c>
      <c r="H235">
        <v>1157130.96</v>
      </c>
    </row>
    <row r="236">
      <c r="A236" s="4" t="s">
        <v>10</v>
      </c>
      <c r="B236" s="4" t="s">
        <v>286</v>
      </c>
      <c r="D236" s="18" t="str">
        <f t="shared" si="1"/>
        <v>0</v>
      </c>
      <c r="E236" s="18" t="str">
        <f t="shared" si="5"/>
        <v>0</v>
      </c>
      <c r="F236" s="19" t="str">
        <f t="shared" si="6"/>
        <v>0</v>
      </c>
      <c r="G236" s="20" t="str">
        <f t="shared" si="7"/>
        <v>0</v>
      </c>
      <c r="H236">
        <v>1167278.35</v>
      </c>
    </row>
    <row r="237">
      <c r="A237" s="4" t="s">
        <v>10</v>
      </c>
      <c r="B237" s="4" t="s">
        <v>287</v>
      </c>
      <c r="D237" s="18" t="str">
        <f t="shared" si="1"/>
        <v>0</v>
      </c>
      <c r="E237" s="18" t="str">
        <f t="shared" si="5"/>
        <v>0</v>
      </c>
      <c r="F237" s="19" t="str">
        <f t="shared" si="6"/>
        <v>0</v>
      </c>
      <c r="G237" s="20" t="str">
        <f t="shared" si="7"/>
        <v>0</v>
      </c>
      <c r="H237">
        <v>1171793.96</v>
      </c>
    </row>
    <row r="238">
      <c r="A238" s="4" t="s">
        <v>10</v>
      </c>
      <c r="B238" s="4" t="s">
        <v>288</v>
      </c>
      <c r="D238" s="18" t="str">
        <f t="shared" si="1"/>
        <v>0</v>
      </c>
      <c r="E238" s="18" t="str">
        <f t="shared" si="5"/>
        <v>0</v>
      </c>
      <c r="F238" s="19" t="str">
        <f t="shared" si="6"/>
        <v>0</v>
      </c>
      <c r="G238" s="20" t="str">
        <f t="shared" si="7"/>
        <v>0</v>
      </c>
      <c r="H238">
        <v>1177002.2</v>
      </c>
    </row>
    <row r="239">
      <c r="A239" s="4" t="s">
        <v>10</v>
      </c>
      <c r="B239" s="4" t="s">
        <v>289</v>
      </c>
      <c r="D239" s="18" t="str">
        <f t="shared" si="1"/>
        <v>0</v>
      </c>
      <c r="E239" s="18" t="str">
        <f t="shared" si="5"/>
        <v>0</v>
      </c>
      <c r="F239" s="19" t="str">
        <f t="shared" si="6"/>
        <v>0</v>
      </c>
      <c r="G239" s="20" t="str">
        <f t="shared" si="7"/>
        <v>0</v>
      </c>
      <c r="H239">
        <v>1190369.12</v>
      </c>
    </row>
    <row r="240">
      <c r="A240" s="4" t="s">
        <v>10</v>
      </c>
      <c r="B240" s="4" t="s">
        <v>290</v>
      </c>
      <c r="D240" s="18" t="str">
        <f t="shared" si="1"/>
        <v>0</v>
      </c>
      <c r="E240" s="18" t="str">
        <f t="shared" si="5"/>
        <v>0</v>
      </c>
      <c r="F240" s="19" t="str">
        <f t="shared" si="6"/>
        <v>0</v>
      </c>
      <c r="G240" s="20" t="str">
        <f t="shared" si="7"/>
        <v>0</v>
      </c>
      <c r="H240">
        <v>1192140.53</v>
      </c>
    </row>
    <row r="241">
      <c r="A241" s="4" t="s">
        <v>10</v>
      </c>
      <c r="B241" s="4" t="s">
        <v>291</v>
      </c>
      <c r="D241" s="18" t="str">
        <f t="shared" si="1"/>
        <v>0</v>
      </c>
      <c r="E241" s="18" t="str">
        <f t="shared" si="5"/>
        <v>0</v>
      </c>
      <c r="F241" s="19" t="str">
        <f t="shared" si="6"/>
        <v>0</v>
      </c>
      <c r="G241" s="20" t="str">
        <f t="shared" si="7"/>
        <v>0</v>
      </c>
      <c r="H241">
        <v>1200334.3</v>
      </c>
    </row>
    <row r="242">
      <c r="A242" s="4" t="s">
        <v>10</v>
      </c>
      <c r="B242" s="4" t="s">
        <v>292</v>
      </c>
      <c r="D242" s="18" t="str">
        <f t="shared" si="1"/>
        <v>0</v>
      </c>
      <c r="E242" s="18" t="str">
        <f t="shared" si="5"/>
        <v>0</v>
      </c>
      <c r="F242" s="19" t="str">
        <f t="shared" si="6"/>
        <v>0</v>
      </c>
      <c r="G242" s="20" t="str">
        <f t="shared" si="7"/>
        <v>0</v>
      </c>
      <c r="H242">
        <v>1201630.26</v>
      </c>
    </row>
    <row r="243">
      <c r="A243" s="4" t="s">
        <v>10</v>
      </c>
      <c r="B243" s="4" t="s">
        <v>171</v>
      </c>
      <c r="D243" s="18" t="str">
        <f t="shared" si="1"/>
        <v>0</v>
      </c>
      <c r="E243" s="18" t="str">
        <f t="shared" si="5"/>
        <v>0</v>
      </c>
      <c r="F243" s="19" t="str">
        <f t="shared" si="6"/>
        <v>0</v>
      </c>
      <c r="G243" s="20" t="str">
        <f t="shared" si="7"/>
        <v>0</v>
      </c>
      <c r="H243">
        <v>1208331.78</v>
      </c>
    </row>
    <row r="244">
      <c r="A244" s="4" t="s">
        <v>10</v>
      </c>
      <c r="B244" s="4" t="s">
        <v>293</v>
      </c>
      <c r="D244" s="18" t="str">
        <f t="shared" si="1"/>
        <v>0</v>
      </c>
      <c r="E244" s="18" t="str">
        <f t="shared" si="5"/>
        <v>0</v>
      </c>
      <c r="F244" s="19" t="str">
        <f t="shared" si="6"/>
        <v>0</v>
      </c>
      <c r="G244" s="20" t="str">
        <f t="shared" si="7"/>
        <v>0</v>
      </c>
      <c r="H244">
        <v>1219895.86</v>
      </c>
    </row>
    <row r="245">
      <c r="A245" s="4" t="s">
        <v>10</v>
      </c>
      <c r="B245" s="4" t="s">
        <v>294</v>
      </c>
      <c r="D245" s="18" t="str">
        <f t="shared" si="1"/>
        <v>0</v>
      </c>
      <c r="E245" s="18" t="str">
        <f t="shared" si="5"/>
        <v>0</v>
      </c>
      <c r="F245" s="19" t="str">
        <f t="shared" si="6"/>
        <v>0</v>
      </c>
      <c r="G245" s="20" t="str">
        <f t="shared" si="7"/>
        <v>0</v>
      </c>
      <c r="H245">
        <v>1231880.0</v>
      </c>
    </row>
    <row r="246">
      <c r="A246" s="4" t="s">
        <v>10</v>
      </c>
      <c r="B246" s="4" t="s">
        <v>295</v>
      </c>
      <c r="D246" s="18" t="str">
        <f t="shared" si="1"/>
        <v>0</v>
      </c>
      <c r="E246" s="18" t="str">
        <f t="shared" si="5"/>
        <v>0</v>
      </c>
      <c r="F246" s="19" t="str">
        <f t="shared" si="6"/>
        <v>0</v>
      </c>
      <c r="G246" s="20" t="str">
        <f t="shared" si="7"/>
        <v>0</v>
      </c>
      <c r="H246">
        <v>1232597.04</v>
      </c>
    </row>
    <row r="247">
      <c r="A247" s="4" t="s">
        <v>10</v>
      </c>
      <c r="B247" s="4" t="s">
        <v>296</v>
      </c>
      <c r="D247" s="18" t="str">
        <f t="shared" si="1"/>
        <v>0</v>
      </c>
      <c r="E247" s="18" t="str">
        <f t="shared" si="5"/>
        <v>0</v>
      </c>
      <c r="F247" s="19" t="str">
        <f t="shared" si="6"/>
        <v>0</v>
      </c>
      <c r="G247" s="20" t="str">
        <f t="shared" si="7"/>
        <v>0</v>
      </c>
      <c r="H247">
        <v>1245527.8</v>
      </c>
    </row>
    <row r="248">
      <c r="A248" s="4" t="s">
        <v>10</v>
      </c>
      <c r="B248" s="4" t="s">
        <v>297</v>
      </c>
      <c r="D248" s="18" t="str">
        <f t="shared" si="1"/>
        <v>0</v>
      </c>
      <c r="E248" s="18" t="str">
        <f t="shared" si="5"/>
        <v>0</v>
      </c>
      <c r="F248" s="19" t="str">
        <f t="shared" si="6"/>
        <v>0</v>
      </c>
      <c r="G248" s="20" t="str">
        <f t="shared" si="7"/>
        <v>0</v>
      </c>
      <c r="H248">
        <v>1251264.06</v>
      </c>
    </row>
    <row r="249">
      <c r="A249" s="4" t="s">
        <v>10</v>
      </c>
      <c r="B249" s="4" t="s">
        <v>298</v>
      </c>
      <c r="D249" s="18" t="str">
        <f t="shared" si="1"/>
        <v>0</v>
      </c>
      <c r="E249" s="18" t="str">
        <f t="shared" si="5"/>
        <v>0</v>
      </c>
      <c r="F249" s="19" t="str">
        <f t="shared" si="6"/>
        <v>0</v>
      </c>
      <c r="G249" s="20" t="str">
        <f t="shared" si="7"/>
        <v>0</v>
      </c>
      <c r="H249">
        <v>1278133.86</v>
      </c>
    </row>
    <row r="250">
      <c r="A250" s="4" t="s">
        <v>10</v>
      </c>
      <c r="B250" s="4" t="s">
        <v>299</v>
      </c>
      <c r="D250" s="18" t="str">
        <f t="shared" si="1"/>
        <v>0</v>
      </c>
      <c r="E250" s="18" t="str">
        <f t="shared" si="5"/>
        <v>0</v>
      </c>
      <c r="F250" s="19" t="str">
        <f t="shared" si="6"/>
        <v>0</v>
      </c>
      <c r="G250" s="20" t="str">
        <f t="shared" si="7"/>
        <v>0</v>
      </c>
      <c r="H250">
        <v>1299452.08</v>
      </c>
    </row>
    <row r="251">
      <c r="A251" s="4" t="s">
        <v>10</v>
      </c>
      <c r="B251" s="4" t="s">
        <v>300</v>
      </c>
      <c r="D251" s="18" t="str">
        <f t="shared" si="1"/>
        <v>0</v>
      </c>
      <c r="E251" s="18" t="str">
        <f t="shared" si="5"/>
        <v>0</v>
      </c>
      <c r="F251" s="19" t="str">
        <f t="shared" si="6"/>
        <v>0</v>
      </c>
      <c r="G251" s="20" t="str">
        <f t="shared" si="7"/>
        <v>0</v>
      </c>
      <c r="H251">
        <v>1309432.52</v>
      </c>
    </row>
    <row r="252">
      <c r="A252" s="4" t="s">
        <v>10</v>
      </c>
      <c r="B252" s="4" t="s">
        <v>301</v>
      </c>
      <c r="D252" s="18" t="str">
        <f t="shared" si="1"/>
        <v>0</v>
      </c>
      <c r="E252" s="18" t="str">
        <f t="shared" si="5"/>
        <v>0</v>
      </c>
      <c r="F252" s="19" t="str">
        <f t="shared" si="6"/>
        <v>0</v>
      </c>
      <c r="G252" s="20" t="str">
        <f t="shared" si="7"/>
        <v>0</v>
      </c>
      <c r="H252">
        <v>1311778.6</v>
      </c>
    </row>
    <row r="253">
      <c r="A253" s="4" t="s">
        <v>10</v>
      </c>
      <c r="B253" s="4" t="s">
        <v>302</v>
      </c>
      <c r="D253" s="18" t="str">
        <f t="shared" si="1"/>
        <v>0</v>
      </c>
      <c r="E253" s="18" t="str">
        <f t="shared" si="5"/>
        <v>0</v>
      </c>
      <c r="F253" s="19" t="str">
        <f t="shared" si="6"/>
        <v>0</v>
      </c>
      <c r="G253" s="20" t="str">
        <f t="shared" si="7"/>
        <v>0</v>
      </c>
      <c r="H253">
        <v>1319513.27</v>
      </c>
    </row>
    <row r="254">
      <c r="A254" s="4" t="s">
        <v>10</v>
      </c>
      <c r="B254" s="4" t="s">
        <v>303</v>
      </c>
      <c r="D254" s="18" t="str">
        <f t="shared" si="1"/>
        <v>0</v>
      </c>
      <c r="E254" s="18" t="str">
        <f t="shared" si="5"/>
        <v>0</v>
      </c>
      <c r="F254" s="19" t="str">
        <f t="shared" si="6"/>
        <v>0</v>
      </c>
      <c r="G254" s="20" t="str">
        <f t="shared" si="7"/>
        <v>0</v>
      </c>
      <c r="H254">
        <v>1324904.7</v>
      </c>
    </row>
    <row r="255">
      <c r="A255" s="4" t="s">
        <v>10</v>
      </c>
      <c r="B255" s="4" t="s">
        <v>304</v>
      </c>
      <c r="D255" s="18" t="str">
        <f t="shared" si="1"/>
        <v>0</v>
      </c>
      <c r="E255" s="18" t="str">
        <f t="shared" si="5"/>
        <v>0</v>
      </c>
      <c r="F255" s="19" t="str">
        <f t="shared" si="6"/>
        <v>0</v>
      </c>
      <c r="G255" s="20" t="str">
        <f t="shared" si="7"/>
        <v>0</v>
      </c>
      <c r="H255">
        <v>1335000.0</v>
      </c>
    </row>
    <row r="256">
      <c r="A256" s="4" t="s">
        <v>10</v>
      </c>
      <c r="B256" s="4" t="s">
        <v>305</v>
      </c>
      <c r="D256" s="18" t="str">
        <f t="shared" si="1"/>
        <v>0</v>
      </c>
      <c r="E256" s="18" t="str">
        <f t="shared" si="5"/>
        <v>0</v>
      </c>
      <c r="F256" s="19" t="str">
        <f t="shared" si="6"/>
        <v>0</v>
      </c>
      <c r="G256" s="20" t="str">
        <f t="shared" si="7"/>
        <v>0</v>
      </c>
      <c r="H256">
        <v>1346202.0</v>
      </c>
    </row>
    <row r="257">
      <c r="A257" s="4" t="s">
        <v>10</v>
      </c>
      <c r="B257" s="4" t="s">
        <v>306</v>
      </c>
      <c r="D257" s="18" t="str">
        <f t="shared" si="1"/>
        <v>0</v>
      </c>
      <c r="E257" s="18" t="str">
        <f t="shared" si="5"/>
        <v>0</v>
      </c>
      <c r="F257" s="19" t="str">
        <f t="shared" si="6"/>
        <v>0</v>
      </c>
      <c r="G257" s="20" t="str">
        <f t="shared" si="7"/>
        <v>0</v>
      </c>
      <c r="H257">
        <v>1352931.58</v>
      </c>
    </row>
    <row r="258">
      <c r="A258" s="4" t="s">
        <v>10</v>
      </c>
      <c r="B258" s="4" t="s">
        <v>307</v>
      </c>
      <c r="D258" s="18" t="str">
        <f t="shared" si="1"/>
        <v>0</v>
      </c>
      <c r="E258" s="18" t="str">
        <f t="shared" si="5"/>
        <v>0</v>
      </c>
      <c r="F258" s="19" t="str">
        <f t="shared" si="6"/>
        <v>0</v>
      </c>
      <c r="G258" s="20" t="str">
        <f t="shared" si="7"/>
        <v>0</v>
      </c>
      <c r="H258">
        <v>1360341.6</v>
      </c>
    </row>
    <row r="259">
      <c r="A259" s="4" t="s">
        <v>10</v>
      </c>
      <c r="B259" s="4" t="s">
        <v>308</v>
      </c>
      <c r="D259" s="18" t="str">
        <f t="shared" si="1"/>
        <v>0</v>
      </c>
      <c r="E259" s="18" t="str">
        <f t="shared" si="5"/>
        <v>0</v>
      </c>
      <c r="F259" s="19" t="str">
        <f t="shared" si="6"/>
        <v>0</v>
      </c>
      <c r="G259" s="20" t="str">
        <f t="shared" si="7"/>
        <v>0</v>
      </c>
      <c r="H259">
        <v>1361276.35</v>
      </c>
    </row>
    <row r="260">
      <c r="A260" s="4" t="s">
        <v>10</v>
      </c>
      <c r="B260" s="4" t="s">
        <v>309</v>
      </c>
      <c r="D260" s="18" t="str">
        <f t="shared" si="1"/>
        <v>0</v>
      </c>
      <c r="E260" s="18" t="str">
        <f t="shared" si="5"/>
        <v>0</v>
      </c>
      <c r="F260" s="19" t="str">
        <f t="shared" si="6"/>
        <v>0</v>
      </c>
      <c r="G260" s="20" t="str">
        <f t="shared" si="7"/>
        <v>0</v>
      </c>
      <c r="H260">
        <v>1362161.69</v>
      </c>
    </row>
    <row r="261">
      <c r="A261" s="4" t="s">
        <v>10</v>
      </c>
      <c r="B261" s="4" t="s">
        <v>310</v>
      </c>
      <c r="D261" s="18" t="str">
        <f t="shared" si="1"/>
        <v>0</v>
      </c>
      <c r="E261" s="18" t="str">
        <f t="shared" si="5"/>
        <v>0</v>
      </c>
      <c r="F261" s="19" t="str">
        <f t="shared" si="6"/>
        <v>0</v>
      </c>
      <c r="G261" s="20" t="str">
        <f t="shared" si="7"/>
        <v>0</v>
      </c>
      <c r="H261">
        <v>1367388.64</v>
      </c>
    </row>
    <row r="262">
      <c r="A262" s="4" t="s">
        <v>10</v>
      </c>
      <c r="B262" s="4" t="s">
        <v>311</v>
      </c>
      <c r="D262" s="18" t="str">
        <f t="shared" si="1"/>
        <v>0</v>
      </c>
      <c r="E262" s="18" t="str">
        <f t="shared" si="5"/>
        <v>0</v>
      </c>
      <c r="F262" s="19" t="str">
        <f t="shared" si="6"/>
        <v>0</v>
      </c>
      <c r="G262" s="20" t="str">
        <f t="shared" si="7"/>
        <v>0</v>
      </c>
      <c r="H262">
        <v>1377007.39</v>
      </c>
    </row>
    <row r="263">
      <c r="A263" s="4" t="s">
        <v>10</v>
      </c>
      <c r="B263" s="4" t="s">
        <v>312</v>
      </c>
      <c r="D263" s="18" t="str">
        <f t="shared" si="1"/>
        <v>0</v>
      </c>
      <c r="E263" s="18" t="str">
        <f t="shared" si="5"/>
        <v>0</v>
      </c>
      <c r="F263" s="19" t="str">
        <f t="shared" si="6"/>
        <v>0</v>
      </c>
      <c r="G263" s="20" t="str">
        <f t="shared" si="7"/>
        <v>0</v>
      </c>
      <c r="H263">
        <v>1384573.69</v>
      </c>
    </row>
    <row r="264">
      <c r="A264" s="4" t="s">
        <v>10</v>
      </c>
      <c r="B264" s="4" t="s">
        <v>313</v>
      </c>
      <c r="D264" s="18" t="str">
        <f t="shared" si="1"/>
        <v>0</v>
      </c>
      <c r="E264" s="18" t="str">
        <f t="shared" si="5"/>
        <v>0</v>
      </c>
      <c r="F264" s="19" t="str">
        <f t="shared" si="6"/>
        <v>0</v>
      </c>
      <c r="G264" s="20" t="str">
        <f t="shared" si="7"/>
        <v>0</v>
      </c>
      <c r="H264">
        <v>1392146.14</v>
      </c>
    </row>
    <row r="265">
      <c r="A265" s="4" t="s">
        <v>10</v>
      </c>
      <c r="B265" s="4" t="s">
        <v>314</v>
      </c>
      <c r="D265" s="18" t="str">
        <f t="shared" si="1"/>
        <v>0</v>
      </c>
      <c r="E265" s="18" t="str">
        <f t="shared" si="5"/>
        <v>0</v>
      </c>
      <c r="F265" s="19" t="str">
        <f t="shared" si="6"/>
        <v>0</v>
      </c>
      <c r="G265" s="20" t="str">
        <f t="shared" si="7"/>
        <v>0</v>
      </c>
      <c r="H265">
        <v>1393878.95</v>
      </c>
    </row>
    <row r="266">
      <c r="A266" s="4" t="s">
        <v>10</v>
      </c>
      <c r="B266" s="4" t="s">
        <v>315</v>
      </c>
      <c r="D266" s="18" t="str">
        <f t="shared" si="1"/>
        <v>0</v>
      </c>
      <c r="E266" s="18" t="str">
        <f t="shared" si="5"/>
        <v>0</v>
      </c>
      <c r="F266" s="19" t="str">
        <f t="shared" si="6"/>
        <v>0</v>
      </c>
      <c r="G266" s="20" t="str">
        <f t="shared" si="7"/>
        <v>0</v>
      </c>
      <c r="H266">
        <v>1402548.4</v>
      </c>
    </row>
    <row r="267">
      <c r="A267" s="4" t="s">
        <v>10</v>
      </c>
      <c r="B267" s="4" t="s">
        <v>112</v>
      </c>
      <c r="D267" s="18" t="str">
        <f t="shared" si="1"/>
        <v>0</v>
      </c>
      <c r="E267" s="18" t="str">
        <f t="shared" si="5"/>
        <v>0</v>
      </c>
      <c r="F267" s="19" t="str">
        <f t="shared" si="6"/>
        <v>0</v>
      </c>
      <c r="G267" s="20" t="str">
        <f t="shared" si="7"/>
        <v>0</v>
      </c>
      <c r="H267">
        <v>1415154.52</v>
      </c>
    </row>
    <row r="268">
      <c r="A268" s="4" t="s">
        <v>10</v>
      </c>
      <c r="B268" s="4" t="s">
        <v>316</v>
      </c>
      <c r="D268" s="18" t="str">
        <f t="shared" si="1"/>
        <v>0</v>
      </c>
      <c r="E268" s="18" t="str">
        <f t="shared" si="5"/>
        <v>0</v>
      </c>
      <c r="F268" s="19" t="str">
        <f t="shared" si="6"/>
        <v>0</v>
      </c>
      <c r="G268" s="20" t="str">
        <f t="shared" si="7"/>
        <v>0</v>
      </c>
      <c r="H268">
        <v>1415193.43</v>
      </c>
    </row>
    <row r="269">
      <c r="A269" s="4" t="s">
        <v>10</v>
      </c>
      <c r="B269" s="4" t="s">
        <v>317</v>
      </c>
      <c r="D269" s="18" t="str">
        <f t="shared" si="1"/>
        <v>0</v>
      </c>
      <c r="E269" s="18" t="str">
        <f t="shared" si="5"/>
        <v>0</v>
      </c>
      <c r="F269" s="19" t="str">
        <f t="shared" si="6"/>
        <v>0</v>
      </c>
      <c r="G269" s="20" t="str">
        <f t="shared" si="7"/>
        <v>0</v>
      </c>
      <c r="H269">
        <v>1423570.79</v>
      </c>
    </row>
    <row r="270">
      <c r="A270" s="4" t="s">
        <v>10</v>
      </c>
      <c r="B270" s="4" t="s">
        <v>318</v>
      </c>
      <c r="D270" s="18" t="str">
        <f t="shared" si="1"/>
        <v>0</v>
      </c>
      <c r="E270" s="18" t="str">
        <f t="shared" si="5"/>
        <v>0</v>
      </c>
      <c r="F270" s="19" t="str">
        <f t="shared" si="6"/>
        <v>0</v>
      </c>
      <c r="G270" s="20" t="str">
        <f t="shared" si="7"/>
        <v>0</v>
      </c>
      <c r="H270">
        <v>1425000.0</v>
      </c>
    </row>
    <row r="271">
      <c r="A271" s="4" t="s">
        <v>10</v>
      </c>
      <c r="B271" s="4" t="s">
        <v>319</v>
      </c>
      <c r="D271" s="18" t="str">
        <f t="shared" si="1"/>
        <v>0</v>
      </c>
      <c r="E271" s="18" t="str">
        <f t="shared" si="5"/>
        <v>0</v>
      </c>
      <c r="F271" s="19" t="str">
        <f t="shared" si="6"/>
        <v>0</v>
      </c>
      <c r="G271" s="20" t="str">
        <f t="shared" si="7"/>
        <v>0</v>
      </c>
      <c r="H271">
        <v>1431831.65</v>
      </c>
    </row>
    <row r="272">
      <c r="A272" s="4" t="s">
        <v>10</v>
      </c>
      <c r="B272" s="4" t="s">
        <v>320</v>
      </c>
      <c r="D272" s="18" t="str">
        <f t="shared" si="1"/>
        <v>0</v>
      </c>
      <c r="E272" s="21">
        <v>0.0</v>
      </c>
      <c r="F272" s="21">
        <v>0.0</v>
      </c>
      <c r="G272" s="22">
        <v>0.0</v>
      </c>
      <c r="H272">
        <v>1433696.26</v>
      </c>
    </row>
    <row r="273">
      <c r="A273" s="4" t="s">
        <v>10</v>
      </c>
      <c r="B273" s="4" t="s">
        <v>321</v>
      </c>
      <c r="D273" s="18" t="str">
        <f t="shared" si="1"/>
        <v>0</v>
      </c>
      <c r="E273" s="18" t="str">
        <f t="shared" ref="E273:E404" si="8">IF(ISNUMBER(SEARCH("Coal India",B273)),"Coal India",IF(ISNUMBER(SEARCH("China Shenhua",B273)),"China Shenhua",IF(ISNUMBER(SEARCH("Adani",B273)),"Adani",IF(ISNUMBER(SEARCH("Shanxi Coking",B273)),"Shanxi Coking",IF(ISNUMBER(SEARCH("Anglo American",B273)),"Anglo American",IF(ISNUMBER(SEARCH("BHP Billiton",B273)),"BHP Billiton",IF(ISNUMBER(SEARCH("Yitai Coal",B273)),"Yitai Coal",IF(ISNUMBER(SEARCH("Datang Intl",B273)),"Datang Intl",IF(ISNUMBER(SEARCH("China Coal",B273)),"China Coal",IF(ISNUMBER(SEARCH("Peabody Energy",B273)),"Peabody Energy",IF(ISNUMBER(SEARCH("Glencore Xstrata",B273)),"Glencore Xstrata",IF(ISNUMBER(SEARCH("Datong Coal",B273)),"Datong Coal",IF(ISNUMBER(SEARCH("Yanzhou Coal",B273)),"Yanzhou Coal",IF(ISNUMBER(SEARCH("DEH",B273)),"DEH",IF(ISNUMBER(SEARCH("Exxaro",B273)),"Exxaro",IF(ISNUMBER(SEARCH("Yangquan Coal",B273)),"Yangquan Coal",IF(ISNUMBER(SEARCH("Mechel",B273)),"Mechel",IF(ISNUMBER(SEARCH("Arch Coal",B273)),"Arch Coal",IF(ISNUMBER(SEARCH("Alpha Natural Resources",B273)),"Alpha Natural Resources",IF(ISNUMBER(SEARCH("EVRAZ",B273)),"EVRAZ", IF(ISNUMBER(SEARCH("Mitsubishi",B273)),"Mitsubishi",
if(and(or(B273="Vale", ISNUMBER(SEARCH("Vale ",B273))),NOT(ISNUMBER(SEARCH("?Vale",B273)))), "Vale",IF(ISNUMBER(SEARCH("Raspadskaya",B273)),"Raspadskaya",IF(ISNUMBER(SEARCH("Rio Tinto",B273)),"Rio Tinto",IF(ISNUMBER(SEARCH("Asia Resource",B273)),"Asia Resource",IF(ISNUMBER(SEARCH("Rusal",B273)),"Rusal",IF(ISNUMBER(SEARCH("Neyveli Lignite",B273)),"Neyveli Lignite",IF(ISNUMBER(SEARCH("Pingdingshan",B273)),"Pingdingshan",IF(ISNUMBER(SEARCH("Cloud Peak",B273)),"Cloud Peak",IF(ISNUMBER(SEARCH("Sasol",B273)),"Sasol",IF(ISNUMBER(SEARCH("Tata Steel",B273)),"Tata Steel",IF(AND(ISNUMBER(SEARCH("AGL",B273)),NOT(ISNUMBER(SEARCH("?AGL",B273)))),"AGL", IF(ISNUMBER(SEARCH("Teck",B273)),"Teck",IF(ISNUMBER(SEARCH("Severstal",B273)),"Severstal",IF(ISNUMBER(SEARCH("Coalspur",B273)),"Coalspur",IF(ISNUMBER(SEARCH("Kuzbass Fuel ",B273)),"Kuzbass Fuel ",IF(ISNUMBER(SEARCH("Polyus Gold",B273)),"Polyus Gold",IF(ISNUMBER(SEARCH("Energy Ventures",B273)),"Energy Ventures",IF(ISNUMBER(SEARCH("Whitehaven Coal",B273)),"Whitehaven Coal",IF(ISNUMBER(SEARCH("Banpu",B273)),"Banpu",IF(ISNUMBER(SEARCH("Bayan",B273)),"Bayan",IF(AND(ISNUMBER(SEARCH("RWE",B273)),NOT(ISNUMBER(SEARCH("ERWE",B273)))),"RWE",IF(ISNUMBER(SEARCH("Consol Energy",B273)),"Consol Energy",IF(ISNUMBER(SEARCH("WHSP",B273)),"WHSP",IF(ISNUMBER(SEARCH("Westmoreland",B273)),"Westmoreland",IF(ISNUMBER(SEARCH("Resource Generation",B273)),"Resource Generation",IF(ISNUMBER(SEARCH("Churchill Mining",B273)),"Churchill Mining",IF(ISNUMBER(SEARCH("NTPC",B273)),"NTPC",IF(ISNUMBER(SEARCH("Adaro",B273)),"Adaro",IF(ISNUMBER(SEARCH("Nacco",B273)),"Nacco",  IF(ISNUMBER(SEARCH("Idemitsu Kosan",B273)),"Idemitsu Kosan",IF(ISNUMBER(SEARCH("ARLP",B273)),"ARLP",IF(ISNUMBER(SEARCH("Huolinhe Opencut",B273)),"Huolinhe Opencut",IF(ISNUMBER(SEARCH("Golden Energy",B273)),"Golden Energy",IF(ISNUMBER(SEARCH("Mitsui &amp; Co",B273)),"Mitsui &amp; Co",
IF(AND(ISNUMBER(SEARCH("CoAL",B273)),NOT(ISNUMBER(SEARCH("?CoAL",B273)))),"CoAL",IF(ISNUMBER(SEARCH("NLMK",B273)),"NLMK",IF(ISNUMBER(SEARCH("Tata Power",B273)),"Tata Power",IF(ISNUMBER(SEARCH("MMK OJSC",B273)),"MMK OJSC",IF(ISNUMBER(SEARCH("Wesfarmers",B273)),"Wesfarmers",IF(ISNUMBER(SEARCH("Kazakhmys",B273)),"Kazakhmys",IF(ISNUMBER(SEARCH("New World Resources",B273)),"New World Resources",IF(ISNUMBER(SEARCH("MMC",B273)),"MMC",IF(ISNUMBER(SEARCH("Itochu",B273)),"Itochu",IF(ISNUMBER(SEARCH("Cockatoo",B273)),"Cockatoo",IF(ISNUMBER(SEARCH("Shanxi Meijin Energy",B273)),"Shanxi Meijin Energy",IF(ISNUMBER(SEARCH("Jizhong Energy",B273)),"Jizhong Energy",IF(ISNUMBER(SEARCH("Bandanna",B273)),"Bandanna",IF(ISNUMBER(SEARCH("Polo Resources",B273)),"Polo Resources",IF(ISNUMBER(SEARCH("Allete",B273)),"Allete",IF(ISNUMBER(SEARCH("CLP Holdings",B273)),"CLP Holdings", IF(AND(ISNUMBER(SEARCH("Aspire",B273)),NOT(ISNUMBER(SEARCH("Aspire D",B273)))),"Aspire", IF(ISNUMBER(SEARCH("Marubeni",B273)),"Marubeni",IF(ISNUMBER(SEARCH("China Resources",B273)),"China Resources",IF(ISNUMBER(SEARCH("Walter Energy",B273)),"Walter Energy",IF(ISNUMBER(SEARCH("Coal Energy",B273)),"Coal Energy",IF(ISNUMBER(SEARCH("Indika",B273)),"Indika",IF(ISNUMBER(SEARCH("Arcelor Mittal",B273)),"Arcelor Mittal",IF(ISNUMBER(SEARCH("FirstEnergy",B273)),"FirstEnergy",IF(ISNUMBER(SEARCH("Black Hills",B273)),"Black Hills",IF(ISNUMBER(SEARCH("Wescoal",B273)),"Wescoal",IF(ISNUMBER(SEARCH("Grupo Mexico",B273)),"Grupo Mexico",IF(and(or(B273="ARM", ISNUMBER(SEARCH("ARM ",B273))),NOT(ISNUMBER(SEARCH("?ARM",B273)))), "ARM",IF(ISNUMBER(SEARCH("Shanxi Coal",B273)),"Shanxi Coal",IF(ISNUMBER(SEARCH("Capital Power",B273)),"Capital Power",IF(ISNUMBER(SEARCH("PTT",B273)),"PTT",IF(ISNUMBER(SEARCH("Shanxi Lanhua Sci-Tech",B273)),"Shanxi Lanhua Sci-Tech",IF(ISNUMBER(SEARCH("Fortune",B273)),"Fortune",IF(ISNUMBER(SEARCH("Cardero",B273)),"Cardero",IF(ISNUMBER(SEARCH("Zhengzhou  Coal",B273)),"Zhengzhou Coal",IF(ISNUMBER(SEARCH("SAIL",B273)),"SAIL",IF(ISNUMBER(SEARCH("JSPL",B273)),"JSPL",IF(ISNUMBER(SEARCH("Shougang Fushan",B273)),"Shougang Fushan",IF(ISNUMBER(SEARCH("Jingyuan",B273)),"Jingyuan",IF(ISNUMBER(SEARCH("Stanmore",B273)),"Stanmore",IF(ISNUMBER(SEARCH("Prophecy Coal",B273)),"Prophecy Coal",IF(ISNUMBER(SEARCH("Cliffs Natural Resources",B273)),"Cliffs Natural Resources",IF(ISNUMBER(SEARCH("James River",B273)),"James River",IF(ISNUMBER(SEARCH("CESC",B273)),"CESC",IF(ISNUMBER(SEARCH("Alcoa",B273)),"Alcoa","0"))))))))))))))))))))))))))))))))))))))))))))))))))))))))))))))))))))))))))))))))))))))))))))))))))))
</f>
        <v>0</v>
      </c>
      <c r="F273" s="19" t="str">
        <f t="shared" ref="F273:F404" si="9">IF(OR(NOT(D273="0"),NOT(E273="0")),B273,D273)</f>
        <v>0</v>
      </c>
      <c r="G273" s="20" t="str">
        <f t="shared" ref="G273:G404" si="10">IF(F273="0",F273,H273)</f>
        <v>0</v>
      </c>
      <c r="H273">
        <v>1437179.83</v>
      </c>
    </row>
    <row r="274">
      <c r="A274" s="4" t="s">
        <v>10</v>
      </c>
      <c r="B274" s="4" t="s">
        <v>322</v>
      </c>
      <c r="D274" s="18" t="str">
        <f t="shared" si="1"/>
        <v>0</v>
      </c>
      <c r="E274" s="18" t="str">
        <f t="shared" si="8"/>
        <v>0</v>
      </c>
      <c r="F274" s="19" t="str">
        <f t="shared" si="9"/>
        <v>0</v>
      </c>
      <c r="G274" s="20" t="str">
        <f t="shared" si="10"/>
        <v>0</v>
      </c>
      <c r="H274">
        <v>1441227.97</v>
      </c>
    </row>
    <row r="275">
      <c r="A275" s="4" t="s">
        <v>10</v>
      </c>
      <c r="B275" s="4" t="s">
        <v>323</v>
      </c>
      <c r="D275" s="18" t="str">
        <f t="shared" si="1"/>
        <v>0</v>
      </c>
      <c r="E275" s="18" t="str">
        <f t="shared" si="8"/>
        <v>0</v>
      </c>
      <c r="F275" s="19" t="str">
        <f t="shared" si="9"/>
        <v>0</v>
      </c>
      <c r="G275" s="20" t="str">
        <f t="shared" si="10"/>
        <v>0</v>
      </c>
      <c r="H275">
        <v>1445634.86</v>
      </c>
    </row>
    <row r="276">
      <c r="A276" s="4" t="s">
        <v>10</v>
      </c>
      <c r="B276" s="4" t="s">
        <v>324</v>
      </c>
      <c r="D276" s="18" t="str">
        <f t="shared" si="1"/>
        <v>0</v>
      </c>
      <c r="E276" s="18" t="str">
        <f t="shared" si="8"/>
        <v>0</v>
      </c>
      <c r="F276" s="19" t="str">
        <f t="shared" si="9"/>
        <v>0</v>
      </c>
      <c r="G276" s="20" t="str">
        <f t="shared" si="10"/>
        <v>0</v>
      </c>
      <c r="H276">
        <v>1462051.18</v>
      </c>
    </row>
    <row r="277">
      <c r="A277" s="4" t="s">
        <v>10</v>
      </c>
      <c r="B277" s="4" t="s">
        <v>325</v>
      </c>
      <c r="D277" s="18" t="str">
        <f t="shared" si="1"/>
        <v>0</v>
      </c>
      <c r="E277" s="18" t="str">
        <f t="shared" si="8"/>
        <v>0</v>
      </c>
      <c r="F277" s="19" t="str">
        <f t="shared" si="9"/>
        <v>0</v>
      </c>
      <c r="G277" s="20" t="str">
        <f t="shared" si="10"/>
        <v>0</v>
      </c>
      <c r="H277">
        <v>1463280.73</v>
      </c>
    </row>
    <row r="278">
      <c r="A278" s="4" t="s">
        <v>10</v>
      </c>
      <c r="B278" s="4" t="s">
        <v>326</v>
      </c>
      <c r="D278" s="18" t="str">
        <f t="shared" si="1"/>
        <v>0</v>
      </c>
      <c r="E278" s="18" t="str">
        <f t="shared" si="8"/>
        <v>0</v>
      </c>
      <c r="F278" s="19" t="str">
        <f t="shared" si="9"/>
        <v>0</v>
      </c>
      <c r="G278" s="20" t="str">
        <f t="shared" si="10"/>
        <v>0</v>
      </c>
      <c r="H278">
        <v>1464278.4</v>
      </c>
    </row>
    <row r="279">
      <c r="A279" s="4" t="s">
        <v>10</v>
      </c>
      <c r="B279" s="4" t="s">
        <v>327</v>
      </c>
      <c r="D279" s="18" t="str">
        <f t="shared" si="1"/>
        <v>0</v>
      </c>
      <c r="E279" s="18" t="str">
        <f t="shared" si="8"/>
        <v>0</v>
      </c>
      <c r="F279" s="19" t="str">
        <f t="shared" si="9"/>
        <v>0</v>
      </c>
      <c r="G279" s="20" t="str">
        <f t="shared" si="10"/>
        <v>0</v>
      </c>
      <c r="H279">
        <v>1465514.63</v>
      </c>
    </row>
    <row r="280">
      <c r="A280" s="4" t="s">
        <v>10</v>
      </c>
      <c r="B280" s="4" t="s">
        <v>328</v>
      </c>
      <c r="D280" s="18" t="str">
        <f t="shared" si="1"/>
        <v>0</v>
      </c>
      <c r="E280" s="18" t="str">
        <f t="shared" si="8"/>
        <v>0</v>
      </c>
      <c r="F280" s="19" t="str">
        <f t="shared" si="9"/>
        <v>0</v>
      </c>
      <c r="G280" s="20" t="str">
        <f t="shared" si="10"/>
        <v>0</v>
      </c>
      <c r="H280">
        <v>1469148.23</v>
      </c>
    </row>
    <row r="281">
      <c r="A281" s="4" t="s">
        <v>10</v>
      </c>
      <c r="B281" s="4" t="s">
        <v>329</v>
      </c>
      <c r="D281" s="18" t="str">
        <f t="shared" si="1"/>
        <v>0</v>
      </c>
      <c r="E281" s="18" t="str">
        <f t="shared" si="8"/>
        <v>0</v>
      </c>
      <c r="F281" s="19" t="str">
        <f t="shared" si="9"/>
        <v>0</v>
      </c>
      <c r="G281" s="20" t="str">
        <f t="shared" si="10"/>
        <v>0</v>
      </c>
      <c r="H281">
        <v>1475390.94</v>
      </c>
    </row>
    <row r="282">
      <c r="A282" s="4" t="s">
        <v>10</v>
      </c>
      <c r="B282" s="4" t="s">
        <v>330</v>
      </c>
      <c r="D282" s="18" t="str">
        <f t="shared" si="1"/>
        <v>0</v>
      </c>
      <c r="E282" s="18" t="str">
        <f t="shared" si="8"/>
        <v>0</v>
      </c>
      <c r="F282" s="19" t="str">
        <f t="shared" si="9"/>
        <v>0</v>
      </c>
      <c r="G282" s="20" t="str">
        <f t="shared" si="10"/>
        <v>0</v>
      </c>
      <c r="H282">
        <v>1496694.98</v>
      </c>
    </row>
    <row r="283">
      <c r="A283" s="4" t="s">
        <v>10</v>
      </c>
      <c r="B283" s="4" t="s">
        <v>331</v>
      </c>
      <c r="D283" s="18" t="str">
        <f t="shared" si="1"/>
        <v>0</v>
      </c>
      <c r="E283" s="18" t="str">
        <f t="shared" si="8"/>
        <v>0</v>
      </c>
      <c r="F283" s="19" t="str">
        <f t="shared" si="9"/>
        <v>0</v>
      </c>
      <c r="G283" s="20" t="str">
        <f t="shared" si="10"/>
        <v>0</v>
      </c>
      <c r="H283">
        <v>1502456.8</v>
      </c>
    </row>
    <row r="284">
      <c r="A284" s="4" t="s">
        <v>10</v>
      </c>
      <c r="B284" s="4" t="s">
        <v>332</v>
      </c>
      <c r="D284" s="18" t="str">
        <f t="shared" si="1"/>
        <v>0</v>
      </c>
      <c r="E284" s="18" t="str">
        <f t="shared" si="8"/>
        <v>0</v>
      </c>
      <c r="F284" s="19" t="str">
        <f t="shared" si="9"/>
        <v>0</v>
      </c>
      <c r="G284" s="20" t="str">
        <f t="shared" si="10"/>
        <v>0</v>
      </c>
      <c r="H284">
        <v>1508723.18</v>
      </c>
    </row>
    <row r="285">
      <c r="A285" s="4" t="s">
        <v>10</v>
      </c>
      <c r="B285" s="4" t="s">
        <v>333</v>
      </c>
      <c r="D285" s="18" t="str">
        <f t="shared" si="1"/>
        <v>Petrochina</v>
      </c>
      <c r="E285" s="18" t="str">
        <f t="shared" si="8"/>
        <v>0</v>
      </c>
      <c r="F285" s="19" t="str">
        <f t="shared" si="9"/>
        <v>PETROCHINA CO 'H'CNY1</v>
      </c>
      <c r="G285" s="20">
        <f t="shared" si="10"/>
        <v>1515421.2</v>
      </c>
      <c r="H285">
        <v>1515421.2</v>
      </c>
    </row>
    <row r="286">
      <c r="A286" s="4" t="s">
        <v>10</v>
      </c>
      <c r="B286" s="4" t="s">
        <v>334</v>
      </c>
      <c r="D286" s="18" t="str">
        <f t="shared" si="1"/>
        <v>0</v>
      </c>
      <c r="E286" s="18" t="str">
        <f t="shared" si="8"/>
        <v>Marubeni</v>
      </c>
      <c r="F286" s="19" t="str">
        <f t="shared" si="9"/>
        <v>MARUBENI CORP NPV</v>
      </c>
      <c r="G286" s="20">
        <f t="shared" si="10"/>
        <v>1517652.68</v>
      </c>
      <c r="H286">
        <v>1517652.68</v>
      </c>
    </row>
    <row r="287">
      <c r="A287" s="4" t="s">
        <v>10</v>
      </c>
      <c r="B287" s="4" t="s">
        <v>335</v>
      </c>
      <c r="D287" s="18" t="str">
        <f t="shared" si="1"/>
        <v>0</v>
      </c>
      <c r="E287" s="18" t="str">
        <f t="shared" si="8"/>
        <v>0</v>
      </c>
      <c r="F287" s="19" t="str">
        <f t="shared" si="9"/>
        <v>0</v>
      </c>
      <c r="G287" s="20" t="str">
        <f t="shared" si="10"/>
        <v>0</v>
      </c>
      <c r="H287">
        <v>1518995.4</v>
      </c>
    </row>
    <row r="288">
      <c r="A288" s="4" t="s">
        <v>10</v>
      </c>
      <c r="B288" s="4" t="s">
        <v>336</v>
      </c>
      <c r="D288" s="18" t="str">
        <f t="shared" si="1"/>
        <v>RWE </v>
      </c>
      <c r="E288" s="18" t="str">
        <f t="shared" si="8"/>
        <v>RWE</v>
      </c>
      <c r="F288" s="19" t="str">
        <f t="shared" si="9"/>
        <v>RWE FINANCE BV 6.5% GTD BDS 20/4/21 GBP</v>
      </c>
      <c r="G288" s="20">
        <f t="shared" si="10"/>
        <v>1522877.2</v>
      </c>
      <c r="H288">
        <v>1522877.2</v>
      </c>
    </row>
    <row r="289">
      <c r="A289" s="4" t="s">
        <v>10</v>
      </c>
      <c r="B289" s="4" t="s">
        <v>337</v>
      </c>
      <c r="D289" s="18" t="str">
        <f t="shared" si="1"/>
        <v>0</v>
      </c>
      <c r="E289" s="18" t="str">
        <f t="shared" si="8"/>
        <v>0</v>
      </c>
      <c r="F289" s="19" t="str">
        <f t="shared" si="9"/>
        <v>0</v>
      </c>
      <c r="G289" s="20" t="str">
        <f t="shared" si="10"/>
        <v>0</v>
      </c>
      <c r="H289">
        <v>1523336.14</v>
      </c>
    </row>
    <row r="290">
      <c r="A290" s="4" t="s">
        <v>10</v>
      </c>
      <c r="B290" s="4" t="s">
        <v>338</v>
      </c>
      <c r="D290" s="18" t="str">
        <f t="shared" si="1"/>
        <v>0</v>
      </c>
      <c r="E290" s="18" t="str">
        <f t="shared" si="8"/>
        <v>0</v>
      </c>
      <c r="F290" s="19" t="str">
        <f t="shared" si="9"/>
        <v>0</v>
      </c>
      <c r="G290" s="20" t="str">
        <f t="shared" si="10"/>
        <v>0</v>
      </c>
      <c r="H290">
        <v>1534405.21</v>
      </c>
    </row>
    <row r="291">
      <c r="A291" s="4" t="s">
        <v>10</v>
      </c>
      <c r="B291" s="4" t="s">
        <v>339</v>
      </c>
      <c r="D291" s="18" t="str">
        <f t="shared" si="1"/>
        <v>0</v>
      </c>
      <c r="E291" s="18" t="str">
        <f t="shared" si="8"/>
        <v>0</v>
      </c>
      <c r="F291" s="19" t="str">
        <f t="shared" si="9"/>
        <v>0</v>
      </c>
      <c r="G291" s="20" t="str">
        <f t="shared" si="10"/>
        <v>0</v>
      </c>
      <c r="H291">
        <v>1538013.88</v>
      </c>
    </row>
    <row r="292">
      <c r="A292" s="4" t="s">
        <v>10</v>
      </c>
      <c r="B292" s="4" t="s">
        <v>340</v>
      </c>
      <c r="D292" s="18" t="str">
        <f t="shared" si="1"/>
        <v>0</v>
      </c>
      <c r="E292" s="18" t="str">
        <f t="shared" si="8"/>
        <v>0</v>
      </c>
      <c r="F292" s="19" t="str">
        <f t="shared" si="9"/>
        <v>0</v>
      </c>
      <c r="G292" s="20" t="str">
        <f t="shared" si="10"/>
        <v>0</v>
      </c>
      <c r="H292">
        <v>1542653.46</v>
      </c>
    </row>
    <row r="293">
      <c r="A293" s="4" t="s">
        <v>10</v>
      </c>
      <c r="B293" s="4" t="s">
        <v>341</v>
      </c>
      <c r="D293" s="18" t="str">
        <f t="shared" si="1"/>
        <v>Oil Search</v>
      </c>
      <c r="E293" s="18" t="str">
        <f t="shared" si="8"/>
        <v>0</v>
      </c>
      <c r="F293" s="19" t="str">
        <f t="shared" si="9"/>
        <v>OIL SEARCH LTD NPV</v>
      </c>
      <c r="G293" s="20">
        <f t="shared" si="10"/>
        <v>1542700.43</v>
      </c>
      <c r="H293">
        <v>1542700.43</v>
      </c>
    </row>
    <row r="294">
      <c r="A294" s="4" t="s">
        <v>10</v>
      </c>
      <c r="B294" s="4" t="s">
        <v>342</v>
      </c>
      <c r="D294" s="18" t="str">
        <f t="shared" si="1"/>
        <v>0</v>
      </c>
      <c r="E294" s="18" t="str">
        <f t="shared" si="8"/>
        <v>0</v>
      </c>
      <c r="F294" s="19" t="str">
        <f t="shared" si="9"/>
        <v>0</v>
      </c>
      <c r="G294" s="20" t="str">
        <f t="shared" si="10"/>
        <v>0</v>
      </c>
      <c r="H294">
        <v>1547734.66</v>
      </c>
    </row>
    <row r="295">
      <c r="A295" s="4" t="s">
        <v>10</v>
      </c>
      <c r="B295" s="4" t="s">
        <v>343</v>
      </c>
      <c r="D295" s="18" t="str">
        <f t="shared" si="1"/>
        <v>0</v>
      </c>
      <c r="E295" s="18" t="str">
        <f t="shared" si="8"/>
        <v>0</v>
      </c>
      <c r="F295" s="19" t="str">
        <f t="shared" si="9"/>
        <v>0</v>
      </c>
      <c r="G295" s="20" t="str">
        <f t="shared" si="10"/>
        <v>0</v>
      </c>
      <c r="H295">
        <v>1550550.25</v>
      </c>
    </row>
    <row r="296">
      <c r="A296" s="4" t="s">
        <v>10</v>
      </c>
      <c r="B296" s="4" t="s">
        <v>344</v>
      </c>
      <c r="D296" s="18" t="str">
        <f t="shared" si="1"/>
        <v>0</v>
      </c>
      <c r="E296" s="18" t="str">
        <f t="shared" si="8"/>
        <v>0</v>
      </c>
      <c r="F296" s="19" t="str">
        <f t="shared" si="9"/>
        <v>0</v>
      </c>
      <c r="G296" s="20" t="str">
        <f t="shared" si="10"/>
        <v>0</v>
      </c>
      <c r="H296">
        <v>1553759.32</v>
      </c>
    </row>
    <row r="297">
      <c r="A297" s="4" t="s">
        <v>10</v>
      </c>
      <c r="B297" s="4" t="s">
        <v>345</v>
      </c>
      <c r="D297" s="18" t="str">
        <f t="shared" si="1"/>
        <v>0</v>
      </c>
      <c r="E297" s="18" t="str">
        <f t="shared" si="8"/>
        <v>0</v>
      </c>
      <c r="F297" s="19" t="str">
        <f t="shared" si="9"/>
        <v>0</v>
      </c>
      <c r="G297" s="20" t="str">
        <f t="shared" si="10"/>
        <v>0</v>
      </c>
      <c r="H297">
        <v>1556058.8</v>
      </c>
    </row>
    <row r="298">
      <c r="A298" s="4" t="s">
        <v>10</v>
      </c>
      <c r="B298" s="4" t="s">
        <v>346</v>
      </c>
      <c r="D298" s="18" t="str">
        <f t="shared" si="1"/>
        <v>0</v>
      </c>
      <c r="E298" s="18" t="str">
        <f t="shared" si="8"/>
        <v>0</v>
      </c>
      <c r="F298" s="19" t="str">
        <f t="shared" si="9"/>
        <v>0</v>
      </c>
      <c r="G298" s="20" t="str">
        <f t="shared" si="10"/>
        <v>0</v>
      </c>
      <c r="H298">
        <v>1569422.79</v>
      </c>
    </row>
    <row r="299">
      <c r="A299" s="4" t="s">
        <v>10</v>
      </c>
      <c r="B299" s="4" t="s">
        <v>347</v>
      </c>
      <c r="D299" s="18" t="str">
        <f t="shared" si="1"/>
        <v>0</v>
      </c>
      <c r="E299" s="18" t="str">
        <f t="shared" si="8"/>
        <v>0</v>
      </c>
      <c r="F299" s="19" t="str">
        <f t="shared" si="9"/>
        <v>0</v>
      </c>
      <c r="G299" s="20" t="str">
        <f t="shared" si="10"/>
        <v>0</v>
      </c>
      <c r="H299">
        <v>1572459.85</v>
      </c>
    </row>
    <row r="300">
      <c r="A300" s="4" t="s">
        <v>10</v>
      </c>
      <c r="B300" s="4" t="s">
        <v>348</v>
      </c>
      <c r="D300" s="18" t="str">
        <f t="shared" si="1"/>
        <v>0</v>
      </c>
      <c r="E300" s="18" t="str">
        <f t="shared" si="8"/>
        <v>0</v>
      </c>
      <c r="F300" s="19" t="str">
        <f t="shared" si="9"/>
        <v>0</v>
      </c>
      <c r="G300" s="20" t="str">
        <f t="shared" si="10"/>
        <v>0</v>
      </c>
      <c r="H300">
        <v>1577796.74</v>
      </c>
    </row>
    <row r="301">
      <c r="A301" s="4" t="s">
        <v>10</v>
      </c>
      <c r="B301" s="4" t="s">
        <v>349</v>
      </c>
      <c r="D301" s="18" t="str">
        <f t="shared" si="1"/>
        <v>0</v>
      </c>
      <c r="E301" s="18" t="str">
        <f t="shared" si="8"/>
        <v>0</v>
      </c>
      <c r="F301" s="19" t="str">
        <f t="shared" si="9"/>
        <v>0</v>
      </c>
      <c r="G301" s="20" t="str">
        <f t="shared" si="10"/>
        <v>0</v>
      </c>
      <c r="H301">
        <v>1581752.6</v>
      </c>
    </row>
    <row r="302">
      <c r="A302" s="4" t="s">
        <v>10</v>
      </c>
      <c r="B302" s="4" t="s">
        <v>350</v>
      </c>
      <c r="D302" s="18" t="str">
        <f t="shared" si="1"/>
        <v>0</v>
      </c>
      <c r="E302" s="18" t="str">
        <f t="shared" si="8"/>
        <v>0</v>
      </c>
      <c r="F302" s="19" t="str">
        <f t="shared" si="9"/>
        <v>0</v>
      </c>
      <c r="G302" s="20" t="str">
        <f t="shared" si="10"/>
        <v>0</v>
      </c>
      <c r="H302">
        <v>1586966.81</v>
      </c>
    </row>
    <row r="303">
      <c r="A303" s="4" t="s">
        <v>10</v>
      </c>
      <c r="B303" s="4" t="s">
        <v>351</v>
      </c>
      <c r="D303" s="18" t="str">
        <f t="shared" si="1"/>
        <v>0</v>
      </c>
      <c r="E303" s="18" t="str">
        <f t="shared" si="8"/>
        <v>0</v>
      </c>
      <c r="F303" s="19" t="str">
        <f t="shared" si="9"/>
        <v>0</v>
      </c>
      <c r="G303" s="20" t="str">
        <f t="shared" si="10"/>
        <v>0</v>
      </c>
      <c r="H303">
        <v>1594318.27</v>
      </c>
    </row>
    <row r="304">
      <c r="A304" s="4" t="s">
        <v>10</v>
      </c>
      <c r="B304" s="4" t="s">
        <v>352</v>
      </c>
      <c r="D304" s="18" t="str">
        <f t="shared" si="1"/>
        <v>0</v>
      </c>
      <c r="E304" s="18" t="str">
        <f t="shared" si="8"/>
        <v>0</v>
      </c>
      <c r="F304" s="19" t="str">
        <f t="shared" si="9"/>
        <v>0</v>
      </c>
      <c r="G304" s="20" t="str">
        <f t="shared" si="10"/>
        <v>0</v>
      </c>
      <c r="H304">
        <v>1603930.56</v>
      </c>
    </row>
    <row r="305">
      <c r="A305" s="4" t="s">
        <v>10</v>
      </c>
      <c r="B305" s="4" t="s">
        <v>353</v>
      </c>
      <c r="D305" s="18" t="str">
        <f t="shared" si="1"/>
        <v>0</v>
      </c>
      <c r="E305" s="18" t="str">
        <f t="shared" si="8"/>
        <v>0</v>
      </c>
      <c r="F305" s="19" t="str">
        <f t="shared" si="9"/>
        <v>0</v>
      </c>
      <c r="G305" s="20" t="str">
        <f t="shared" si="10"/>
        <v>0</v>
      </c>
      <c r="H305">
        <v>1605136.81</v>
      </c>
    </row>
    <row r="306">
      <c r="A306" s="4" t="s">
        <v>10</v>
      </c>
      <c r="B306" s="4" t="s">
        <v>354</v>
      </c>
      <c r="D306" s="18" t="str">
        <f t="shared" si="1"/>
        <v>0</v>
      </c>
      <c r="E306" s="18" t="str">
        <f t="shared" si="8"/>
        <v>0</v>
      </c>
      <c r="F306" s="19" t="str">
        <f t="shared" si="9"/>
        <v>0</v>
      </c>
      <c r="G306" s="20" t="str">
        <f t="shared" si="10"/>
        <v>0</v>
      </c>
      <c r="H306">
        <v>1615908.82</v>
      </c>
    </row>
    <row r="307">
      <c r="A307" s="4" t="s">
        <v>10</v>
      </c>
      <c r="B307" s="4" t="s">
        <v>355</v>
      </c>
      <c r="D307" s="18" t="str">
        <f t="shared" si="1"/>
        <v>0</v>
      </c>
      <c r="E307" s="18" t="str">
        <f t="shared" si="8"/>
        <v>0</v>
      </c>
      <c r="F307" s="19" t="str">
        <f t="shared" si="9"/>
        <v>0</v>
      </c>
      <c r="G307" s="20" t="str">
        <f t="shared" si="10"/>
        <v>0</v>
      </c>
      <c r="H307">
        <v>1622387.07</v>
      </c>
    </row>
    <row r="308">
      <c r="A308" s="4" t="s">
        <v>10</v>
      </c>
      <c r="B308" s="4" t="s">
        <v>356</v>
      </c>
      <c r="D308" s="18" t="str">
        <f t="shared" si="1"/>
        <v>0</v>
      </c>
      <c r="E308" s="18" t="str">
        <f t="shared" si="8"/>
        <v>0</v>
      </c>
      <c r="F308" s="19" t="str">
        <f t="shared" si="9"/>
        <v>0</v>
      </c>
      <c r="G308" s="20" t="str">
        <f t="shared" si="10"/>
        <v>0</v>
      </c>
      <c r="H308">
        <v>1625977.77</v>
      </c>
    </row>
    <row r="309">
      <c r="A309" s="4" t="s">
        <v>10</v>
      </c>
      <c r="B309" s="4" t="s">
        <v>357</v>
      </c>
      <c r="D309" s="18" t="str">
        <f t="shared" si="1"/>
        <v>0</v>
      </c>
      <c r="E309" s="18" t="str">
        <f t="shared" si="8"/>
        <v>0</v>
      </c>
      <c r="F309" s="19" t="str">
        <f t="shared" si="9"/>
        <v>0</v>
      </c>
      <c r="G309" s="20" t="str">
        <f t="shared" si="10"/>
        <v>0</v>
      </c>
      <c r="H309">
        <v>1632753.4</v>
      </c>
    </row>
    <row r="310">
      <c r="A310" s="4" t="s">
        <v>10</v>
      </c>
      <c r="B310" s="4" t="s">
        <v>358</v>
      </c>
      <c r="D310" s="18" t="str">
        <f t="shared" si="1"/>
        <v>0</v>
      </c>
      <c r="E310" s="18" t="str">
        <f t="shared" si="8"/>
        <v>0</v>
      </c>
      <c r="F310" s="19" t="str">
        <f t="shared" si="9"/>
        <v>0</v>
      </c>
      <c r="G310" s="20" t="str">
        <f t="shared" si="10"/>
        <v>0</v>
      </c>
      <c r="H310">
        <v>1639445.58</v>
      </c>
    </row>
    <row r="311">
      <c r="A311" s="4" t="s">
        <v>10</v>
      </c>
      <c r="B311" s="4" t="s">
        <v>359</v>
      </c>
      <c r="D311" s="18" t="str">
        <f t="shared" si="1"/>
        <v>0</v>
      </c>
      <c r="E311" s="18" t="str">
        <f t="shared" si="8"/>
        <v>0</v>
      </c>
      <c r="F311" s="19" t="str">
        <f t="shared" si="9"/>
        <v>0</v>
      </c>
      <c r="G311" s="20" t="str">
        <f t="shared" si="10"/>
        <v>0</v>
      </c>
      <c r="H311">
        <v>1644478.87</v>
      </c>
    </row>
    <row r="312">
      <c r="A312" s="4" t="s">
        <v>10</v>
      </c>
      <c r="B312" s="4" t="s">
        <v>360</v>
      </c>
      <c r="D312" s="18" t="str">
        <f t="shared" si="1"/>
        <v>0</v>
      </c>
      <c r="E312" s="18" t="str">
        <f t="shared" si="8"/>
        <v>0</v>
      </c>
      <c r="F312" s="19" t="str">
        <f t="shared" si="9"/>
        <v>0</v>
      </c>
      <c r="G312" s="20" t="str">
        <f t="shared" si="10"/>
        <v>0</v>
      </c>
      <c r="H312">
        <v>1649415.97</v>
      </c>
    </row>
    <row r="313">
      <c r="A313" s="4" t="s">
        <v>10</v>
      </c>
      <c r="B313" s="4" t="s">
        <v>361</v>
      </c>
      <c r="D313" s="18" t="str">
        <f t="shared" si="1"/>
        <v>0</v>
      </c>
      <c r="E313" s="18" t="str">
        <f t="shared" si="8"/>
        <v>0</v>
      </c>
      <c r="F313" s="19" t="str">
        <f t="shared" si="9"/>
        <v>0</v>
      </c>
      <c r="G313" s="20" t="str">
        <f t="shared" si="10"/>
        <v>0</v>
      </c>
      <c r="H313">
        <v>1651090.42</v>
      </c>
    </row>
    <row r="314">
      <c r="A314" s="4" t="s">
        <v>10</v>
      </c>
      <c r="B314" s="4" t="s">
        <v>362</v>
      </c>
      <c r="D314" s="18" t="str">
        <f t="shared" si="1"/>
        <v>0</v>
      </c>
      <c r="E314" s="18" t="str">
        <f t="shared" si="8"/>
        <v>0</v>
      </c>
      <c r="F314" s="19" t="str">
        <f t="shared" si="9"/>
        <v>0</v>
      </c>
      <c r="G314" s="20" t="str">
        <f t="shared" si="10"/>
        <v>0</v>
      </c>
      <c r="H314">
        <v>1659050.62</v>
      </c>
    </row>
    <row r="315">
      <c r="A315" s="4" t="s">
        <v>10</v>
      </c>
      <c r="B315" s="4" t="s">
        <v>363</v>
      </c>
      <c r="D315" s="18" t="str">
        <f t="shared" si="1"/>
        <v>0</v>
      </c>
      <c r="E315" s="18" t="str">
        <f t="shared" si="8"/>
        <v>0</v>
      </c>
      <c r="F315" s="19" t="str">
        <f t="shared" si="9"/>
        <v>0</v>
      </c>
      <c r="G315" s="20" t="str">
        <f t="shared" si="10"/>
        <v>0</v>
      </c>
      <c r="H315">
        <v>1660543.94</v>
      </c>
    </row>
    <row r="316">
      <c r="A316" s="4" t="s">
        <v>10</v>
      </c>
      <c r="B316" s="4" t="s">
        <v>364</v>
      </c>
      <c r="D316" s="18" t="str">
        <f t="shared" si="1"/>
        <v>0</v>
      </c>
      <c r="E316" s="18" t="str">
        <f t="shared" si="8"/>
        <v>0</v>
      </c>
      <c r="F316" s="19" t="str">
        <f t="shared" si="9"/>
        <v>0</v>
      </c>
      <c r="G316" s="20" t="str">
        <f t="shared" si="10"/>
        <v>0</v>
      </c>
      <c r="H316">
        <v>1662984.7</v>
      </c>
    </row>
    <row r="317">
      <c r="A317" s="4" t="s">
        <v>10</v>
      </c>
      <c r="B317" s="4" t="s">
        <v>365</v>
      </c>
      <c r="D317" s="18" t="str">
        <f t="shared" si="1"/>
        <v>0</v>
      </c>
      <c r="E317" s="18" t="str">
        <f t="shared" si="8"/>
        <v>0</v>
      </c>
      <c r="F317" s="19" t="str">
        <f t="shared" si="9"/>
        <v>0</v>
      </c>
      <c r="G317" s="20" t="str">
        <f t="shared" si="10"/>
        <v>0</v>
      </c>
      <c r="H317">
        <v>1666420.12</v>
      </c>
    </row>
    <row r="318">
      <c r="A318" s="4" t="s">
        <v>10</v>
      </c>
      <c r="B318" s="4" t="s">
        <v>366</v>
      </c>
      <c r="D318" s="18" t="str">
        <f t="shared" si="1"/>
        <v>0</v>
      </c>
      <c r="E318" s="18" t="str">
        <f t="shared" si="8"/>
        <v>0</v>
      </c>
      <c r="F318" s="19" t="str">
        <f t="shared" si="9"/>
        <v>0</v>
      </c>
      <c r="G318" s="20" t="str">
        <f t="shared" si="10"/>
        <v>0</v>
      </c>
      <c r="H318">
        <v>1683402.29</v>
      </c>
    </row>
    <row r="319">
      <c r="A319" s="4" t="s">
        <v>10</v>
      </c>
      <c r="B319" s="4" t="s">
        <v>367</v>
      </c>
      <c r="D319" s="18" t="str">
        <f t="shared" si="1"/>
        <v>0</v>
      </c>
      <c r="E319" s="18" t="str">
        <f t="shared" si="8"/>
        <v>0</v>
      </c>
      <c r="F319" s="19" t="str">
        <f t="shared" si="9"/>
        <v>0</v>
      </c>
      <c r="G319" s="20" t="str">
        <f t="shared" si="10"/>
        <v>0</v>
      </c>
      <c r="H319">
        <v>1705338.65</v>
      </c>
    </row>
    <row r="320">
      <c r="A320" s="4" t="s">
        <v>10</v>
      </c>
      <c r="B320" s="4" t="s">
        <v>368</v>
      </c>
      <c r="D320" s="18" t="str">
        <f t="shared" si="1"/>
        <v>0</v>
      </c>
      <c r="E320" s="18" t="str">
        <f t="shared" si="8"/>
        <v>0</v>
      </c>
      <c r="F320" s="19" t="str">
        <f t="shared" si="9"/>
        <v>0</v>
      </c>
      <c r="G320" s="20" t="str">
        <f t="shared" si="10"/>
        <v>0</v>
      </c>
      <c r="H320">
        <v>1707278.79</v>
      </c>
    </row>
    <row r="321">
      <c r="A321" s="4" t="s">
        <v>10</v>
      </c>
      <c r="B321" s="4" t="s">
        <v>369</v>
      </c>
      <c r="D321" s="18" t="str">
        <f t="shared" si="1"/>
        <v>0</v>
      </c>
      <c r="E321" s="18" t="str">
        <f t="shared" si="8"/>
        <v>0</v>
      </c>
      <c r="F321" s="19" t="str">
        <f t="shared" si="9"/>
        <v>0</v>
      </c>
      <c r="G321" s="20" t="str">
        <f t="shared" si="10"/>
        <v>0</v>
      </c>
      <c r="H321">
        <v>1712623.24</v>
      </c>
    </row>
    <row r="322">
      <c r="A322" s="4" t="s">
        <v>10</v>
      </c>
      <c r="B322" s="4" t="s">
        <v>370</v>
      </c>
      <c r="D322" s="18" t="str">
        <f t="shared" si="1"/>
        <v>0</v>
      </c>
      <c r="E322" s="18" t="str">
        <f t="shared" si="8"/>
        <v>0</v>
      </c>
      <c r="F322" s="19" t="str">
        <f t="shared" si="9"/>
        <v>0</v>
      </c>
      <c r="G322" s="20" t="str">
        <f t="shared" si="10"/>
        <v>0</v>
      </c>
      <c r="H322">
        <v>1723531.61</v>
      </c>
    </row>
    <row r="323">
      <c r="A323" s="4" t="s">
        <v>10</v>
      </c>
      <c r="B323" s="4" t="s">
        <v>371</v>
      </c>
      <c r="D323" s="18" t="str">
        <f t="shared" si="1"/>
        <v>0</v>
      </c>
      <c r="E323" s="18" t="str">
        <f t="shared" si="8"/>
        <v>0</v>
      </c>
      <c r="F323" s="19" t="str">
        <f t="shared" si="9"/>
        <v>0</v>
      </c>
      <c r="G323" s="20" t="str">
        <f t="shared" si="10"/>
        <v>0</v>
      </c>
      <c r="H323">
        <v>1725625.74</v>
      </c>
    </row>
    <row r="324">
      <c r="A324" s="4" t="s">
        <v>10</v>
      </c>
      <c r="B324" s="4" t="s">
        <v>372</v>
      </c>
      <c r="D324" s="18" t="str">
        <f t="shared" si="1"/>
        <v>0</v>
      </c>
      <c r="E324" s="18" t="str">
        <f t="shared" si="8"/>
        <v>0</v>
      </c>
      <c r="F324" s="19" t="str">
        <f t="shared" si="9"/>
        <v>0</v>
      </c>
      <c r="G324" s="20" t="str">
        <f t="shared" si="10"/>
        <v>0</v>
      </c>
      <c r="H324">
        <v>1728540.66</v>
      </c>
    </row>
    <row r="325">
      <c r="A325" s="4" t="s">
        <v>10</v>
      </c>
      <c r="B325" s="4" t="s">
        <v>373</v>
      </c>
      <c r="D325" s="18" t="str">
        <f t="shared" si="1"/>
        <v>0</v>
      </c>
      <c r="E325" s="18" t="str">
        <f t="shared" si="8"/>
        <v>0</v>
      </c>
      <c r="F325" s="19" t="str">
        <f t="shared" si="9"/>
        <v>0</v>
      </c>
      <c r="G325" s="20" t="str">
        <f t="shared" si="10"/>
        <v>0</v>
      </c>
      <c r="H325">
        <v>1734368.55</v>
      </c>
    </row>
    <row r="326">
      <c r="A326" s="4" t="s">
        <v>10</v>
      </c>
      <c r="B326" s="4" t="s">
        <v>374</v>
      </c>
      <c r="D326" s="18" t="str">
        <f t="shared" si="1"/>
        <v>0</v>
      </c>
      <c r="E326" s="18" t="str">
        <f t="shared" si="8"/>
        <v>0</v>
      </c>
      <c r="F326" s="19" t="str">
        <f t="shared" si="9"/>
        <v>0</v>
      </c>
      <c r="G326" s="20" t="str">
        <f t="shared" si="10"/>
        <v>0</v>
      </c>
      <c r="H326">
        <v>1743191.57</v>
      </c>
    </row>
    <row r="327">
      <c r="A327" s="4" t="s">
        <v>10</v>
      </c>
      <c r="B327" s="4" t="s">
        <v>330</v>
      </c>
      <c r="D327" s="18" t="str">
        <f t="shared" si="1"/>
        <v>0</v>
      </c>
      <c r="E327" s="18" t="str">
        <f t="shared" si="8"/>
        <v>0</v>
      </c>
      <c r="F327" s="19" t="str">
        <f t="shared" si="9"/>
        <v>0</v>
      </c>
      <c r="G327" s="20" t="str">
        <f t="shared" si="10"/>
        <v>0</v>
      </c>
      <c r="H327">
        <v>1745346.16</v>
      </c>
    </row>
    <row r="328">
      <c r="A328" s="4" t="s">
        <v>10</v>
      </c>
      <c r="B328" s="4" t="s">
        <v>375</v>
      </c>
      <c r="D328" s="18" t="str">
        <f t="shared" si="1"/>
        <v>Noble Energy</v>
      </c>
      <c r="E328" s="18" t="str">
        <f t="shared" si="8"/>
        <v>0</v>
      </c>
      <c r="F328" s="19" t="str">
        <f t="shared" si="9"/>
        <v>NOBLE ENERGY INC COM</v>
      </c>
      <c r="G328" s="20">
        <f t="shared" si="10"/>
        <v>1755352.44</v>
      </c>
      <c r="H328">
        <v>1755352.44</v>
      </c>
    </row>
    <row r="329">
      <c r="A329" s="4" t="s">
        <v>10</v>
      </c>
      <c r="B329" s="4" t="s">
        <v>376</v>
      </c>
      <c r="D329" s="18" t="str">
        <f t="shared" si="1"/>
        <v>0</v>
      </c>
      <c r="E329" s="18" t="str">
        <f t="shared" si="8"/>
        <v>0</v>
      </c>
      <c r="F329" s="19" t="str">
        <f t="shared" si="9"/>
        <v>0</v>
      </c>
      <c r="G329" s="20" t="str">
        <f t="shared" si="10"/>
        <v>0</v>
      </c>
      <c r="H329">
        <v>1762958.24</v>
      </c>
    </row>
    <row r="330">
      <c r="A330" s="4" t="s">
        <v>10</v>
      </c>
      <c r="B330" s="4" t="s">
        <v>377</v>
      </c>
      <c r="D330" s="18" t="str">
        <f t="shared" si="1"/>
        <v>EOG Resources</v>
      </c>
      <c r="E330" s="18" t="str">
        <f t="shared" si="8"/>
        <v>0</v>
      </c>
      <c r="F330" s="19" t="str">
        <f t="shared" si="9"/>
        <v>EOG RESOURCES INC COM</v>
      </c>
      <c r="G330" s="20">
        <f t="shared" si="10"/>
        <v>1776784.83</v>
      </c>
      <c r="H330">
        <v>1776784.83</v>
      </c>
    </row>
    <row r="331">
      <c r="A331" s="4" t="s">
        <v>10</v>
      </c>
      <c r="B331" s="4" t="s">
        <v>378</v>
      </c>
      <c r="D331" s="18" t="str">
        <f t="shared" si="1"/>
        <v>0</v>
      </c>
      <c r="E331" s="18" t="str">
        <f t="shared" si="8"/>
        <v>0</v>
      </c>
      <c r="F331" s="19" t="str">
        <f t="shared" si="9"/>
        <v>0</v>
      </c>
      <c r="G331" s="20" t="str">
        <f t="shared" si="10"/>
        <v>0</v>
      </c>
      <c r="H331">
        <v>1777700.76</v>
      </c>
    </row>
    <row r="332">
      <c r="A332" s="4" t="s">
        <v>10</v>
      </c>
      <c r="B332" s="4" t="s">
        <v>379</v>
      </c>
      <c r="D332" s="18" t="str">
        <f t="shared" si="1"/>
        <v>0</v>
      </c>
      <c r="E332" s="18" t="str">
        <f t="shared" si="8"/>
        <v>0</v>
      </c>
      <c r="F332" s="19" t="str">
        <f t="shared" si="9"/>
        <v>0</v>
      </c>
      <c r="G332" s="20" t="str">
        <f t="shared" si="10"/>
        <v>0</v>
      </c>
      <c r="H332">
        <v>1791468.71</v>
      </c>
    </row>
    <row r="333">
      <c r="A333" s="4" t="s">
        <v>10</v>
      </c>
      <c r="B333" s="4" t="s">
        <v>380</v>
      </c>
      <c r="D333" s="18" t="str">
        <f t="shared" si="1"/>
        <v>0</v>
      </c>
      <c r="E333" s="18" t="str">
        <f t="shared" si="8"/>
        <v>0</v>
      </c>
      <c r="F333" s="19" t="str">
        <f t="shared" si="9"/>
        <v>0</v>
      </c>
      <c r="G333" s="20" t="str">
        <f t="shared" si="10"/>
        <v>0</v>
      </c>
      <c r="H333">
        <v>1797351.78</v>
      </c>
    </row>
    <row r="334">
      <c r="A334" s="4" t="s">
        <v>10</v>
      </c>
      <c r="B334" s="4" t="s">
        <v>381</v>
      </c>
      <c r="D334" s="18" t="str">
        <f t="shared" si="1"/>
        <v>0</v>
      </c>
      <c r="E334" s="18" t="str">
        <f t="shared" si="8"/>
        <v>0</v>
      </c>
      <c r="F334" s="19" t="str">
        <f t="shared" si="9"/>
        <v>0</v>
      </c>
      <c r="G334" s="20" t="str">
        <f t="shared" si="10"/>
        <v>0</v>
      </c>
      <c r="H334">
        <v>1808995.48</v>
      </c>
    </row>
    <row r="335">
      <c r="A335" s="4" t="s">
        <v>10</v>
      </c>
      <c r="B335" s="4" t="s">
        <v>382</v>
      </c>
      <c r="D335" s="18" t="str">
        <f t="shared" si="1"/>
        <v>0</v>
      </c>
      <c r="E335" s="18" t="str">
        <f t="shared" si="8"/>
        <v>0</v>
      </c>
      <c r="F335" s="19" t="str">
        <f t="shared" si="9"/>
        <v>0</v>
      </c>
      <c r="G335" s="20" t="str">
        <f t="shared" si="10"/>
        <v>0</v>
      </c>
      <c r="H335">
        <v>1813022.11</v>
      </c>
    </row>
    <row r="336">
      <c r="A336" s="4" t="s">
        <v>10</v>
      </c>
      <c r="B336" s="4" t="s">
        <v>383</v>
      </c>
      <c r="D336" s="18" t="str">
        <f t="shared" si="1"/>
        <v>0</v>
      </c>
      <c r="E336" s="18" t="str">
        <f t="shared" si="8"/>
        <v>0</v>
      </c>
      <c r="F336" s="19" t="str">
        <f t="shared" si="9"/>
        <v>0</v>
      </c>
      <c r="G336" s="20" t="str">
        <f t="shared" si="10"/>
        <v>0</v>
      </c>
      <c r="H336">
        <v>1813181.86</v>
      </c>
    </row>
    <row r="337">
      <c r="A337" s="4" t="s">
        <v>10</v>
      </c>
      <c r="B337" s="4" t="s">
        <v>384</v>
      </c>
      <c r="D337" s="18" t="str">
        <f t="shared" si="1"/>
        <v>0</v>
      </c>
      <c r="E337" s="18" t="str">
        <f t="shared" si="8"/>
        <v>0</v>
      </c>
      <c r="F337" s="19" t="str">
        <f t="shared" si="9"/>
        <v>0</v>
      </c>
      <c r="G337" s="20" t="str">
        <f t="shared" si="10"/>
        <v>0</v>
      </c>
      <c r="H337">
        <v>1815902.05</v>
      </c>
    </row>
    <row r="338">
      <c r="A338" s="4" t="s">
        <v>10</v>
      </c>
      <c r="B338" s="4" t="s">
        <v>385</v>
      </c>
      <c r="D338" s="18" t="str">
        <f t="shared" si="1"/>
        <v>PTT </v>
      </c>
      <c r="E338" s="18" t="str">
        <f t="shared" si="8"/>
        <v>PTT</v>
      </c>
      <c r="F338" s="19" t="str">
        <f t="shared" si="9"/>
        <v>PTT GLOBAL CHEMICAL PUBLIC CO LTD THB10(ALIEN MKT)</v>
      </c>
      <c r="G338" s="20">
        <f t="shared" si="10"/>
        <v>1822953.31</v>
      </c>
      <c r="H338">
        <v>1822953.31</v>
      </c>
    </row>
    <row r="339">
      <c r="A339" s="4" t="s">
        <v>10</v>
      </c>
      <c r="B339" s="4" t="s">
        <v>386</v>
      </c>
      <c r="D339" s="18" t="str">
        <f t="shared" si="1"/>
        <v>0</v>
      </c>
      <c r="E339" s="18" t="str">
        <f t="shared" si="8"/>
        <v>0</v>
      </c>
      <c r="F339" s="19" t="str">
        <f t="shared" si="9"/>
        <v>0</v>
      </c>
      <c r="G339" s="20" t="str">
        <f t="shared" si="10"/>
        <v>0</v>
      </c>
      <c r="H339">
        <v>1834543.48</v>
      </c>
    </row>
    <row r="340">
      <c r="A340" s="4" t="s">
        <v>10</v>
      </c>
      <c r="B340" s="4" t="s">
        <v>387</v>
      </c>
      <c r="D340" s="18" t="str">
        <f t="shared" si="1"/>
        <v>0</v>
      </c>
      <c r="E340" s="18" t="str">
        <f t="shared" si="8"/>
        <v>0</v>
      </c>
      <c r="F340" s="19" t="str">
        <f t="shared" si="9"/>
        <v>0</v>
      </c>
      <c r="G340" s="20" t="str">
        <f t="shared" si="10"/>
        <v>0</v>
      </c>
      <c r="H340">
        <v>1842557.66</v>
      </c>
    </row>
    <row r="341">
      <c r="A341" s="4" t="s">
        <v>10</v>
      </c>
      <c r="B341" s="4" t="s">
        <v>388</v>
      </c>
      <c r="D341" s="18" t="str">
        <f t="shared" si="1"/>
        <v>0</v>
      </c>
      <c r="E341" s="18" t="str">
        <f t="shared" si="8"/>
        <v>0</v>
      </c>
      <c r="F341" s="19" t="str">
        <f t="shared" si="9"/>
        <v>0</v>
      </c>
      <c r="G341" s="20" t="str">
        <f t="shared" si="10"/>
        <v>0</v>
      </c>
      <c r="H341">
        <v>1844590.17</v>
      </c>
    </row>
    <row r="342">
      <c r="A342" s="4" t="s">
        <v>10</v>
      </c>
      <c r="B342" s="4" t="s">
        <v>389</v>
      </c>
      <c r="D342" s="18" t="str">
        <f t="shared" si="1"/>
        <v>0</v>
      </c>
      <c r="E342" s="18" t="str">
        <f t="shared" si="8"/>
        <v>0</v>
      </c>
      <c r="F342" s="19" t="str">
        <f t="shared" si="9"/>
        <v>0</v>
      </c>
      <c r="G342" s="20" t="str">
        <f t="shared" si="10"/>
        <v>0</v>
      </c>
      <c r="H342">
        <v>1850011.71</v>
      </c>
    </row>
    <row r="343">
      <c r="A343" s="4" t="s">
        <v>10</v>
      </c>
      <c r="B343" s="4" t="s">
        <v>390</v>
      </c>
      <c r="D343" s="18" t="str">
        <f t="shared" si="1"/>
        <v>0</v>
      </c>
      <c r="E343" s="18" t="str">
        <f t="shared" si="8"/>
        <v>0</v>
      </c>
      <c r="F343" s="19" t="str">
        <f t="shared" si="9"/>
        <v>0</v>
      </c>
      <c r="G343" s="20" t="str">
        <f t="shared" si="10"/>
        <v>0</v>
      </c>
      <c r="H343">
        <v>1856353.68</v>
      </c>
    </row>
    <row r="344">
      <c r="A344" s="4" t="s">
        <v>10</v>
      </c>
      <c r="B344" s="4" t="s">
        <v>391</v>
      </c>
      <c r="D344" s="18" t="str">
        <f t="shared" si="1"/>
        <v>0</v>
      </c>
      <c r="E344" s="18" t="str">
        <f t="shared" si="8"/>
        <v>0</v>
      </c>
      <c r="F344" s="19" t="str">
        <f t="shared" si="9"/>
        <v>0</v>
      </c>
      <c r="G344" s="20" t="str">
        <f t="shared" si="10"/>
        <v>0</v>
      </c>
      <c r="H344">
        <v>1856854.08</v>
      </c>
    </row>
    <row r="345">
      <c r="A345" s="4" t="s">
        <v>10</v>
      </c>
      <c r="B345" s="4" t="s">
        <v>392</v>
      </c>
      <c r="D345" s="18" t="str">
        <f t="shared" si="1"/>
        <v>0</v>
      </c>
      <c r="E345" s="18" t="str">
        <f t="shared" si="8"/>
        <v>0</v>
      </c>
      <c r="F345" s="19" t="str">
        <f t="shared" si="9"/>
        <v>0</v>
      </c>
      <c r="G345" s="20" t="str">
        <f t="shared" si="10"/>
        <v>0</v>
      </c>
      <c r="H345">
        <v>1874978.61</v>
      </c>
    </row>
    <row r="346">
      <c r="A346" s="4" t="s">
        <v>10</v>
      </c>
      <c r="B346" s="4" t="s">
        <v>138</v>
      </c>
      <c r="D346" s="18" t="str">
        <f t="shared" si="1"/>
        <v>0</v>
      </c>
      <c r="E346" s="18" t="str">
        <f t="shared" si="8"/>
        <v>0</v>
      </c>
      <c r="F346" s="19" t="str">
        <f t="shared" si="9"/>
        <v>0</v>
      </c>
      <c r="G346" s="20" t="str">
        <f t="shared" si="10"/>
        <v>0</v>
      </c>
      <c r="H346">
        <v>1876275.0</v>
      </c>
    </row>
    <row r="347">
      <c r="A347" s="4" t="s">
        <v>10</v>
      </c>
      <c r="B347" s="4" t="s">
        <v>393</v>
      </c>
      <c r="D347" s="18" t="str">
        <f t="shared" si="1"/>
        <v>0</v>
      </c>
      <c r="E347" s="18" t="str">
        <f t="shared" si="8"/>
        <v>0</v>
      </c>
      <c r="F347" s="19" t="str">
        <f t="shared" si="9"/>
        <v>0</v>
      </c>
      <c r="G347" s="20" t="str">
        <f t="shared" si="10"/>
        <v>0</v>
      </c>
      <c r="H347">
        <v>1877589.05</v>
      </c>
    </row>
    <row r="348">
      <c r="A348" s="4" t="s">
        <v>10</v>
      </c>
      <c r="B348" s="4" t="s">
        <v>328</v>
      </c>
      <c r="D348" s="18" t="str">
        <f t="shared" si="1"/>
        <v>0</v>
      </c>
      <c r="E348" s="18" t="str">
        <f t="shared" si="8"/>
        <v>0</v>
      </c>
      <c r="F348" s="19" t="str">
        <f t="shared" si="9"/>
        <v>0</v>
      </c>
      <c r="G348" s="20" t="str">
        <f t="shared" si="10"/>
        <v>0</v>
      </c>
      <c r="H348">
        <v>1887827.18</v>
      </c>
    </row>
    <row r="349">
      <c r="A349" s="4" t="s">
        <v>10</v>
      </c>
      <c r="B349" s="4" t="s">
        <v>394</v>
      </c>
      <c r="D349" s="18" t="str">
        <f t="shared" si="1"/>
        <v>0</v>
      </c>
      <c r="E349" s="18" t="str">
        <f t="shared" si="8"/>
        <v>0</v>
      </c>
      <c r="F349" s="19" t="str">
        <f t="shared" si="9"/>
        <v>0</v>
      </c>
      <c r="G349" s="20" t="str">
        <f t="shared" si="10"/>
        <v>0</v>
      </c>
      <c r="H349">
        <v>1893923.38</v>
      </c>
    </row>
    <row r="350">
      <c r="A350" s="4" t="s">
        <v>10</v>
      </c>
      <c r="B350" s="4" t="s">
        <v>166</v>
      </c>
      <c r="D350" s="18" t="str">
        <f t="shared" si="1"/>
        <v>0</v>
      </c>
      <c r="E350" s="18" t="str">
        <f t="shared" si="8"/>
        <v>0</v>
      </c>
      <c r="F350" s="19" t="str">
        <f t="shared" si="9"/>
        <v>0</v>
      </c>
      <c r="G350" s="20" t="str">
        <f t="shared" si="10"/>
        <v>0</v>
      </c>
      <c r="H350">
        <v>1899104.95</v>
      </c>
    </row>
    <row r="351">
      <c r="A351" s="4" t="s">
        <v>10</v>
      </c>
      <c r="B351" s="4" t="s">
        <v>395</v>
      </c>
      <c r="D351" s="18" t="str">
        <f t="shared" si="1"/>
        <v>0</v>
      </c>
      <c r="E351" s="18" t="str">
        <f t="shared" si="8"/>
        <v>0</v>
      </c>
      <c r="F351" s="19" t="str">
        <f t="shared" si="9"/>
        <v>0</v>
      </c>
      <c r="G351" s="20" t="str">
        <f t="shared" si="10"/>
        <v>0</v>
      </c>
      <c r="H351">
        <v>1899866.47</v>
      </c>
    </row>
    <row r="352">
      <c r="A352" s="4" t="s">
        <v>10</v>
      </c>
      <c r="B352" s="4" t="s">
        <v>146</v>
      </c>
      <c r="D352" s="18" t="str">
        <f t="shared" si="1"/>
        <v>0</v>
      </c>
      <c r="E352" s="18" t="str">
        <f t="shared" si="8"/>
        <v>0</v>
      </c>
      <c r="F352" s="19" t="str">
        <f t="shared" si="9"/>
        <v>0</v>
      </c>
      <c r="G352" s="20" t="str">
        <f t="shared" si="10"/>
        <v>0</v>
      </c>
      <c r="H352">
        <v>1899996.89</v>
      </c>
    </row>
    <row r="353">
      <c r="A353" s="4" t="s">
        <v>10</v>
      </c>
      <c r="B353" s="4" t="s">
        <v>150</v>
      </c>
      <c r="D353" s="18" t="str">
        <f t="shared" si="1"/>
        <v>0</v>
      </c>
      <c r="E353" s="18" t="str">
        <f t="shared" si="8"/>
        <v>Glencore Xstrata</v>
      </c>
      <c r="F353" s="19" t="str">
        <f t="shared" si="9"/>
        <v>GLENCORE XSTRATA PLC ORD USD0.01</v>
      </c>
      <c r="G353" s="20">
        <f t="shared" si="10"/>
        <v>1909764.34</v>
      </c>
      <c r="H353">
        <v>1909764.34</v>
      </c>
    </row>
    <row r="354">
      <c r="A354" s="4" t="s">
        <v>10</v>
      </c>
      <c r="B354" s="4" t="s">
        <v>396</v>
      </c>
      <c r="D354" s="18" t="str">
        <f t="shared" si="1"/>
        <v>0</v>
      </c>
      <c r="E354" s="18" t="str">
        <f t="shared" si="8"/>
        <v>0</v>
      </c>
      <c r="F354" s="19" t="str">
        <f t="shared" si="9"/>
        <v>0</v>
      </c>
      <c r="G354" s="20" t="str">
        <f t="shared" si="10"/>
        <v>0</v>
      </c>
      <c r="H354">
        <v>1912074.98</v>
      </c>
    </row>
    <row r="355">
      <c r="A355" s="4" t="s">
        <v>10</v>
      </c>
      <c r="B355" s="4" t="s">
        <v>397</v>
      </c>
      <c r="D355" s="18" t="str">
        <f t="shared" si="1"/>
        <v>0</v>
      </c>
      <c r="E355" s="18" t="str">
        <f t="shared" si="8"/>
        <v>0</v>
      </c>
      <c r="F355" s="19" t="str">
        <f t="shared" si="9"/>
        <v>0</v>
      </c>
      <c r="G355" s="20" t="str">
        <f t="shared" si="10"/>
        <v>0</v>
      </c>
      <c r="H355">
        <v>1927604.48</v>
      </c>
    </row>
    <row r="356">
      <c r="A356" s="4" t="s">
        <v>10</v>
      </c>
      <c r="B356" s="4" t="s">
        <v>398</v>
      </c>
      <c r="D356" s="18" t="str">
        <f t="shared" si="1"/>
        <v>0</v>
      </c>
      <c r="E356" s="18" t="str">
        <f t="shared" si="8"/>
        <v>0</v>
      </c>
      <c r="F356" s="19" t="str">
        <f t="shared" si="9"/>
        <v>0</v>
      </c>
      <c r="G356" s="20" t="str">
        <f t="shared" si="10"/>
        <v>0</v>
      </c>
      <c r="H356">
        <v>1935920.71</v>
      </c>
    </row>
    <row r="357">
      <c r="A357" s="4" t="s">
        <v>10</v>
      </c>
      <c r="B357" s="4" t="s">
        <v>399</v>
      </c>
      <c r="D357" s="18" t="str">
        <f t="shared" si="1"/>
        <v>0</v>
      </c>
      <c r="E357" s="18" t="str">
        <f t="shared" si="8"/>
        <v>0</v>
      </c>
      <c r="F357" s="19" t="str">
        <f t="shared" si="9"/>
        <v>0</v>
      </c>
      <c r="G357" s="20" t="str">
        <f t="shared" si="10"/>
        <v>0</v>
      </c>
      <c r="H357">
        <v>1950810.51</v>
      </c>
    </row>
    <row r="358">
      <c r="A358" s="4" t="s">
        <v>10</v>
      </c>
      <c r="B358" s="4" t="s">
        <v>400</v>
      </c>
      <c r="D358" s="18" t="str">
        <f t="shared" si="1"/>
        <v>0</v>
      </c>
      <c r="E358" s="18" t="str">
        <f t="shared" si="8"/>
        <v>0</v>
      </c>
      <c r="F358" s="19" t="str">
        <f t="shared" si="9"/>
        <v>0</v>
      </c>
      <c r="G358" s="20" t="str">
        <f t="shared" si="10"/>
        <v>0</v>
      </c>
      <c r="H358">
        <v>1965019.23</v>
      </c>
    </row>
    <row r="359">
      <c r="A359" s="4" t="s">
        <v>10</v>
      </c>
      <c r="B359" s="4" t="s">
        <v>401</v>
      </c>
      <c r="D359" s="18" t="str">
        <f t="shared" si="1"/>
        <v>0</v>
      </c>
      <c r="E359" s="18" t="str">
        <f t="shared" si="8"/>
        <v>0</v>
      </c>
      <c r="F359" s="19" t="str">
        <f t="shared" si="9"/>
        <v>0</v>
      </c>
      <c r="G359" s="20" t="str">
        <f t="shared" si="10"/>
        <v>0</v>
      </c>
      <c r="H359">
        <v>1971354.59</v>
      </c>
    </row>
    <row r="360">
      <c r="A360" s="4" t="s">
        <v>10</v>
      </c>
      <c r="B360" s="4" t="s">
        <v>402</v>
      </c>
      <c r="D360" s="18" t="str">
        <f t="shared" si="1"/>
        <v>0</v>
      </c>
      <c r="E360" s="18" t="str">
        <f t="shared" si="8"/>
        <v>0</v>
      </c>
      <c r="F360" s="19" t="str">
        <f t="shared" si="9"/>
        <v>0</v>
      </c>
      <c r="G360" s="20" t="str">
        <f t="shared" si="10"/>
        <v>0</v>
      </c>
      <c r="H360">
        <v>1971844.18</v>
      </c>
    </row>
    <row r="361">
      <c r="A361" s="4" t="s">
        <v>10</v>
      </c>
      <c r="B361" s="4" t="s">
        <v>403</v>
      </c>
      <c r="D361" s="18" t="str">
        <f t="shared" si="1"/>
        <v>Marathon Oil </v>
      </c>
      <c r="E361" s="18" t="str">
        <f t="shared" si="8"/>
        <v>0</v>
      </c>
      <c r="F361" s="19" t="str">
        <f t="shared" si="9"/>
        <v>MARATHON OIL CORP COM</v>
      </c>
      <c r="G361" s="20">
        <f t="shared" si="10"/>
        <v>1987833.01</v>
      </c>
      <c r="H361">
        <v>1987833.01</v>
      </c>
    </row>
    <row r="362">
      <c r="A362" s="4" t="s">
        <v>10</v>
      </c>
      <c r="B362" s="4" t="s">
        <v>404</v>
      </c>
      <c r="D362" s="18" t="str">
        <f t="shared" si="1"/>
        <v>0</v>
      </c>
      <c r="E362" s="18" t="str">
        <f t="shared" si="8"/>
        <v>0</v>
      </c>
      <c r="F362" s="19" t="str">
        <f t="shared" si="9"/>
        <v>0</v>
      </c>
      <c r="G362" s="20" t="str">
        <f t="shared" si="10"/>
        <v>0</v>
      </c>
      <c r="H362">
        <v>1996993.8</v>
      </c>
    </row>
    <row r="363">
      <c r="A363" s="4" t="s">
        <v>10</v>
      </c>
      <c r="B363" s="4" t="s">
        <v>405</v>
      </c>
      <c r="D363" s="18" t="str">
        <f t="shared" si="1"/>
        <v>0</v>
      </c>
      <c r="E363" s="18" t="str">
        <f t="shared" si="8"/>
        <v>0</v>
      </c>
      <c r="F363" s="19" t="str">
        <f t="shared" si="9"/>
        <v>0</v>
      </c>
      <c r="G363" s="20" t="str">
        <f t="shared" si="10"/>
        <v>0</v>
      </c>
      <c r="H363">
        <v>2004593.1</v>
      </c>
    </row>
    <row r="364">
      <c r="A364" s="4" t="s">
        <v>10</v>
      </c>
      <c r="B364" s="4" t="s">
        <v>406</v>
      </c>
      <c r="D364" s="18" t="str">
        <f t="shared" si="1"/>
        <v>0</v>
      </c>
      <c r="E364" s="18" t="str">
        <f t="shared" si="8"/>
        <v>0</v>
      </c>
      <c r="F364" s="19" t="str">
        <f t="shared" si="9"/>
        <v>0</v>
      </c>
      <c r="G364" s="20" t="str">
        <f t="shared" si="10"/>
        <v>0</v>
      </c>
      <c r="H364">
        <v>2013486.32</v>
      </c>
    </row>
    <row r="365">
      <c r="A365" s="4" t="s">
        <v>10</v>
      </c>
      <c r="B365" s="4" t="s">
        <v>407</v>
      </c>
      <c r="D365" s="18" t="str">
        <f t="shared" si="1"/>
        <v>0</v>
      </c>
      <c r="E365" s="18" t="str">
        <f t="shared" si="8"/>
        <v>0</v>
      </c>
      <c r="F365" s="19" t="str">
        <f t="shared" si="9"/>
        <v>0</v>
      </c>
      <c r="G365" s="20" t="str">
        <f t="shared" si="10"/>
        <v>0</v>
      </c>
      <c r="H365">
        <v>2015365.78</v>
      </c>
    </row>
    <row r="366">
      <c r="A366" s="4" t="s">
        <v>10</v>
      </c>
      <c r="B366" s="4" t="s">
        <v>400</v>
      </c>
      <c r="D366" s="18" t="str">
        <f t="shared" si="1"/>
        <v>0</v>
      </c>
      <c r="E366" s="18" t="str">
        <f t="shared" si="8"/>
        <v>0</v>
      </c>
      <c r="F366" s="19" t="str">
        <f t="shared" si="9"/>
        <v>0</v>
      </c>
      <c r="G366" s="20" t="str">
        <f t="shared" si="10"/>
        <v>0</v>
      </c>
      <c r="H366">
        <v>2026722.73</v>
      </c>
    </row>
    <row r="367">
      <c r="A367" s="4" t="s">
        <v>10</v>
      </c>
      <c r="B367" s="4" t="s">
        <v>408</v>
      </c>
      <c r="D367" s="18" t="str">
        <f t="shared" si="1"/>
        <v>0</v>
      </c>
      <c r="E367" s="18" t="str">
        <f t="shared" si="8"/>
        <v>0</v>
      </c>
      <c r="F367" s="19" t="str">
        <f t="shared" si="9"/>
        <v>0</v>
      </c>
      <c r="G367" s="20" t="str">
        <f t="shared" si="10"/>
        <v>0</v>
      </c>
      <c r="H367">
        <v>2039145.9</v>
      </c>
    </row>
    <row r="368">
      <c r="A368" s="4" t="s">
        <v>10</v>
      </c>
      <c r="B368" s="4" t="s">
        <v>409</v>
      </c>
      <c r="D368" s="18" t="str">
        <f t="shared" si="1"/>
        <v>0</v>
      </c>
      <c r="E368" s="18" t="str">
        <f t="shared" si="8"/>
        <v>0</v>
      </c>
      <c r="F368" s="19" t="str">
        <f t="shared" si="9"/>
        <v>0</v>
      </c>
      <c r="G368" s="20" t="str">
        <f t="shared" si="10"/>
        <v>0</v>
      </c>
      <c r="H368">
        <v>2040014.27</v>
      </c>
    </row>
    <row r="369">
      <c r="A369" s="4" t="s">
        <v>10</v>
      </c>
      <c r="B369" s="4" t="s">
        <v>410</v>
      </c>
      <c r="D369" s="18" t="str">
        <f t="shared" si="1"/>
        <v>0</v>
      </c>
      <c r="E369" s="18" t="str">
        <f t="shared" si="8"/>
        <v>0</v>
      </c>
      <c r="F369" s="19" t="str">
        <f t="shared" si="9"/>
        <v>0</v>
      </c>
      <c r="G369" s="20" t="str">
        <f t="shared" si="10"/>
        <v>0</v>
      </c>
      <c r="H369">
        <v>2050479.3</v>
      </c>
    </row>
    <row r="370">
      <c r="A370" s="4" t="s">
        <v>10</v>
      </c>
      <c r="B370" s="4" t="s">
        <v>411</v>
      </c>
      <c r="D370" s="18" t="str">
        <f t="shared" si="1"/>
        <v>0</v>
      </c>
      <c r="E370" s="18" t="str">
        <f t="shared" si="8"/>
        <v>0</v>
      </c>
      <c r="F370" s="19" t="str">
        <f t="shared" si="9"/>
        <v>0</v>
      </c>
      <c r="G370" s="20" t="str">
        <f t="shared" si="10"/>
        <v>0</v>
      </c>
      <c r="H370">
        <v>2051495.2</v>
      </c>
    </row>
    <row r="371">
      <c r="A371" s="4" t="s">
        <v>10</v>
      </c>
      <c r="B371" s="4" t="s">
        <v>412</v>
      </c>
      <c r="D371" s="18" t="str">
        <f t="shared" si="1"/>
        <v>0</v>
      </c>
      <c r="E371" s="18" t="str">
        <f t="shared" si="8"/>
        <v>0</v>
      </c>
      <c r="F371" s="19" t="str">
        <f t="shared" si="9"/>
        <v>0</v>
      </c>
      <c r="G371" s="20" t="str">
        <f t="shared" si="10"/>
        <v>0</v>
      </c>
      <c r="H371">
        <v>2073366.93</v>
      </c>
    </row>
    <row r="372">
      <c r="A372" s="4" t="s">
        <v>10</v>
      </c>
      <c r="B372" s="4" t="s">
        <v>413</v>
      </c>
      <c r="D372" s="18" t="str">
        <f t="shared" si="1"/>
        <v>0</v>
      </c>
      <c r="E372" s="18" t="str">
        <f t="shared" si="8"/>
        <v>0</v>
      </c>
      <c r="F372" s="19" t="str">
        <f t="shared" si="9"/>
        <v>0</v>
      </c>
      <c r="G372" s="20" t="str">
        <f t="shared" si="10"/>
        <v>0</v>
      </c>
      <c r="H372">
        <v>2081553.32</v>
      </c>
    </row>
    <row r="373">
      <c r="A373" s="4" t="s">
        <v>10</v>
      </c>
      <c r="B373" s="4" t="s">
        <v>414</v>
      </c>
      <c r="D373" s="18" t="str">
        <f t="shared" si="1"/>
        <v>0</v>
      </c>
      <c r="E373" s="18" t="str">
        <f t="shared" si="8"/>
        <v>0</v>
      </c>
      <c r="F373" s="19" t="str">
        <f t="shared" si="9"/>
        <v>0</v>
      </c>
      <c r="G373" s="20" t="str">
        <f t="shared" si="10"/>
        <v>0</v>
      </c>
      <c r="H373">
        <v>2092056.18</v>
      </c>
    </row>
    <row r="374">
      <c r="A374" s="4" t="s">
        <v>10</v>
      </c>
      <c r="B374" s="4" t="s">
        <v>415</v>
      </c>
      <c r="D374" s="18" t="str">
        <f t="shared" si="1"/>
        <v>0</v>
      </c>
      <c r="E374" s="18" t="str">
        <f t="shared" si="8"/>
        <v>0</v>
      </c>
      <c r="F374" s="19" t="str">
        <f t="shared" si="9"/>
        <v>0</v>
      </c>
      <c r="G374" s="20" t="str">
        <f t="shared" si="10"/>
        <v>0</v>
      </c>
      <c r="H374">
        <v>2094837.66</v>
      </c>
    </row>
    <row r="375">
      <c r="A375" s="4" t="s">
        <v>10</v>
      </c>
      <c r="B375" s="4" t="s">
        <v>235</v>
      </c>
      <c r="D375" s="18" t="str">
        <f t="shared" si="1"/>
        <v>0</v>
      </c>
      <c r="E375" s="18" t="str">
        <f t="shared" si="8"/>
        <v>0</v>
      </c>
      <c r="F375" s="19" t="str">
        <f t="shared" si="9"/>
        <v>0</v>
      </c>
      <c r="G375" s="20" t="str">
        <f t="shared" si="10"/>
        <v>0</v>
      </c>
      <c r="H375">
        <v>2106623.75</v>
      </c>
    </row>
    <row r="376">
      <c r="A376" s="4" t="s">
        <v>10</v>
      </c>
      <c r="B376" s="4" t="s">
        <v>416</v>
      </c>
      <c r="D376" s="18" t="str">
        <f t="shared" si="1"/>
        <v>0</v>
      </c>
      <c r="E376" s="18" t="str">
        <f t="shared" si="8"/>
        <v>0</v>
      </c>
      <c r="F376" s="19" t="str">
        <f t="shared" si="9"/>
        <v>0</v>
      </c>
      <c r="G376" s="20" t="str">
        <f t="shared" si="10"/>
        <v>0</v>
      </c>
      <c r="H376">
        <v>2111677.89</v>
      </c>
    </row>
    <row r="377">
      <c r="A377" s="4" t="s">
        <v>10</v>
      </c>
      <c r="B377" s="4" t="s">
        <v>417</v>
      </c>
      <c r="D377" s="18" t="str">
        <f t="shared" si="1"/>
        <v>0</v>
      </c>
      <c r="E377" s="18" t="str">
        <f t="shared" si="8"/>
        <v>0</v>
      </c>
      <c r="F377" s="19" t="str">
        <f t="shared" si="9"/>
        <v>0</v>
      </c>
      <c r="G377" s="20" t="str">
        <f t="shared" si="10"/>
        <v>0</v>
      </c>
      <c r="H377">
        <v>2117880.56</v>
      </c>
    </row>
    <row r="378">
      <c r="A378" s="4" t="s">
        <v>10</v>
      </c>
      <c r="B378" s="4" t="s">
        <v>418</v>
      </c>
      <c r="D378" s="18" t="str">
        <f t="shared" si="1"/>
        <v>0</v>
      </c>
      <c r="E378" s="18" t="str">
        <f t="shared" si="8"/>
        <v>0</v>
      </c>
      <c r="F378" s="19" t="str">
        <f t="shared" si="9"/>
        <v>0</v>
      </c>
      <c r="G378" s="20" t="str">
        <f t="shared" si="10"/>
        <v>0</v>
      </c>
      <c r="H378">
        <v>2124400.8</v>
      </c>
    </row>
    <row r="379">
      <c r="A379" s="4" t="s">
        <v>10</v>
      </c>
      <c r="B379" s="4" t="s">
        <v>419</v>
      </c>
      <c r="D379" s="18" t="str">
        <f t="shared" si="1"/>
        <v>Cenovus Energy </v>
      </c>
      <c r="E379" s="18" t="str">
        <f t="shared" si="8"/>
        <v>0</v>
      </c>
      <c r="F379" s="19" t="str">
        <f t="shared" si="9"/>
        <v>CENOVUS ENERGY INC COM NPV</v>
      </c>
      <c r="G379" s="20">
        <f t="shared" si="10"/>
        <v>2124827.39</v>
      </c>
      <c r="H379">
        <v>2124827.39</v>
      </c>
    </row>
    <row r="380">
      <c r="A380" s="4" t="s">
        <v>10</v>
      </c>
      <c r="B380" s="4" t="s">
        <v>420</v>
      </c>
      <c r="D380" s="18" t="str">
        <f t="shared" si="1"/>
        <v>0</v>
      </c>
      <c r="E380" s="18" t="str">
        <f t="shared" si="8"/>
        <v>0</v>
      </c>
      <c r="F380" s="19" t="str">
        <f t="shared" si="9"/>
        <v>0</v>
      </c>
      <c r="G380" s="20" t="str">
        <f t="shared" si="10"/>
        <v>0</v>
      </c>
      <c r="H380">
        <v>2124835.98</v>
      </c>
    </row>
    <row r="381">
      <c r="A381" s="4" t="s">
        <v>10</v>
      </c>
      <c r="B381" s="4" t="s">
        <v>421</v>
      </c>
      <c r="D381" s="18" t="str">
        <f t="shared" si="1"/>
        <v>Chevron</v>
      </c>
      <c r="E381" s="18" t="str">
        <f t="shared" si="8"/>
        <v>0</v>
      </c>
      <c r="F381" s="19" t="str">
        <f t="shared" si="9"/>
        <v>CHEVRON CORP COM</v>
      </c>
      <c r="G381" s="20">
        <f t="shared" si="10"/>
        <v>2125315.53</v>
      </c>
      <c r="H381">
        <v>2125315.53</v>
      </c>
    </row>
    <row r="382">
      <c r="A382" s="4" t="s">
        <v>10</v>
      </c>
      <c r="B382" s="4" t="s">
        <v>422</v>
      </c>
      <c r="D382" s="18" t="str">
        <f t="shared" si="1"/>
        <v>0</v>
      </c>
      <c r="E382" s="18" t="str">
        <f t="shared" si="8"/>
        <v>0</v>
      </c>
      <c r="F382" s="19" t="str">
        <f t="shared" si="9"/>
        <v>0</v>
      </c>
      <c r="G382" s="20" t="str">
        <f t="shared" si="10"/>
        <v>0</v>
      </c>
      <c r="H382">
        <v>2151744.33</v>
      </c>
    </row>
    <row r="383">
      <c r="A383" s="4" t="s">
        <v>10</v>
      </c>
      <c r="B383" s="4" t="s">
        <v>423</v>
      </c>
      <c r="D383" s="18" t="str">
        <f t="shared" si="1"/>
        <v>0</v>
      </c>
      <c r="E383" s="18" t="str">
        <f t="shared" si="8"/>
        <v>0</v>
      </c>
      <c r="F383" s="19" t="str">
        <f t="shared" si="9"/>
        <v>0</v>
      </c>
      <c r="G383" s="20" t="str">
        <f t="shared" si="10"/>
        <v>0</v>
      </c>
      <c r="H383">
        <v>2155720.05</v>
      </c>
    </row>
    <row r="384">
      <c r="A384" s="4" t="s">
        <v>10</v>
      </c>
      <c r="B384" s="4" t="s">
        <v>424</v>
      </c>
      <c r="D384" s="18" t="str">
        <f t="shared" si="1"/>
        <v>0</v>
      </c>
      <c r="E384" s="18" t="str">
        <f t="shared" si="8"/>
        <v>0</v>
      </c>
      <c r="F384" s="19" t="str">
        <f t="shared" si="9"/>
        <v>0</v>
      </c>
      <c r="G384" s="20" t="str">
        <f t="shared" si="10"/>
        <v>0</v>
      </c>
      <c r="H384">
        <v>2167121.7</v>
      </c>
    </row>
    <row r="385">
      <c r="A385" s="4" t="s">
        <v>10</v>
      </c>
      <c r="B385" s="4" t="s">
        <v>425</v>
      </c>
      <c r="D385" s="18" t="str">
        <f t="shared" si="1"/>
        <v>0</v>
      </c>
      <c r="E385" s="18" t="str">
        <f t="shared" si="8"/>
        <v>0</v>
      </c>
      <c r="F385" s="19" t="str">
        <f t="shared" si="9"/>
        <v>0</v>
      </c>
      <c r="G385" s="20" t="str">
        <f t="shared" si="10"/>
        <v>0</v>
      </c>
      <c r="H385">
        <v>2170368.46</v>
      </c>
    </row>
    <row r="386">
      <c r="A386" s="4" t="s">
        <v>10</v>
      </c>
      <c r="B386" s="4" t="s">
        <v>426</v>
      </c>
      <c r="D386" s="18" t="str">
        <f t="shared" si="1"/>
        <v>0</v>
      </c>
      <c r="E386" s="18" t="str">
        <f t="shared" si="8"/>
        <v>0</v>
      </c>
      <c r="F386" s="19" t="str">
        <f t="shared" si="9"/>
        <v>0</v>
      </c>
      <c r="G386" s="20" t="str">
        <f t="shared" si="10"/>
        <v>0</v>
      </c>
      <c r="H386">
        <v>2177559.43</v>
      </c>
    </row>
    <row r="387">
      <c r="A387" s="4" t="s">
        <v>10</v>
      </c>
      <c r="B387" s="4" t="s">
        <v>427</v>
      </c>
      <c r="D387" s="18" t="str">
        <f t="shared" si="1"/>
        <v>0</v>
      </c>
      <c r="E387" s="18" t="str">
        <f t="shared" si="8"/>
        <v>0</v>
      </c>
      <c r="F387" s="19" t="str">
        <f t="shared" si="9"/>
        <v>0</v>
      </c>
      <c r="G387" s="20" t="str">
        <f t="shared" si="10"/>
        <v>0</v>
      </c>
      <c r="H387">
        <v>2184141.67</v>
      </c>
    </row>
    <row r="388">
      <c r="A388" s="4" t="s">
        <v>10</v>
      </c>
      <c r="B388" s="4" t="s">
        <v>303</v>
      </c>
      <c r="D388" s="18" t="str">
        <f t="shared" si="1"/>
        <v>0</v>
      </c>
      <c r="E388" s="18" t="str">
        <f t="shared" si="8"/>
        <v>0</v>
      </c>
      <c r="F388" s="19" t="str">
        <f t="shared" si="9"/>
        <v>0</v>
      </c>
      <c r="G388" s="20" t="str">
        <f t="shared" si="10"/>
        <v>0</v>
      </c>
      <c r="H388">
        <v>2192331.09</v>
      </c>
    </row>
    <row r="389">
      <c r="A389" s="4" t="s">
        <v>10</v>
      </c>
      <c r="B389" s="4" t="s">
        <v>428</v>
      </c>
      <c r="D389" s="18" t="str">
        <f t="shared" si="1"/>
        <v>0</v>
      </c>
      <c r="E389" s="18" t="str">
        <f t="shared" si="8"/>
        <v>0</v>
      </c>
      <c r="F389" s="19" t="str">
        <f t="shared" si="9"/>
        <v>0</v>
      </c>
      <c r="G389" s="20" t="str">
        <f t="shared" si="10"/>
        <v>0</v>
      </c>
      <c r="H389">
        <v>2193714.6</v>
      </c>
    </row>
    <row r="390">
      <c r="A390" s="4" t="s">
        <v>10</v>
      </c>
      <c r="B390" s="4" t="s">
        <v>429</v>
      </c>
      <c r="D390" s="18" t="str">
        <f t="shared" si="1"/>
        <v>0</v>
      </c>
      <c r="E390" s="18" t="str">
        <f t="shared" si="8"/>
        <v>0</v>
      </c>
      <c r="F390" s="19" t="str">
        <f t="shared" si="9"/>
        <v>0</v>
      </c>
      <c r="G390" s="20" t="str">
        <f t="shared" si="10"/>
        <v>0</v>
      </c>
      <c r="H390">
        <v>2208571.56</v>
      </c>
    </row>
    <row r="391">
      <c r="A391" s="4" t="s">
        <v>10</v>
      </c>
      <c r="B391" s="4" t="s">
        <v>430</v>
      </c>
      <c r="D391" s="18" t="str">
        <f t="shared" si="1"/>
        <v>0</v>
      </c>
      <c r="E391" s="18" t="str">
        <f t="shared" si="8"/>
        <v>0</v>
      </c>
      <c r="F391" s="19" t="str">
        <f t="shared" si="9"/>
        <v>0</v>
      </c>
      <c r="G391" s="20" t="str">
        <f t="shared" si="10"/>
        <v>0</v>
      </c>
      <c r="H391">
        <v>2229099.14</v>
      </c>
    </row>
    <row r="392">
      <c r="A392" s="4" t="s">
        <v>10</v>
      </c>
      <c r="B392" s="4" t="s">
        <v>431</v>
      </c>
      <c r="D392" s="18" t="str">
        <f t="shared" si="1"/>
        <v>0</v>
      </c>
      <c r="E392" s="18" t="str">
        <f t="shared" si="8"/>
        <v>0</v>
      </c>
      <c r="F392" s="19" t="str">
        <f t="shared" si="9"/>
        <v>0</v>
      </c>
      <c r="G392" s="20" t="str">
        <f t="shared" si="10"/>
        <v>0</v>
      </c>
      <c r="H392">
        <v>2230043.92</v>
      </c>
    </row>
    <row r="393">
      <c r="A393" s="4" t="s">
        <v>10</v>
      </c>
      <c r="B393" s="4" t="s">
        <v>432</v>
      </c>
      <c r="D393" s="18" t="str">
        <f t="shared" si="1"/>
        <v>0</v>
      </c>
      <c r="E393" s="18" t="str">
        <f t="shared" si="8"/>
        <v>0</v>
      </c>
      <c r="F393" s="19" t="str">
        <f t="shared" si="9"/>
        <v>0</v>
      </c>
      <c r="G393" s="20" t="str">
        <f t="shared" si="10"/>
        <v>0</v>
      </c>
      <c r="H393">
        <v>2231343.99</v>
      </c>
    </row>
    <row r="394">
      <c r="A394" s="4" t="s">
        <v>10</v>
      </c>
      <c r="B394" s="4" t="s">
        <v>433</v>
      </c>
      <c r="D394" s="18" t="str">
        <f t="shared" si="1"/>
        <v>0</v>
      </c>
      <c r="E394" s="18" t="str">
        <f t="shared" si="8"/>
        <v>0</v>
      </c>
      <c r="F394" s="19" t="str">
        <f t="shared" si="9"/>
        <v>0</v>
      </c>
      <c r="G394" s="20" t="str">
        <f t="shared" si="10"/>
        <v>0</v>
      </c>
      <c r="H394">
        <v>2234610.94</v>
      </c>
    </row>
    <row r="395">
      <c r="A395" s="4" t="s">
        <v>10</v>
      </c>
      <c r="B395" s="4" t="s">
        <v>434</v>
      </c>
      <c r="D395" s="18" t="str">
        <f t="shared" si="1"/>
        <v>0</v>
      </c>
      <c r="E395" s="18" t="str">
        <f t="shared" si="8"/>
        <v>0</v>
      </c>
      <c r="F395" s="19" t="str">
        <f t="shared" si="9"/>
        <v>0</v>
      </c>
      <c r="G395" s="20" t="str">
        <f t="shared" si="10"/>
        <v>0</v>
      </c>
      <c r="H395">
        <v>2246540.37</v>
      </c>
    </row>
    <row r="396">
      <c r="A396" s="4" t="s">
        <v>10</v>
      </c>
      <c r="B396" s="4" t="s">
        <v>435</v>
      </c>
      <c r="D396" s="18" t="str">
        <f t="shared" si="1"/>
        <v>0</v>
      </c>
      <c r="E396" s="18" t="str">
        <f t="shared" si="8"/>
        <v>0</v>
      </c>
      <c r="F396" s="19" t="str">
        <f t="shared" si="9"/>
        <v>0</v>
      </c>
      <c r="G396" s="20" t="str">
        <f t="shared" si="10"/>
        <v>0</v>
      </c>
      <c r="H396">
        <v>2251715.36</v>
      </c>
    </row>
    <row r="397">
      <c r="A397" s="4" t="s">
        <v>10</v>
      </c>
      <c r="B397" s="4" t="s">
        <v>436</v>
      </c>
      <c r="D397" s="18" t="str">
        <f t="shared" si="1"/>
        <v>0</v>
      </c>
      <c r="E397" s="18" t="str">
        <f t="shared" si="8"/>
        <v>0</v>
      </c>
      <c r="F397" s="19" t="str">
        <f t="shared" si="9"/>
        <v>0</v>
      </c>
      <c r="G397" s="20" t="str">
        <f t="shared" si="10"/>
        <v>0</v>
      </c>
      <c r="H397">
        <v>2253623.69</v>
      </c>
    </row>
    <row r="398">
      <c r="A398" s="4" t="s">
        <v>10</v>
      </c>
      <c r="B398" s="4" t="s">
        <v>437</v>
      </c>
      <c r="D398" s="18" t="str">
        <f t="shared" si="1"/>
        <v>0</v>
      </c>
      <c r="E398" s="18" t="str">
        <f t="shared" si="8"/>
        <v>0</v>
      </c>
      <c r="F398" s="19" t="str">
        <f t="shared" si="9"/>
        <v>0</v>
      </c>
      <c r="G398" s="20" t="str">
        <f t="shared" si="10"/>
        <v>0</v>
      </c>
      <c r="H398">
        <v>2258815.0</v>
      </c>
    </row>
    <row r="399">
      <c r="A399" s="4" t="s">
        <v>10</v>
      </c>
      <c r="B399" s="4" t="s">
        <v>421</v>
      </c>
      <c r="D399" s="18" t="str">
        <f t="shared" si="1"/>
        <v>Chevron</v>
      </c>
      <c r="E399" s="18" t="str">
        <f t="shared" si="8"/>
        <v>0</v>
      </c>
      <c r="F399" s="19" t="str">
        <f t="shared" si="9"/>
        <v>CHEVRON CORP COM</v>
      </c>
      <c r="G399" s="20">
        <f t="shared" si="10"/>
        <v>2264316.87</v>
      </c>
      <c r="H399">
        <v>2264316.87</v>
      </c>
    </row>
    <row r="400">
      <c r="A400" s="4" t="s">
        <v>10</v>
      </c>
      <c r="B400" s="4" t="s">
        <v>438</v>
      </c>
      <c r="D400" s="18" t="str">
        <f t="shared" si="1"/>
        <v>0</v>
      </c>
      <c r="E400" s="18" t="str">
        <f t="shared" si="8"/>
        <v>0</v>
      </c>
      <c r="F400" s="19" t="str">
        <f t="shared" si="9"/>
        <v>0</v>
      </c>
      <c r="G400" s="20" t="str">
        <f t="shared" si="10"/>
        <v>0</v>
      </c>
      <c r="H400">
        <v>2272145.66</v>
      </c>
    </row>
    <row r="401">
      <c r="A401" s="4" t="s">
        <v>10</v>
      </c>
      <c r="B401" s="4" t="s">
        <v>439</v>
      </c>
      <c r="D401" s="18" t="str">
        <f t="shared" si="1"/>
        <v>0</v>
      </c>
      <c r="E401" s="18" t="str">
        <f t="shared" si="8"/>
        <v>0</v>
      </c>
      <c r="F401" s="19" t="str">
        <f t="shared" si="9"/>
        <v>0</v>
      </c>
      <c r="G401" s="20" t="str">
        <f t="shared" si="10"/>
        <v>0</v>
      </c>
      <c r="H401">
        <v>2275261.87</v>
      </c>
    </row>
    <row r="402">
      <c r="A402" s="4" t="s">
        <v>10</v>
      </c>
      <c r="B402" s="4" t="s">
        <v>440</v>
      </c>
      <c r="D402" s="18" t="str">
        <f t="shared" si="1"/>
        <v>0</v>
      </c>
      <c r="E402" s="18" t="str">
        <f t="shared" si="8"/>
        <v>0</v>
      </c>
      <c r="F402" s="19" t="str">
        <f t="shared" si="9"/>
        <v>0</v>
      </c>
      <c r="G402" s="20" t="str">
        <f t="shared" si="10"/>
        <v>0</v>
      </c>
      <c r="H402">
        <v>2297915.47</v>
      </c>
    </row>
    <row r="403">
      <c r="A403" s="4" t="s">
        <v>10</v>
      </c>
      <c r="B403" s="4" t="s">
        <v>441</v>
      </c>
      <c r="D403" s="18" t="str">
        <f t="shared" si="1"/>
        <v>0</v>
      </c>
      <c r="E403" s="18" t="str">
        <f t="shared" si="8"/>
        <v>0</v>
      </c>
      <c r="F403" s="19" t="str">
        <f t="shared" si="9"/>
        <v>0</v>
      </c>
      <c r="G403" s="20" t="str">
        <f t="shared" si="10"/>
        <v>0</v>
      </c>
      <c r="H403">
        <v>2312804.3</v>
      </c>
    </row>
    <row r="404">
      <c r="A404" s="4" t="s">
        <v>10</v>
      </c>
      <c r="B404" s="4" t="s">
        <v>442</v>
      </c>
      <c r="D404" s="18" t="str">
        <f t="shared" si="1"/>
        <v>0</v>
      </c>
      <c r="E404" s="18" t="str">
        <f t="shared" si="8"/>
        <v>0</v>
      </c>
      <c r="F404" s="19" t="str">
        <f t="shared" si="9"/>
        <v>0</v>
      </c>
      <c r="G404" s="20" t="str">
        <f t="shared" si="10"/>
        <v>0</v>
      </c>
      <c r="H404">
        <v>2317517.75</v>
      </c>
    </row>
    <row r="405">
      <c r="A405" s="4" t="s">
        <v>10</v>
      </c>
      <c r="B405" s="4" t="s">
        <v>443</v>
      </c>
      <c r="D405" s="18" t="str">
        <f t="shared" si="1"/>
        <v>0</v>
      </c>
      <c r="E405" s="21">
        <v>0.0</v>
      </c>
      <c r="F405" s="21">
        <v>0.0</v>
      </c>
      <c r="G405" s="22">
        <v>0.0</v>
      </c>
      <c r="H405">
        <v>2345865.12</v>
      </c>
    </row>
    <row r="406">
      <c r="A406" s="4" t="s">
        <v>10</v>
      </c>
      <c r="B406" s="4" t="s">
        <v>387</v>
      </c>
      <c r="D406" s="18" t="str">
        <f t="shared" si="1"/>
        <v>0</v>
      </c>
      <c r="E406" s="18" t="str">
        <f t="shared" ref="E406:E495" si="11">IF(ISNUMBER(SEARCH("Coal India",B406)),"Coal India",IF(ISNUMBER(SEARCH("China Shenhua",B406)),"China Shenhua",IF(ISNUMBER(SEARCH("Adani",B406)),"Adani",IF(ISNUMBER(SEARCH("Shanxi Coking",B406)),"Shanxi Coking",IF(ISNUMBER(SEARCH("Anglo American",B406)),"Anglo American",IF(ISNUMBER(SEARCH("BHP Billiton",B406)),"BHP Billiton",IF(ISNUMBER(SEARCH("Yitai Coal",B406)),"Yitai Coal",IF(ISNUMBER(SEARCH("Datang Intl",B406)),"Datang Intl",IF(ISNUMBER(SEARCH("China Coal",B406)),"China Coal",IF(ISNUMBER(SEARCH("Peabody Energy",B406)),"Peabody Energy",IF(ISNUMBER(SEARCH("Glencore Xstrata",B406)),"Glencore Xstrata",IF(ISNUMBER(SEARCH("Datong Coal",B406)),"Datong Coal",IF(ISNUMBER(SEARCH("Yanzhou Coal",B406)),"Yanzhou Coal",IF(ISNUMBER(SEARCH("DEH",B406)),"DEH",IF(ISNUMBER(SEARCH("Exxaro",B406)),"Exxaro",IF(ISNUMBER(SEARCH("Yangquan Coal",B406)),"Yangquan Coal",IF(ISNUMBER(SEARCH("Mechel",B406)),"Mechel",IF(ISNUMBER(SEARCH("Arch Coal",B406)),"Arch Coal",IF(ISNUMBER(SEARCH("Alpha Natural Resources",B406)),"Alpha Natural Resources",IF(ISNUMBER(SEARCH("EVRAZ",B406)),"EVRAZ", IF(ISNUMBER(SEARCH("Mitsubishi",B406)),"Mitsubishi",
if(and(or(B406="Vale", ISNUMBER(SEARCH("Vale ",B406))),NOT(ISNUMBER(SEARCH("?Vale",B406)))), "Vale",IF(ISNUMBER(SEARCH("Raspadskaya",B406)),"Raspadskaya",IF(ISNUMBER(SEARCH("Rio Tinto",B406)),"Rio Tinto",IF(ISNUMBER(SEARCH("Asia Resource",B406)),"Asia Resource",IF(ISNUMBER(SEARCH("Rusal",B406)),"Rusal",IF(ISNUMBER(SEARCH("Neyveli Lignite",B406)),"Neyveli Lignite",IF(ISNUMBER(SEARCH("Pingdingshan",B406)),"Pingdingshan",IF(ISNUMBER(SEARCH("Cloud Peak",B406)),"Cloud Peak",IF(ISNUMBER(SEARCH("Sasol",B406)),"Sasol",IF(ISNUMBER(SEARCH("Tata Steel",B406)),"Tata Steel",IF(AND(ISNUMBER(SEARCH("AGL",B406)),NOT(ISNUMBER(SEARCH("?AGL",B406)))),"AGL", IF(ISNUMBER(SEARCH("Teck",B406)),"Teck",IF(ISNUMBER(SEARCH("Severstal",B406)),"Severstal",IF(ISNUMBER(SEARCH("Coalspur",B406)),"Coalspur",IF(ISNUMBER(SEARCH("Kuzbass Fuel ",B406)),"Kuzbass Fuel ",IF(ISNUMBER(SEARCH("Polyus Gold",B406)),"Polyus Gold",IF(ISNUMBER(SEARCH("Energy Ventures",B406)),"Energy Ventures",IF(ISNUMBER(SEARCH("Whitehaven Coal",B406)),"Whitehaven Coal",IF(ISNUMBER(SEARCH("Banpu",B406)),"Banpu",IF(ISNUMBER(SEARCH("Bayan",B406)),"Bayan",IF(AND(ISNUMBER(SEARCH("RWE",B406)),NOT(ISNUMBER(SEARCH("ERWE",B406)))),"RWE",IF(ISNUMBER(SEARCH("Consol Energy",B406)),"Consol Energy",IF(ISNUMBER(SEARCH("WHSP",B406)),"WHSP",IF(ISNUMBER(SEARCH("Westmoreland",B406)),"Westmoreland",IF(ISNUMBER(SEARCH("Resource Generation",B406)),"Resource Generation",IF(ISNUMBER(SEARCH("Churchill Mining",B406)),"Churchill Mining",IF(ISNUMBER(SEARCH("NTPC",B406)),"NTPC",IF(ISNUMBER(SEARCH("Adaro",B406)),"Adaro",IF(ISNUMBER(SEARCH("Nacco",B406)),"Nacco",  IF(ISNUMBER(SEARCH("Idemitsu Kosan",B406)),"Idemitsu Kosan",IF(ISNUMBER(SEARCH("ARLP",B406)),"ARLP",IF(ISNUMBER(SEARCH("Huolinhe Opencut",B406)),"Huolinhe Opencut",IF(ISNUMBER(SEARCH("Golden Energy",B406)),"Golden Energy",IF(ISNUMBER(SEARCH("Mitsui &amp; Co",B406)),"Mitsui &amp; Co",
IF(AND(ISNUMBER(SEARCH("CoAL",B406)),NOT(ISNUMBER(SEARCH("?CoAL",B406)))),"CoAL",IF(ISNUMBER(SEARCH("NLMK",B406)),"NLMK",IF(ISNUMBER(SEARCH("Tata Power",B406)),"Tata Power",IF(ISNUMBER(SEARCH("MMK OJSC",B406)),"MMK OJSC",IF(ISNUMBER(SEARCH("Wesfarmers",B406)),"Wesfarmers",IF(ISNUMBER(SEARCH("Kazakhmys",B406)),"Kazakhmys",IF(ISNUMBER(SEARCH("New World Resources",B406)),"New World Resources",IF(ISNUMBER(SEARCH("MMC",B406)),"MMC",IF(ISNUMBER(SEARCH("Itochu",B406)),"Itochu",IF(ISNUMBER(SEARCH("Cockatoo",B406)),"Cockatoo",IF(ISNUMBER(SEARCH("Shanxi Meijin Energy",B406)),"Shanxi Meijin Energy",IF(ISNUMBER(SEARCH("Jizhong Energy",B406)),"Jizhong Energy",IF(ISNUMBER(SEARCH("Bandanna",B406)),"Bandanna",IF(ISNUMBER(SEARCH("Polo Resources",B406)),"Polo Resources",IF(ISNUMBER(SEARCH("Allete",B406)),"Allete",IF(ISNUMBER(SEARCH("CLP Holdings",B406)),"CLP Holdings", IF(AND(ISNUMBER(SEARCH("Aspire",B406)),NOT(ISNUMBER(SEARCH("Aspire D",B406)))),"Aspire", IF(ISNUMBER(SEARCH("Marubeni",B406)),"Marubeni",IF(ISNUMBER(SEARCH("China Resources",B406)),"China Resources",IF(ISNUMBER(SEARCH("Walter Energy",B406)),"Walter Energy",IF(ISNUMBER(SEARCH("Coal Energy",B406)),"Coal Energy",IF(ISNUMBER(SEARCH("Indika",B406)),"Indika",IF(ISNUMBER(SEARCH("Arcelor Mittal",B406)),"Arcelor Mittal",IF(ISNUMBER(SEARCH("FirstEnergy",B406)),"FirstEnergy",IF(ISNUMBER(SEARCH("Black Hills",B406)),"Black Hills",IF(ISNUMBER(SEARCH("Wescoal",B406)),"Wescoal",IF(ISNUMBER(SEARCH("Grupo Mexico",B406)),"Grupo Mexico",IF(and(or(B406="ARM", ISNUMBER(SEARCH("ARM ",B406))),NOT(ISNUMBER(SEARCH("?ARM",B406)))), "ARM",IF(ISNUMBER(SEARCH("Shanxi Coal",B406)),"Shanxi Coal",IF(ISNUMBER(SEARCH("Capital Power",B406)),"Capital Power",IF(ISNUMBER(SEARCH("PTT",B406)),"PTT",IF(ISNUMBER(SEARCH("Shanxi Lanhua Sci-Tech",B406)),"Shanxi Lanhua Sci-Tech",IF(ISNUMBER(SEARCH("Fortune",B406)),"Fortune",IF(ISNUMBER(SEARCH("Cardero",B406)),"Cardero",IF(ISNUMBER(SEARCH("Zhengzhou  Coal",B406)),"Zhengzhou Coal",IF(ISNUMBER(SEARCH("SAIL",B406)),"SAIL",IF(ISNUMBER(SEARCH("JSPL",B406)),"JSPL",IF(ISNUMBER(SEARCH("Shougang Fushan",B406)),"Shougang Fushan",IF(ISNUMBER(SEARCH("Jingyuan",B406)),"Jingyuan",IF(ISNUMBER(SEARCH("Stanmore",B406)),"Stanmore",IF(ISNUMBER(SEARCH("Prophecy Coal",B406)),"Prophecy Coal",IF(ISNUMBER(SEARCH("Cliffs Natural Resources",B406)),"Cliffs Natural Resources",IF(ISNUMBER(SEARCH("James River",B406)),"James River",IF(ISNUMBER(SEARCH("CESC",B406)),"CESC",IF(ISNUMBER(SEARCH("Alcoa",B406)),"Alcoa","0"))))))))))))))))))))))))))))))))))))))))))))))))))))))))))))))))))))))))))))))))))))))))))))))))))))
</f>
        <v>0</v>
      </c>
      <c r="F406" s="19" t="str">
        <f t="shared" ref="F406:F495" si="12">IF(OR(NOT(D406="0"),NOT(E406="0")),B406,D406)</f>
        <v>0</v>
      </c>
      <c r="G406" s="20" t="str">
        <f t="shared" ref="G406:G495" si="13">IF(F406="0",F406,H406)</f>
        <v>0</v>
      </c>
      <c r="H406">
        <v>2356094.39</v>
      </c>
    </row>
    <row r="407">
      <c r="A407" s="4" t="s">
        <v>10</v>
      </c>
      <c r="B407" s="4" t="s">
        <v>444</v>
      </c>
      <c r="D407" s="18" t="str">
        <f t="shared" si="1"/>
        <v>0</v>
      </c>
      <c r="E407" s="18" t="str">
        <f t="shared" si="11"/>
        <v>0</v>
      </c>
      <c r="F407" s="19" t="str">
        <f t="shared" si="12"/>
        <v>0</v>
      </c>
      <c r="G407" s="20" t="str">
        <f t="shared" si="13"/>
        <v>0</v>
      </c>
      <c r="H407">
        <v>2368557.36</v>
      </c>
    </row>
    <row r="408">
      <c r="A408" s="4" t="s">
        <v>10</v>
      </c>
      <c r="B408" s="4" t="s">
        <v>445</v>
      </c>
      <c r="D408" s="18" t="str">
        <f t="shared" si="1"/>
        <v>0</v>
      </c>
      <c r="E408" s="18" t="str">
        <f t="shared" si="11"/>
        <v>0</v>
      </c>
      <c r="F408" s="19" t="str">
        <f t="shared" si="12"/>
        <v>0</v>
      </c>
      <c r="G408" s="20" t="str">
        <f t="shared" si="13"/>
        <v>0</v>
      </c>
      <c r="H408">
        <v>2389981.32</v>
      </c>
    </row>
    <row r="409">
      <c r="A409" s="4" t="s">
        <v>10</v>
      </c>
      <c r="B409" s="4" t="s">
        <v>53</v>
      </c>
      <c r="D409" s="18" t="str">
        <f t="shared" si="1"/>
        <v>0</v>
      </c>
      <c r="E409" s="18" t="str">
        <f t="shared" si="11"/>
        <v>0</v>
      </c>
      <c r="F409" s="19" t="str">
        <f t="shared" si="12"/>
        <v>0</v>
      </c>
      <c r="G409" s="20" t="str">
        <f t="shared" si="13"/>
        <v>0</v>
      </c>
      <c r="H409">
        <v>2391997.58</v>
      </c>
    </row>
    <row r="410">
      <c r="A410" s="4" t="s">
        <v>10</v>
      </c>
      <c r="B410" s="4" t="s">
        <v>446</v>
      </c>
      <c r="D410" s="18" t="str">
        <f t="shared" si="1"/>
        <v>0</v>
      </c>
      <c r="E410" s="18" t="str">
        <f t="shared" si="11"/>
        <v>0</v>
      </c>
      <c r="F410" s="19" t="str">
        <f t="shared" si="12"/>
        <v>0</v>
      </c>
      <c r="G410" s="20" t="str">
        <f t="shared" si="13"/>
        <v>0</v>
      </c>
      <c r="H410">
        <v>2406344.5</v>
      </c>
    </row>
    <row r="411">
      <c r="A411" s="4" t="s">
        <v>10</v>
      </c>
      <c r="B411" s="4" t="s">
        <v>78</v>
      </c>
      <c r="D411" s="18" t="str">
        <f t="shared" si="1"/>
        <v>0</v>
      </c>
      <c r="E411" s="18" t="str">
        <f t="shared" si="11"/>
        <v>0</v>
      </c>
      <c r="F411" s="19" t="str">
        <f t="shared" si="12"/>
        <v>0</v>
      </c>
      <c r="G411" s="20" t="str">
        <f t="shared" si="13"/>
        <v>0</v>
      </c>
      <c r="H411">
        <v>2406434.79</v>
      </c>
    </row>
    <row r="412">
      <c r="A412" s="4" t="s">
        <v>10</v>
      </c>
      <c r="B412" s="4" t="s">
        <v>447</v>
      </c>
      <c r="D412" s="18" t="str">
        <f t="shared" si="1"/>
        <v>0</v>
      </c>
      <c r="E412" s="18" t="str">
        <f t="shared" si="11"/>
        <v>0</v>
      </c>
      <c r="F412" s="19" t="str">
        <f t="shared" si="12"/>
        <v>0</v>
      </c>
      <c r="G412" s="20" t="str">
        <f t="shared" si="13"/>
        <v>0</v>
      </c>
      <c r="H412">
        <v>2414555.79</v>
      </c>
    </row>
    <row r="413">
      <c r="A413" s="4" t="s">
        <v>10</v>
      </c>
      <c r="B413" s="4" t="s">
        <v>448</v>
      </c>
      <c r="D413" s="18" t="str">
        <f t="shared" si="1"/>
        <v>0</v>
      </c>
      <c r="E413" s="18" t="str">
        <f t="shared" si="11"/>
        <v>0</v>
      </c>
      <c r="F413" s="19" t="str">
        <f t="shared" si="12"/>
        <v>0</v>
      </c>
      <c r="G413" s="20" t="str">
        <f t="shared" si="13"/>
        <v>0</v>
      </c>
      <c r="H413">
        <v>2446861.03</v>
      </c>
    </row>
    <row r="414">
      <c r="A414" s="4" t="s">
        <v>10</v>
      </c>
      <c r="B414" s="4" t="s">
        <v>449</v>
      </c>
      <c r="D414" s="18" t="str">
        <f t="shared" si="1"/>
        <v>0</v>
      </c>
      <c r="E414" s="18" t="str">
        <f t="shared" si="11"/>
        <v>0</v>
      </c>
      <c r="F414" s="19" t="str">
        <f t="shared" si="12"/>
        <v>0</v>
      </c>
      <c r="G414" s="20" t="str">
        <f t="shared" si="13"/>
        <v>0</v>
      </c>
      <c r="H414">
        <v>2463504.34</v>
      </c>
    </row>
    <row r="415">
      <c r="A415" s="4" t="s">
        <v>10</v>
      </c>
      <c r="B415" s="4" t="s">
        <v>450</v>
      </c>
      <c r="D415" s="18" t="str">
        <f t="shared" si="1"/>
        <v>0</v>
      </c>
      <c r="E415" s="18" t="str">
        <f t="shared" si="11"/>
        <v>0</v>
      </c>
      <c r="F415" s="19" t="str">
        <f t="shared" si="12"/>
        <v>0</v>
      </c>
      <c r="G415" s="20" t="str">
        <f t="shared" si="13"/>
        <v>0</v>
      </c>
      <c r="H415">
        <v>2463904.72</v>
      </c>
    </row>
    <row r="416">
      <c r="A416" s="4" t="s">
        <v>10</v>
      </c>
      <c r="B416" s="4" t="s">
        <v>451</v>
      </c>
      <c r="D416" s="18" t="str">
        <f t="shared" si="1"/>
        <v>0</v>
      </c>
      <c r="E416" s="18" t="str">
        <f t="shared" si="11"/>
        <v>0</v>
      </c>
      <c r="F416" s="19" t="str">
        <f t="shared" si="12"/>
        <v>0</v>
      </c>
      <c r="G416" s="20" t="str">
        <f t="shared" si="13"/>
        <v>0</v>
      </c>
      <c r="H416">
        <v>2464554.35</v>
      </c>
    </row>
    <row r="417">
      <c r="A417" s="4" t="s">
        <v>10</v>
      </c>
      <c r="B417" s="4" t="s">
        <v>379</v>
      </c>
      <c r="D417" s="18" t="str">
        <f t="shared" si="1"/>
        <v>0</v>
      </c>
      <c r="E417" s="18" t="str">
        <f t="shared" si="11"/>
        <v>0</v>
      </c>
      <c r="F417" s="19" t="str">
        <f t="shared" si="12"/>
        <v>0</v>
      </c>
      <c r="G417" s="20" t="str">
        <f t="shared" si="13"/>
        <v>0</v>
      </c>
      <c r="H417">
        <v>2466218.58</v>
      </c>
    </row>
    <row r="418">
      <c r="A418" s="4" t="s">
        <v>10</v>
      </c>
      <c r="B418" s="4" t="s">
        <v>452</v>
      </c>
      <c r="D418" s="18" t="str">
        <f t="shared" si="1"/>
        <v>0</v>
      </c>
      <c r="E418" s="18" t="str">
        <f t="shared" si="11"/>
        <v>0</v>
      </c>
      <c r="F418" s="19" t="str">
        <f t="shared" si="12"/>
        <v>0</v>
      </c>
      <c r="G418" s="20" t="str">
        <f t="shared" si="13"/>
        <v>0</v>
      </c>
      <c r="H418">
        <v>2511321.7</v>
      </c>
    </row>
    <row r="419">
      <c r="A419" s="4" t="s">
        <v>10</v>
      </c>
      <c r="B419" s="4" t="s">
        <v>453</v>
      </c>
      <c r="D419" s="18" t="str">
        <f t="shared" si="1"/>
        <v>0</v>
      </c>
      <c r="E419" s="18" t="str">
        <f t="shared" si="11"/>
        <v>0</v>
      </c>
      <c r="F419" s="19" t="str">
        <f t="shared" si="12"/>
        <v>0</v>
      </c>
      <c r="G419" s="20" t="str">
        <f t="shared" si="13"/>
        <v>0</v>
      </c>
      <c r="H419">
        <v>2516336.57</v>
      </c>
    </row>
    <row r="420">
      <c r="A420" s="4" t="s">
        <v>10</v>
      </c>
      <c r="B420" s="4" t="s">
        <v>321</v>
      </c>
      <c r="D420" s="18" t="str">
        <f t="shared" si="1"/>
        <v>0</v>
      </c>
      <c r="E420" s="18" t="str">
        <f t="shared" si="11"/>
        <v>0</v>
      </c>
      <c r="F420" s="19" t="str">
        <f t="shared" si="12"/>
        <v>0</v>
      </c>
      <c r="G420" s="20" t="str">
        <f t="shared" si="13"/>
        <v>0</v>
      </c>
      <c r="H420">
        <v>2542496.91</v>
      </c>
    </row>
    <row r="421">
      <c r="A421" s="4" t="s">
        <v>10</v>
      </c>
      <c r="B421" s="4" t="s">
        <v>454</v>
      </c>
      <c r="D421" s="18" t="str">
        <f t="shared" si="1"/>
        <v>0</v>
      </c>
      <c r="E421" s="18" t="str">
        <f t="shared" si="11"/>
        <v>0</v>
      </c>
      <c r="F421" s="19" t="str">
        <f t="shared" si="12"/>
        <v>0</v>
      </c>
      <c r="G421" s="20" t="str">
        <f t="shared" si="13"/>
        <v>0</v>
      </c>
      <c r="H421">
        <v>2554836.73</v>
      </c>
    </row>
    <row r="422">
      <c r="A422" s="4" t="s">
        <v>10</v>
      </c>
      <c r="B422" s="4" t="s">
        <v>455</v>
      </c>
      <c r="D422" s="18" t="str">
        <f t="shared" si="1"/>
        <v>0</v>
      </c>
      <c r="E422" s="18" t="str">
        <f t="shared" si="11"/>
        <v>0</v>
      </c>
      <c r="F422" s="19" t="str">
        <f t="shared" si="12"/>
        <v>0</v>
      </c>
      <c r="G422" s="20" t="str">
        <f t="shared" si="13"/>
        <v>0</v>
      </c>
      <c r="H422">
        <v>2558796.6</v>
      </c>
    </row>
    <row r="423">
      <c r="A423" s="4" t="s">
        <v>10</v>
      </c>
      <c r="B423" s="4" t="s">
        <v>456</v>
      </c>
      <c r="D423" s="18" t="str">
        <f t="shared" si="1"/>
        <v>BG Group</v>
      </c>
      <c r="E423" s="18" t="str">
        <f t="shared" si="11"/>
        <v>0</v>
      </c>
      <c r="F423" s="19" t="str">
        <f t="shared" si="12"/>
        <v>BG GROUP ORD GBP0.10</v>
      </c>
      <c r="G423" s="20">
        <f t="shared" si="13"/>
        <v>2560901.22</v>
      </c>
      <c r="H423">
        <v>2560901.22</v>
      </c>
    </row>
    <row r="424">
      <c r="A424" s="4" t="s">
        <v>10</v>
      </c>
      <c r="B424" s="4" t="s">
        <v>457</v>
      </c>
      <c r="D424" s="18" t="str">
        <f t="shared" si="1"/>
        <v>0</v>
      </c>
      <c r="E424" s="18" t="str">
        <f t="shared" si="11"/>
        <v>0</v>
      </c>
      <c r="F424" s="19" t="str">
        <f t="shared" si="12"/>
        <v>0</v>
      </c>
      <c r="G424" s="20" t="str">
        <f t="shared" si="13"/>
        <v>0</v>
      </c>
      <c r="H424">
        <v>2564752.87</v>
      </c>
    </row>
    <row r="425">
      <c r="A425" s="4" t="s">
        <v>10</v>
      </c>
      <c r="B425" s="4" t="s">
        <v>458</v>
      </c>
      <c r="D425" s="18" t="str">
        <f t="shared" si="1"/>
        <v>0</v>
      </c>
      <c r="E425" s="18" t="str">
        <f t="shared" si="11"/>
        <v>0</v>
      </c>
      <c r="F425" s="19" t="str">
        <f t="shared" si="12"/>
        <v>0</v>
      </c>
      <c r="G425" s="20" t="str">
        <f t="shared" si="13"/>
        <v>0</v>
      </c>
      <c r="H425">
        <v>2569679.4</v>
      </c>
    </row>
    <row r="426">
      <c r="A426" s="4" t="s">
        <v>10</v>
      </c>
      <c r="B426" s="4" t="s">
        <v>459</v>
      </c>
      <c r="D426" s="18" t="str">
        <f t="shared" si="1"/>
        <v>0</v>
      </c>
      <c r="E426" s="18" t="str">
        <f t="shared" si="11"/>
        <v>0</v>
      </c>
      <c r="F426" s="19" t="str">
        <f t="shared" si="12"/>
        <v>0</v>
      </c>
      <c r="G426" s="20" t="str">
        <f t="shared" si="13"/>
        <v>0</v>
      </c>
      <c r="H426">
        <v>2587769.39</v>
      </c>
    </row>
    <row r="427">
      <c r="A427" s="4" t="s">
        <v>10</v>
      </c>
      <c r="B427" s="4" t="s">
        <v>460</v>
      </c>
      <c r="D427" s="18" t="str">
        <f t="shared" si="1"/>
        <v>0</v>
      </c>
      <c r="E427" s="18" t="str">
        <f t="shared" si="11"/>
        <v>0</v>
      </c>
      <c r="F427" s="19" t="str">
        <f t="shared" si="12"/>
        <v>0</v>
      </c>
      <c r="G427" s="20" t="str">
        <f t="shared" si="13"/>
        <v>0</v>
      </c>
      <c r="H427">
        <v>2601288.02</v>
      </c>
    </row>
    <row r="428">
      <c r="A428" s="4" t="s">
        <v>10</v>
      </c>
      <c r="B428" s="4" t="s">
        <v>461</v>
      </c>
      <c r="D428" s="18" t="str">
        <f t="shared" si="1"/>
        <v>0</v>
      </c>
      <c r="E428" s="18" t="str">
        <f t="shared" si="11"/>
        <v>0</v>
      </c>
      <c r="F428" s="19" t="str">
        <f t="shared" si="12"/>
        <v>0</v>
      </c>
      <c r="G428" s="20" t="str">
        <f t="shared" si="13"/>
        <v>0</v>
      </c>
      <c r="H428">
        <v>2633256.12</v>
      </c>
    </row>
    <row r="429">
      <c r="A429" s="4" t="s">
        <v>10</v>
      </c>
      <c r="B429" s="4" t="s">
        <v>166</v>
      </c>
      <c r="D429" s="18" t="str">
        <f t="shared" si="1"/>
        <v>0</v>
      </c>
      <c r="E429" s="18" t="str">
        <f t="shared" si="11"/>
        <v>0</v>
      </c>
      <c r="F429" s="19" t="str">
        <f t="shared" si="12"/>
        <v>0</v>
      </c>
      <c r="G429" s="20" t="str">
        <f t="shared" si="13"/>
        <v>0</v>
      </c>
      <c r="H429">
        <v>2640807.04</v>
      </c>
    </row>
    <row r="430">
      <c r="A430" s="4" t="s">
        <v>10</v>
      </c>
      <c r="B430" s="4" t="s">
        <v>462</v>
      </c>
      <c r="D430" s="18" t="str">
        <f t="shared" si="1"/>
        <v>0</v>
      </c>
      <c r="E430" s="18" t="str">
        <f t="shared" si="11"/>
        <v>0</v>
      </c>
      <c r="F430" s="19" t="str">
        <f t="shared" si="12"/>
        <v>0</v>
      </c>
      <c r="G430" s="20" t="str">
        <f t="shared" si="13"/>
        <v>0</v>
      </c>
      <c r="H430">
        <v>2655239.45</v>
      </c>
    </row>
    <row r="431">
      <c r="A431" s="4" t="s">
        <v>10</v>
      </c>
      <c r="B431" s="4" t="s">
        <v>463</v>
      </c>
      <c r="D431" s="18" t="str">
        <f t="shared" si="1"/>
        <v>0</v>
      </c>
      <c r="E431" s="18" t="str">
        <f t="shared" si="11"/>
        <v>0</v>
      </c>
      <c r="F431" s="19" t="str">
        <f t="shared" si="12"/>
        <v>0</v>
      </c>
      <c r="G431" s="20" t="str">
        <f t="shared" si="13"/>
        <v>0</v>
      </c>
      <c r="H431">
        <v>2681447.8</v>
      </c>
    </row>
    <row r="432">
      <c r="A432" s="4" t="s">
        <v>10</v>
      </c>
      <c r="B432" s="4" t="s">
        <v>464</v>
      </c>
      <c r="D432" s="18" t="str">
        <f t="shared" si="1"/>
        <v>0</v>
      </c>
      <c r="E432" s="18" t="str">
        <f t="shared" si="11"/>
        <v>0</v>
      </c>
      <c r="F432" s="19" t="str">
        <f t="shared" si="12"/>
        <v>0</v>
      </c>
      <c r="G432" s="20" t="str">
        <f t="shared" si="13"/>
        <v>0</v>
      </c>
      <c r="H432">
        <v>2686881.96</v>
      </c>
    </row>
    <row r="433">
      <c r="A433" s="4" t="s">
        <v>10</v>
      </c>
      <c r="B433" s="4" t="s">
        <v>370</v>
      </c>
      <c r="D433" s="18" t="str">
        <f t="shared" si="1"/>
        <v>0</v>
      </c>
      <c r="E433" s="18" t="str">
        <f t="shared" si="11"/>
        <v>0</v>
      </c>
      <c r="F433" s="19" t="str">
        <f t="shared" si="12"/>
        <v>0</v>
      </c>
      <c r="G433" s="20" t="str">
        <f t="shared" si="13"/>
        <v>0</v>
      </c>
      <c r="H433">
        <v>2716453.19</v>
      </c>
    </row>
    <row r="434">
      <c r="A434" s="4" t="s">
        <v>10</v>
      </c>
      <c r="B434" s="4" t="s">
        <v>409</v>
      </c>
      <c r="D434" s="18" t="str">
        <f t="shared" si="1"/>
        <v>0</v>
      </c>
      <c r="E434" s="18" t="str">
        <f t="shared" si="11"/>
        <v>0</v>
      </c>
      <c r="F434" s="19" t="str">
        <f t="shared" si="12"/>
        <v>0</v>
      </c>
      <c r="G434" s="20" t="str">
        <f t="shared" si="13"/>
        <v>0</v>
      </c>
      <c r="H434">
        <v>2720019.03</v>
      </c>
    </row>
    <row r="435">
      <c r="A435" s="4" t="s">
        <v>10</v>
      </c>
      <c r="B435" s="4" t="s">
        <v>465</v>
      </c>
      <c r="D435" s="18" t="str">
        <f t="shared" si="1"/>
        <v>0</v>
      </c>
      <c r="E435" s="18" t="str">
        <f t="shared" si="11"/>
        <v>0</v>
      </c>
      <c r="F435" s="19" t="str">
        <f t="shared" si="12"/>
        <v>0</v>
      </c>
      <c r="G435" s="20" t="str">
        <f t="shared" si="13"/>
        <v>0</v>
      </c>
      <c r="H435">
        <v>2732379.65</v>
      </c>
    </row>
    <row r="436">
      <c r="A436" s="4" t="s">
        <v>10</v>
      </c>
      <c r="B436" s="4" t="s">
        <v>436</v>
      </c>
      <c r="D436" s="18" t="str">
        <f t="shared" si="1"/>
        <v>0</v>
      </c>
      <c r="E436" s="18" t="str">
        <f t="shared" si="11"/>
        <v>0</v>
      </c>
      <c r="F436" s="19" t="str">
        <f t="shared" si="12"/>
        <v>0</v>
      </c>
      <c r="G436" s="20" t="str">
        <f t="shared" si="13"/>
        <v>0</v>
      </c>
      <c r="H436">
        <v>2732995.58</v>
      </c>
    </row>
    <row r="437">
      <c r="A437" s="4" t="s">
        <v>10</v>
      </c>
      <c r="B437" s="4" t="s">
        <v>466</v>
      </c>
      <c r="D437" s="18" t="str">
        <f t="shared" si="1"/>
        <v>0</v>
      </c>
      <c r="E437" s="18" t="str">
        <f t="shared" si="11"/>
        <v>0</v>
      </c>
      <c r="F437" s="19" t="str">
        <f t="shared" si="12"/>
        <v>0</v>
      </c>
      <c r="G437" s="20" t="str">
        <f t="shared" si="13"/>
        <v>0</v>
      </c>
      <c r="H437">
        <v>2755057.09</v>
      </c>
    </row>
    <row r="438">
      <c r="A438" s="4" t="s">
        <v>10</v>
      </c>
      <c r="B438" s="4" t="s">
        <v>467</v>
      </c>
      <c r="D438" s="18" t="str">
        <f t="shared" si="1"/>
        <v>0</v>
      </c>
      <c r="E438" s="18" t="str">
        <f t="shared" si="11"/>
        <v>0</v>
      </c>
      <c r="F438" s="19" t="str">
        <f t="shared" si="12"/>
        <v>0</v>
      </c>
      <c r="G438" s="20" t="str">
        <f t="shared" si="13"/>
        <v>0</v>
      </c>
      <c r="H438">
        <v>2756099.66</v>
      </c>
    </row>
    <row r="439">
      <c r="A439" s="4" t="s">
        <v>10</v>
      </c>
      <c r="B439" s="4" t="s">
        <v>468</v>
      </c>
      <c r="D439" s="18" t="str">
        <f t="shared" si="1"/>
        <v>0</v>
      </c>
      <c r="E439" s="18" t="str">
        <f t="shared" si="11"/>
        <v>0</v>
      </c>
      <c r="F439" s="19" t="str">
        <f t="shared" si="12"/>
        <v>0</v>
      </c>
      <c r="G439" s="20" t="str">
        <f t="shared" si="13"/>
        <v>0</v>
      </c>
      <c r="H439">
        <v>2768123.97</v>
      </c>
    </row>
    <row r="440">
      <c r="A440" s="4" t="s">
        <v>10</v>
      </c>
      <c r="B440" s="4" t="s">
        <v>469</v>
      </c>
      <c r="D440" s="18" t="str">
        <f t="shared" si="1"/>
        <v>0</v>
      </c>
      <c r="E440" s="18" t="str">
        <f t="shared" si="11"/>
        <v>0</v>
      </c>
      <c r="F440" s="19" t="str">
        <f t="shared" si="12"/>
        <v>0</v>
      </c>
      <c r="G440" s="20" t="str">
        <f t="shared" si="13"/>
        <v>0</v>
      </c>
      <c r="H440">
        <v>2774540.89</v>
      </c>
    </row>
    <row r="441">
      <c r="A441" s="4" t="s">
        <v>10</v>
      </c>
      <c r="B441" s="4" t="s">
        <v>470</v>
      </c>
      <c r="D441" s="18" t="str">
        <f t="shared" si="1"/>
        <v>0</v>
      </c>
      <c r="E441" s="18" t="str">
        <f t="shared" si="11"/>
        <v>0</v>
      </c>
      <c r="F441" s="19" t="str">
        <f t="shared" si="12"/>
        <v>0</v>
      </c>
      <c r="G441" s="20" t="str">
        <f t="shared" si="13"/>
        <v>0</v>
      </c>
      <c r="H441">
        <v>2777382.79</v>
      </c>
    </row>
    <row r="442">
      <c r="A442" s="4" t="s">
        <v>10</v>
      </c>
      <c r="B442" s="4" t="s">
        <v>355</v>
      </c>
      <c r="D442" s="18" t="str">
        <f t="shared" si="1"/>
        <v>0</v>
      </c>
      <c r="E442" s="18" t="str">
        <f t="shared" si="11"/>
        <v>0</v>
      </c>
      <c r="F442" s="19" t="str">
        <f t="shared" si="12"/>
        <v>0</v>
      </c>
      <c r="G442" s="20" t="str">
        <f t="shared" si="13"/>
        <v>0</v>
      </c>
      <c r="H442">
        <v>2777887.19</v>
      </c>
    </row>
    <row r="443">
      <c r="A443" s="4" t="s">
        <v>10</v>
      </c>
      <c r="B443" s="4" t="s">
        <v>471</v>
      </c>
      <c r="D443" s="18" t="str">
        <f t="shared" si="1"/>
        <v>0</v>
      </c>
      <c r="E443" s="18" t="str">
        <f t="shared" si="11"/>
        <v>0</v>
      </c>
      <c r="F443" s="19" t="str">
        <f t="shared" si="12"/>
        <v>0</v>
      </c>
      <c r="G443" s="20" t="str">
        <f t="shared" si="13"/>
        <v>0</v>
      </c>
      <c r="H443">
        <v>2787427.24</v>
      </c>
    </row>
    <row r="444">
      <c r="A444" s="4" t="s">
        <v>10</v>
      </c>
      <c r="B444" s="4" t="s">
        <v>472</v>
      </c>
      <c r="D444" s="18" t="str">
        <f t="shared" si="1"/>
        <v>0</v>
      </c>
      <c r="E444" s="18" t="str">
        <f t="shared" si="11"/>
        <v>0</v>
      </c>
      <c r="F444" s="19" t="str">
        <f t="shared" si="12"/>
        <v>0</v>
      </c>
      <c r="G444" s="20" t="str">
        <f t="shared" si="13"/>
        <v>0</v>
      </c>
      <c r="H444">
        <v>2789926.95</v>
      </c>
    </row>
    <row r="445">
      <c r="A445" s="4" t="s">
        <v>10</v>
      </c>
      <c r="B445" s="4" t="s">
        <v>473</v>
      </c>
      <c r="D445" s="18" t="str">
        <f t="shared" si="1"/>
        <v>0</v>
      </c>
      <c r="E445" s="18" t="str">
        <f t="shared" si="11"/>
        <v>0</v>
      </c>
      <c r="F445" s="19" t="str">
        <f t="shared" si="12"/>
        <v>0</v>
      </c>
      <c r="G445" s="20" t="str">
        <f t="shared" si="13"/>
        <v>0</v>
      </c>
      <c r="H445">
        <v>2797572.94</v>
      </c>
    </row>
    <row r="446">
      <c r="A446" s="4" t="s">
        <v>10</v>
      </c>
      <c r="B446" s="4" t="s">
        <v>474</v>
      </c>
      <c r="D446" s="18" t="str">
        <f t="shared" si="1"/>
        <v>0</v>
      </c>
      <c r="E446" s="18" t="str">
        <f t="shared" si="11"/>
        <v>0</v>
      </c>
      <c r="F446" s="19" t="str">
        <f t="shared" si="12"/>
        <v>0</v>
      </c>
      <c r="G446" s="20" t="str">
        <f t="shared" si="13"/>
        <v>0</v>
      </c>
      <c r="H446">
        <v>2814101.4</v>
      </c>
    </row>
    <row r="447">
      <c r="A447" s="4" t="s">
        <v>10</v>
      </c>
      <c r="B447" s="4" t="s">
        <v>435</v>
      </c>
      <c r="D447" s="18" t="str">
        <f t="shared" si="1"/>
        <v>0</v>
      </c>
      <c r="E447" s="18" t="str">
        <f t="shared" si="11"/>
        <v>0</v>
      </c>
      <c r="F447" s="19" t="str">
        <f t="shared" si="12"/>
        <v>0</v>
      </c>
      <c r="G447" s="20" t="str">
        <f t="shared" si="13"/>
        <v>0</v>
      </c>
      <c r="H447">
        <v>2828782.6</v>
      </c>
    </row>
    <row r="448">
      <c r="A448" s="4" t="s">
        <v>10</v>
      </c>
      <c r="B448" s="4" t="s">
        <v>86</v>
      </c>
      <c r="D448" s="18" t="str">
        <f t="shared" si="1"/>
        <v>0</v>
      </c>
      <c r="E448" s="18" t="str">
        <f t="shared" si="11"/>
        <v>0</v>
      </c>
      <c r="F448" s="19" t="str">
        <f t="shared" si="12"/>
        <v>0</v>
      </c>
      <c r="G448" s="20" t="str">
        <f t="shared" si="13"/>
        <v>0</v>
      </c>
      <c r="H448">
        <v>2842722.0</v>
      </c>
    </row>
    <row r="449">
      <c r="A449" s="4" t="s">
        <v>10</v>
      </c>
      <c r="B449" s="4" t="s">
        <v>475</v>
      </c>
      <c r="D449" s="18" t="str">
        <f t="shared" si="1"/>
        <v>0</v>
      </c>
      <c r="E449" s="18" t="str">
        <f t="shared" si="11"/>
        <v>0</v>
      </c>
      <c r="F449" s="19" t="str">
        <f t="shared" si="12"/>
        <v>0</v>
      </c>
      <c r="G449" s="20" t="str">
        <f t="shared" si="13"/>
        <v>0</v>
      </c>
      <c r="H449">
        <v>2858688.69</v>
      </c>
    </row>
    <row r="450">
      <c r="A450" s="4" t="s">
        <v>10</v>
      </c>
      <c r="B450" s="4" t="s">
        <v>476</v>
      </c>
      <c r="D450" s="18" t="str">
        <f t="shared" si="1"/>
        <v>0</v>
      </c>
      <c r="E450" s="18" t="str">
        <f t="shared" si="11"/>
        <v>0</v>
      </c>
      <c r="F450" s="19" t="str">
        <f t="shared" si="12"/>
        <v>0</v>
      </c>
      <c r="G450" s="20" t="str">
        <f t="shared" si="13"/>
        <v>0</v>
      </c>
      <c r="H450">
        <v>2880708.78</v>
      </c>
    </row>
    <row r="451">
      <c r="A451" s="4" t="s">
        <v>10</v>
      </c>
      <c r="B451" s="4" t="s">
        <v>477</v>
      </c>
      <c r="D451" s="18" t="str">
        <f t="shared" si="1"/>
        <v>0</v>
      </c>
      <c r="E451" s="18" t="str">
        <f t="shared" si="11"/>
        <v>0</v>
      </c>
      <c r="F451" s="19" t="str">
        <f t="shared" si="12"/>
        <v>0</v>
      </c>
      <c r="G451" s="20" t="str">
        <f t="shared" si="13"/>
        <v>0</v>
      </c>
      <c r="H451">
        <v>2882614.59</v>
      </c>
    </row>
    <row r="452">
      <c r="A452" s="4" t="s">
        <v>10</v>
      </c>
      <c r="B452" s="4" t="s">
        <v>478</v>
      </c>
      <c r="D452" s="18" t="str">
        <f t="shared" si="1"/>
        <v>0</v>
      </c>
      <c r="E452" s="18" t="str">
        <f t="shared" si="11"/>
        <v>0</v>
      </c>
      <c r="F452" s="19" t="str">
        <f t="shared" si="12"/>
        <v>0</v>
      </c>
      <c r="G452" s="20" t="str">
        <f t="shared" si="13"/>
        <v>0</v>
      </c>
      <c r="H452">
        <v>2891819.69</v>
      </c>
    </row>
    <row r="453">
      <c r="A453" s="4" t="s">
        <v>10</v>
      </c>
      <c r="B453" s="4" t="s">
        <v>479</v>
      </c>
      <c r="D453" s="18" t="str">
        <f t="shared" si="1"/>
        <v>0</v>
      </c>
      <c r="E453" s="18" t="str">
        <f t="shared" si="11"/>
        <v>0</v>
      </c>
      <c r="F453" s="19" t="str">
        <f t="shared" si="12"/>
        <v>0</v>
      </c>
      <c r="G453" s="20" t="str">
        <f t="shared" si="13"/>
        <v>0</v>
      </c>
      <c r="H453">
        <v>2920919.96</v>
      </c>
    </row>
    <row r="454">
      <c r="A454" s="4" t="s">
        <v>10</v>
      </c>
      <c r="B454" s="4" t="s">
        <v>480</v>
      </c>
      <c r="D454" s="18" t="str">
        <f t="shared" si="1"/>
        <v>0</v>
      </c>
      <c r="E454" s="18" t="str">
        <f t="shared" si="11"/>
        <v>0</v>
      </c>
      <c r="F454" s="19" t="str">
        <f t="shared" si="12"/>
        <v>0</v>
      </c>
      <c r="G454" s="20" t="str">
        <f t="shared" si="13"/>
        <v>0</v>
      </c>
      <c r="H454">
        <v>2947464.26</v>
      </c>
    </row>
    <row r="455">
      <c r="A455" s="4" t="s">
        <v>10</v>
      </c>
      <c r="B455" s="4" t="s">
        <v>481</v>
      </c>
      <c r="D455" s="18" t="str">
        <f t="shared" si="1"/>
        <v>0</v>
      </c>
      <c r="E455" s="18" t="str">
        <f t="shared" si="11"/>
        <v>0</v>
      </c>
      <c r="F455" s="19" t="str">
        <f t="shared" si="12"/>
        <v>0</v>
      </c>
      <c r="G455" s="20" t="str">
        <f t="shared" si="13"/>
        <v>0</v>
      </c>
      <c r="H455">
        <v>2966932.4</v>
      </c>
    </row>
    <row r="456">
      <c r="A456" s="4" t="s">
        <v>10</v>
      </c>
      <c r="B456" s="4" t="s">
        <v>482</v>
      </c>
      <c r="D456" s="18" t="str">
        <f t="shared" si="1"/>
        <v>0</v>
      </c>
      <c r="E456" s="18" t="str">
        <f t="shared" si="11"/>
        <v>0</v>
      </c>
      <c r="F456" s="19" t="str">
        <f t="shared" si="12"/>
        <v>0</v>
      </c>
      <c r="G456" s="20" t="str">
        <f t="shared" si="13"/>
        <v>0</v>
      </c>
      <c r="H456">
        <v>2983773.37</v>
      </c>
    </row>
    <row r="457">
      <c r="A457" s="4" t="s">
        <v>10</v>
      </c>
      <c r="B457" s="4" t="s">
        <v>483</v>
      </c>
      <c r="D457" s="18" t="str">
        <f t="shared" si="1"/>
        <v>0</v>
      </c>
      <c r="E457" s="18" t="str">
        <f t="shared" si="11"/>
        <v>0</v>
      </c>
      <c r="F457" s="19" t="str">
        <f t="shared" si="12"/>
        <v>0</v>
      </c>
      <c r="G457" s="20" t="str">
        <f t="shared" si="13"/>
        <v>0</v>
      </c>
      <c r="H457">
        <v>2992912.28</v>
      </c>
    </row>
    <row r="458">
      <c r="A458" s="4" t="s">
        <v>10</v>
      </c>
      <c r="B458" s="4" t="s">
        <v>484</v>
      </c>
      <c r="D458" s="18" t="str">
        <f t="shared" si="1"/>
        <v>0</v>
      </c>
      <c r="E458" s="18" t="str">
        <f t="shared" si="11"/>
        <v>0</v>
      </c>
      <c r="F458" s="19" t="str">
        <f t="shared" si="12"/>
        <v>0</v>
      </c>
      <c r="G458" s="20" t="str">
        <f t="shared" si="13"/>
        <v>0</v>
      </c>
      <c r="H458">
        <v>3032902.68</v>
      </c>
    </row>
    <row r="459">
      <c r="A459" s="4" t="s">
        <v>10</v>
      </c>
      <c r="B459" s="4" t="s">
        <v>485</v>
      </c>
      <c r="D459" s="18" t="str">
        <f t="shared" si="1"/>
        <v>0</v>
      </c>
      <c r="E459" s="18" t="str">
        <f t="shared" si="11"/>
        <v>0</v>
      </c>
      <c r="F459" s="19" t="str">
        <f t="shared" si="12"/>
        <v>0</v>
      </c>
      <c r="G459" s="20" t="str">
        <f t="shared" si="13"/>
        <v>0</v>
      </c>
      <c r="H459">
        <v>3097392.56</v>
      </c>
    </row>
    <row r="460">
      <c r="A460" s="4" t="s">
        <v>10</v>
      </c>
      <c r="B460" s="4" t="s">
        <v>486</v>
      </c>
      <c r="D460" s="18" t="str">
        <f t="shared" si="1"/>
        <v>0</v>
      </c>
      <c r="E460" s="18" t="str">
        <f t="shared" si="11"/>
        <v>0</v>
      </c>
      <c r="F460" s="19" t="str">
        <f t="shared" si="12"/>
        <v>0</v>
      </c>
      <c r="G460" s="20" t="str">
        <f t="shared" si="13"/>
        <v>0</v>
      </c>
      <c r="H460">
        <v>3115031.33</v>
      </c>
    </row>
    <row r="461">
      <c r="A461" s="4" t="s">
        <v>10</v>
      </c>
      <c r="B461" s="4" t="s">
        <v>487</v>
      </c>
      <c r="D461" s="18" t="str">
        <f t="shared" si="1"/>
        <v>0</v>
      </c>
      <c r="E461" s="18" t="str">
        <f t="shared" si="11"/>
        <v>0</v>
      </c>
      <c r="F461" s="19" t="str">
        <f t="shared" si="12"/>
        <v>0</v>
      </c>
      <c r="G461" s="20" t="str">
        <f t="shared" si="13"/>
        <v>0</v>
      </c>
      <c r="H461">
        <v>3169560.78</v>
      </c>
    </row>
    <row r="462">
      <c r="A462" s="4" t="s">
        <v>10</v>
      </c>
      <c r="B462" s="4" t="s">
        <v>363</v>
      </c>
      <c r="D462" s="18" t="str">
        <f t="shared" si="1"/>
        <v>0</v>
      </c>
      <c r="E462" s="18" t="str">
        <f t="shared" si="11"/>
        <v>0</v>
      </c>
      <c r="F462" s="19" t="str">
        <f t="shared" si="12"/>
        <v>0</v>
      </c>
      <c r="G462" s="20" t="str">
        <f t="shared" si="13"/>
        <v>0</v>
      </c>
      <c r="H462">
        <v>3182709.22</v>
      </c>
    </row>
    <row r="463">
      <c r="A463" s="4" t="s">
        <v>10</v>
      </c>
      <c r="B463" s="4" t="s">
        <v>85</v>
      </c>
      <c r="D463" s="18" t="str">
        <f t="shared" si="1"/>
        <v>0</v>
      </c>
      <c r="E463" s="18" t="str">
        <f t="shared" si="11"/>
        <v>0</v>
      </c>
      <c r="F463" s="19" t="str">
        <f t="shared" si="12"/>
        <v>0</v>
      </c>
      <c r="G463" s="20" t="str">
        <f t="shared" si="13"/>
        <v>0</v>
      </c>
      <c r="H463">
        <v>3205216.76</v>
      </c>
    </row>
    <row r="464">
      <c r="A464" s="4" t="s">
        <v>10</v>
      </c>
      <c r="B464" s="4" t="s">
        <v>488</v>
      </c>
      <c r="D464" s="18" t="str">
        <f t="shared" si="1"/>
        <v>0</v>
      </c>
      <c r="E464" s="18" t="str">
        <f t="shared" si="11"/>
        <v>0</v>
      </c>
      <c r="F464" s="19" t="str">
        <f t="shared" si="12"/>
        <v>0</v>
      </c>
      <c r="G464" s="20" t="str">
        <f t="shared" si="13"/>
        <v>0</v>
      </c>
      <c r="H464">
        <v>3247815.79</v>
      </c>
    </row>
    <row r="465">
      <c r="A465" s="4" t="s">
        <v>10</v>
      </c>
      <c r="B465" s="4" t="s">
        <v>372</v>
      </c>
      <c r="D465" s="18" t="str">
        <f t="shared" si="1"/>
        <v>0</v>
      </c>
      <c r="E465" s="18" t="str">
        <f t="shared" si="11"/>
        <v>0</v>
      </c>
      <c r="F465" s="19" t="str">
        <f t="shared" si="12"/>
        <v>0</v>
      </c>
      <c r="G465" s="20" t="str">
        <f t="shared" si="13"/>
        <v>0</v>
      </c>
      <c r="H465">
        <v>3258430.24</v>
      </c>
    </row>
    <row r="466">
      <c r="A466" s="4" t="s">
        <v>10</v>
      </c>
      <c r="B466" s="4" t="s">
        <v>489</v>
      </c>
      <c r="D466" s="18" t="str">
        <f t="shared" si="1"/>
        <v>0</v>
      </c>
      <c r="E466" s="18" t="str">
        <f t="shared" si="11"/>
        <v>0</v>
      </c>
      <c r="F466" s="19" t="str">
        <f t="shared" si="12"/>
        <v>0</v>
      </c>
      <c r="G466" s="20" t="str">
        <f t="shared" si="13"/>
        <v>0</v>
      </c>
      <c r="H466">
        <v>3260210.48</v>
      </c>
    </row>
    <row r="467">
      <c r="A467" s="4" t="s">
        <v>10</v>
      </c>
      <c r="B467" s="4" t="s">
        <v>490</v>
      </c>
      <c r="D467" s="18" t="str">
        <f t="shared" si="1"/>
        <v>0</v>
      </c>
      <c r="E467" s="18" t="str">
        <f t="shared" si="11"/>
        <v>0</v>
      </c>
      <c r="F467" s="19" t="str">
        <f t="shared" si="12"/>
        <v>0</v>
      </c>
      <c r="G467" s="20" t="str">
        <f t="shared" si="13"/>
        <v>0</v>
      </c>
      <c r="H467">
        <v>3264375.54</v>
      </c>
    </row>
    <row r="468">
      <c r="A468" s="4" t="s">
        <v>10</v>
      </c>
      <c r="B468" s="4" t="s">
        <v>491</v>
      </c>
      <c r="D468" s="18" t="str">
        <f t="shared" si="1"/>
        <v>0</v>
      </c>
      <c r="E468" s="18" t="str">
        <f t="shared" si="11"/>
        <v>0</v>
      </c>
      <c r="F468" s="19" t="str">
        <f t="shared" si="12"/>
        <v>0</v>
      </c>
      <c r="G468" s="20" t="str">
        <f t="shared" si="13"/>
        <v>0</v>
      </c>
      <c r="H468">
        <v>3274848.5</v>
      </c>
    </row>
    <row r="469">
      <c r="A469" s="4" t="s">
        <v>10</v>
      </c>
      <c r="B469" s="4" t="s">
        <v>492</v>
      </c>
      <c r="D469" s="18" t="str">
        <f t="shared" si="1"/>
        <v>0</v>
      </c>
      <c r="E469" s="18" t="str">
        <f t="shared" si="11"/>
        <v>0</v>
      </c>
      <c r="F469" s="19" t="str">
        <f t="shared" si="12"/>
        <v>0</v>
      </c>
      <c r="G469" s="20" t="str">
        <f t="shared" si="13"/>
        <v>0</v>
      </c>
      <c r="H469">
        <v>3308671.08</v>
      </c>
    </row>
    <row r="470">
      <c r="A470" s="4" t="s">
        <v>10</v>
      </c>
      <c r="B470" s="4" t="s">
        <v>493</v>
      </c>
      <c r="D470" s="18" t="str">
        <f t="shared" si="1"/>
        <v>0</v>
      </c>
      <c r="E470" s="18" t="str">
        <f t="shared" si="11"/>
        <v>0</v>
      </c>
      <c r="F470" s="19" t="str">
        <f t="shared" si="12"/>
        <v>0</v>
      </c>
      <c r="G470" s="20" t="str">
        <f t="shared" si="13"/>
        <v>0</v>
      </c>
      <c r="H470">
        <v>3309859.08</v>
      </c>
    </row>
    <row r="471">
      <c r="A471" s="4" t="s">
        <v>10</v>
      </c>
      <c r="B471" s="4" t="s">
        <v>494</v>
      </c>
      <c r="D471" s="18" t="str">
        <f t="shared" si="1"/>
        <v>0</v>
      </c>
      <c r="E471" s="18" t="str">
        <f t="shared" si="11"/>
        <v>0</v>
      </c>
      <c r="F471" s="19" t="str">
        <f t="shared" si="12"/>
        <v>0</v>
      </c>
      <c r="G471" s="20" t="str">
        <f t="shared" si="13"/>
        <v>0</v>
      </c>
      <c r="H471">
        <v>3314176.09</v>
      </c>
    </row>
    <row r="472">
      <c r="A472" s="4" t="s">
        <v>10</v>
      </c>
      <c r="B472" s="4" t="s">
        <v>495</v>
      </c>
      <c r="D472" s="18" t="str">
        <f t="shared" si="1"/>
        <v>0</v>
      </c>
      <c r="E472" s="18" t="str">
        <f t="shared" si="11"/>
        <v>0</v>
      </c>
      <c r="F472" s="19" t="str">
        <f t="shared" si="12"/>
        <v>0</v>
      </c>
      <c r="G472" s="20" t="str">
        <f t="shared" si="13"/>
        <v>0</v>
      </c>
      <c r="H472">
        <v>3324595.07</v>
      </c>
    </row>
    <row r="473">
      <c r="A473" s="4" t="s">
        <v>10</v>
      </c>
      <c r="B473" s="4" t="s">
        <v>496</v>
      </c>
      <c r="D473" s="18" t="str">
        <f t="shared" si="1"/>
        <v>0</v>
      </c>
      <c r="E473" s="18" t="str">
        <f t="shared" si="11"/>
        <v>0</v>
      </c>
      <c r="F473" s="19" t="str">
        <f t="shared" si="12"/>
        <v>0</v>
      </c>
      <c r="G473" s="20" t="str">
        <f t="shared" si="13"/>
        <v>0</v>
      </c>
      <c r="H473">
        <v>3336435.51</v>
      </c>
    </row>
    <row r="474">
      <c r="A474" s="4" t="s">
        <v>10</v>
      </c>
      <c r="B474" s="4" t="s">
        <v>456</v>
      </c>
      <c r="D474" s="18" t="str">
        <f t="shared" si="1"/>
        <v>BG Group</v>
      </c>
      <c r="E474" s="18" t="str">
        <f t="shared" si="11"/>
        <v>0</v>
      </c>
      <c r="F474" s="19" t="str">
        <f t="shared" si="12"/>
        <v>BG GROUP ORD GBP0.10</v>
      </c>
      <c r="G474" s="20">
        <f t="shared" si="13"/>
        <v>3343382.06</v>
      </c>
      <c r="H474">
        <v>3343382.06</v>
      </c>
    </row>
    <row r="475">
      <c r="A475" s="4" t="s">
        <v>10</v>
      </c>
      <c r="B475" s="4" t="s">
        <v>497</v>
      </c>
      <c r="D475" s="18" t="str">
        <f t="shared" si="1"/>
        <v>0</v>
      </c>
      <c r="E475" s="18" t="str">
        <f t="shared" si="11"/>
        <v>0</v>
      </c>
      <c r="F475" s="19" t="str">
        <f t="shared" si="12"/>
        <v>0</v>
      </c>
      <c r="G475" s="20" t="str">
        <f t="shared" si="13"/>
        <v>0</v>
      </c>
      <c r="H475">
        <v>3349729.6</v>
      </c>
    </row>
    <row r="476">
      <c r="A476" s="4" t="s">
        <v>10</v>
      </c>
      <c r="B476" s="4" t="s">
        <v>498</v>
      </c>
      <c r="D476" s="18" t="str">
        <f t="shared" si="1"/>
        <v>0</v>
      </c>
      <c r="E476" s="18" t="str">
        <f t="shared" si="11"/>
        <v>0</v>
      </c>
      <c r="F476" s="19" t="str">
        <f t="shared" si="12"/>
        <v>0</v>
      </c>
      <c r="G476" s="20" t="str">
        <f t="shared" si="13"/>
        <v>0</v>
      </c>
      <c r="H476">
        <v>3360705.19</v>
      </c>
    </row>
    <row r="477">
      <c r="A477" s="4" t="s">
        <v>10</v>
      </c>
      <c r="B477" s="4" t="s">
        <v>461</v>
      </c>
      <c r="D477" s="18" t="str">
        <f t="shared" si="1"/>
        <v>0</v>
      </c>
      <c r="E477" s="18" t="str">
        <f t="shared" si="11"/>
        <v>0</v>
      </c>
      <c r="F477" s="19" t="str">
        <f t="shared" si="12"/>
        <v>0</v>
      </c>
      <c r="G477" s="20" t="str">
        <f t="shared" si="13"/>
        <v>0</v>
      </c>
      <c r="H477">
        <v>3382581.94</v>
      </c>
    </row>
    <row r="478">
      <c r="A478" s="4" t="s">
        <v>10</v>
      </c>
      <c r="B478" s="4" t="s">
        <v>499</v>
      </c>
      <c r="D478" s="18" t="str">
        <f t="shared" si="1"/>
        <v>0</v>
      </c>
      <c r="E478" s="18" t="str">
        <f t="shared" si="11"/>
        <v>0</v>
      </c>
      <c r="F478" s="19" t="str">
        <f t="shared" si="12"/>
        <v>0</v>
      </c>
      <c r="G478" s="20" t="str">
        <f t="shared" si="13"/>
        <v>0</v>
      </c>
      <c r="H478">
        <v>3405258.8</v>
      </c>
    </row>
    <row r="479">
      <c r="A479" s="4" t="s">
        <v>10</v>
      </c>
      <c r="B479" s="4" t="s">
        <v>500</v>
      </c>
      <c r="D479" s="18" t="str">
        <f t="shared" si="1"/>
        <v>0</v>
      </c>
      <c r="E479" s="18" t="str">
        <f t="shared" si="11"/>
        <v>0</v>
      </c>
      <c r="F479" s="19" t="str">
        <f t="shared" si="12"/>
        <v>0</v>
      </c>
      <c r="G479" s="20" t="str">
        <f t="shared" si="13"/>
        <v>0</v>
      </c>
      <c r="H479">
        <v>3417077.04</v>
      </c>
    </row>
    <row r="480">
      <c r="A480" s="4" t="s">
        <v>10</v>
      </c>
      <c r="B480" s="4" t="s">
        <v>501</v>
      </c>
      <c r="D480" s="18" t="str">
        <f t="shared" si="1"/>
        <v>0</v>
      </c>
      <c r="E480" s="18" t="str">
        <f t="shared" si="11"/>
        <v>0</v>
      </c>
      <c r="F480" s="19" t="str">
        <f t="shared" si="12"/>
        <v>0</v>
      </c>
      <c r="G480" s="20" t="str">
        <f t="shared" si="13"/>
        <v>0</v>
      </c>
      <c r="H480">
        <v>3494490.87</v>
      </c>
    </row>
    <row r="481">
      <c r="A481" s="4" t="s">
        <v>10</v>
      </c>
      <c r="B481" s="4" t="s">
        <v>502</v>
      </c>
      <c r="D481" s="18" t="str">
        <f t="shared" si="1"/>
        <v>0</v>
      </c>
      <c r="E481" s="18" t="str">
        <f t="shared" si="11"/>
        <v>0</v>
      </c>
      <c r="F481" s="19" t="str">
        <f t="shared" si="12"/>
        <v>0</v>
      </c>
      <c r="G481" s="20" t="str">
        <f t="shared" si="13"/>
        <v>0</v>
      </c>
      <c r="H481">
        <v>3494520.0</v>
      </c>
    </row>
    <row r="482">
      <c r="A482" s="4" t="s">
        <v>10</v>
      </c>
      <c r="B482" s="4" t="s">
        <v>503</v>
      </c>
      <c r="D482" s="18" t="str">
        <f t="shared" si="1"/>
        <v>0</v>
      </c>
      <c r="E482" s="18" t="str">
        <f t="shared" si="11"/>
        <v>0</v>
      </c>
      <c r="F482" s="19" t="str">
        <f t="shared" si="12"/>
        <v>0</v>
      </c>
      <c r="G482" s="20" t="str">
        <f t="shared" si="13"/>
        <v>0</v>
      </c>
      <c r="H482">
        <v>3498173.32</v>
      </c>
    </row>
    <row r="483">
      <c r="A483" s="4" t="s">
        <v>10</v>
      </c>
      <c r="B483" s="4" t="s">
        <v>414</v>
      </c>
      <c r="D483" s="18" t="str">
        <f t="shared" si="1"/>
        <v>0</v>
      </c>
      <c r="E483" s="18" t="str">
        <f t="shared" si="11"/>
        <v>0</v>
      </c>
      <c r="F483" s="19" t="str">
        <f t="shared" si="12"/>
        <v>0</v>
      </c>
      <c r="G483" s="20" t="str">
        <f t="shared" si="13"/>
        <v>0</v>
      </c>
      <c r="H483">
        <v>3538077.72</v>
      </c>
    </row>
    <row r="484">
      <c r="A484" s="4" t="s">
        <v>10</v>
      </c>
      <c r="B484" s="4" t="s">
        <v>504</v>
      </c>
      <c r="D484" s="18" t="str">
        <f t="shared" si="1"/>
        <v>0</v>
      </c>
      <c r="E484" s="18" t="str">
        <f t="shared" si="11"/>
        <v>0</v>
      </c>
      <c r="F484" s="19" t="str">
        <f t="shared" si="12"/>
        <v>0</v>
      </c>
      <c r="G484" s="20" t="str">
        <f t="shared" si="13"/>
        <v>0</v>
      </c>
      <c r="H484">
        <v>3546541.78</v>
      </c>
    </row>
    <row r="485">
      <c r="A485" s="4" t="s">
        <v>10</v>
      </c>
      <c r="B485" s="4" t="s">
        <v>505</v>
      </c>
      <c r="D485" s="18" t="str">
        <f t="shared" si="1"/>
        <v>0</v>
      </c>
      <c r="E485" s="18" t="str">
        <f t="shared" si="11"/>
        <v>0</v>
      </c>
      <c r="F485" s="19" t="str">
        <f t="shared" si="12"/>
        <v>0</v>
      </c>
      <c r="G485" s="20" t="str">
        <f t="shared" si="13"/>
        <v>0</v>
      </c>
      <c r="H485">
        <v>3568885.01</v>
      </c>
    </row>
    <row r="486">
      <c r="A486" s="4" t="s">
        <v>10</v>
      </c>
      <c r="B486" s="4" t="s">
        <v>267</v>
      </c>
      <c r="D486" s="18" t="str">
        <f t="shared" si="1"/>
        <v>0</v>
      </c>
      <c r="E486" s="18" t="str">
        <f t="shared" si="11"/>
        <v>0</v>
      </c>
      <c r="F486" s="19" t="str">
        <f t="shared" si="12"/>
        <v>0</v>
      </c>
      <c r="G486" s="20" t="str">
        <f t="shared" si="13"/>
        <v>0</v>
      </c>
      <c r="H486">
        <v>3586208.58</v>
      </c>
    </row>
    <row r="487">
      <c r="A487" s="4" t="s">
        <v>10</v>
      </c>
      <c r="B487" s="4" t="s">
        <v>387</v>
      </c>
      <c r="D487" s="18" t="str">
        <f t="shared" si="1"/>
        <v>0</v>
      </c>
      <c r="E487" s="18" t="str">
        <f t="shared" si="11"/>
        <v>0</v>
      </c>
      <c r="F487" s="19" t="str">
        <f t="shared" si="12"/>
        <v>0</v>
      </c>
      <c r="G487" s="20" t="str">
        <f t="shared" si="13"/>
        <v>0</v>
      </c>
      <c r="H487">
        <v>3603022.91</v>
      </c>
    </row>
    <row r="488">
      <c r="A488" s="4" t="s">
        <v>10</v>
      </c>
      <c r="B488" s="4" t="s">
        <v>137</v>
      </c>
      <c r="D488" s="18" t="str">
        <f t="shared" si="1"/>
        <v>0</v>
      </c>
      <c r="E488" s="18" t="str">
        <f t="shared" si="11"/>
        <v>0</v>
      </c>
      <c r="F488" s="19" t="str">
        <f t="shared" si="12"/>
        <v>0</v>
      </c>
      <c r="G488" s="20" t="str">
        <f t="shared" si="13"/>
        <v>0</v>
      </c>
      <c r="H488">
        <v>3627601.73</v>
      </c>
    </row>
    <row r="489">
      <c r="A489" s="4" t="s">
        <v>10</v>
      </c>
      <c r="B489" s="4" t="s">
        <v>506</v>
      </c>
      <c r="D489" s="18" t="str">
        <f t="shared" si="1"/>
        <v>0</v>
      </c>
      <c r="E489" s="18" t="str">
        <f t="shared" si="11"/>
        <v>0</v>
      </c>
      <c r="F489" s="19" t="str">
        <f t="shared" si="12"/>
        <v>0</v>
      </c>
      <c r="G489" s="20" t="str">
        <f t="shared" si="13"/>
        <v>0</v>
      </c>
      <c r="H489">
        <v>3636601.22</v>
      </c>
    </row>
    <row r="490">
      <c r="A490" s="4" t="s">
        <v>10</v>
      </c>
      <c r="B490" s="4" t="s">
        <v>507</v>
      </c>
      <c r="D490" s="18" t="str">
        <f t="shared" si="1"/>
        <v>0</v>
      </c>
      <c r="E490" s="18" t="str">
        <f t="shared" si="11"/>
        <v>0</v>
      </c>
      <c r="F490" s="19" t="str">
        <f t="shared" si="12"/>
        <v>0</v>
      </c>
      <c r="G490" s="20" t="str">
        <f t="shared" si="13"/>
        <v>0</v>
      </c>
      <c r="H490">
        <v>3650239.85</v>
      </c>
    </row>
    <row r="491">
      <c r="A491" s="4" t="s">
        <v>10</v>
      </c>
      <c r="B491" s="4" t="s">
        <v>508</v>
      </c>
      <c r="D491" s="18" t="str">
        <f t="shared" si="1"/>
        <v>0</v>
      </c>
      <c r="E491" s="18" t="str">
        <f t="shared" si="11"/>
        <v>0</v>
      </c>
      <c r="F491" s="19" t="str">
        <f t="shared" si="12"/>
        <v>0</v>
      </c>
      <c r="G491" s="20" t="str">
        <f t="shared" si="13"/>
        <v>0</v>
      </c>
      <c r="H491">
        <v>3656232.63</v>
      </c>
    </row>
    <row r="492">
      <c r="A492" s="4" t="s">
        <v>10</v>
      </c>
      <c r="B492" s="4" t="s">
        <v>509</v>
      </c>
      <c r="D492" s="18" t="str">
        <f t="shared" si="1"/>
        <v>0</v>
      </c>
      <c r="E492" s="18" t="str">
        <f t="shared" si="11"/>
        <v>0</v>
      </c>
      <c r="F492" s="19" t="str">
        <f t="shared" si="12"/>
        <v>0</v>
      </c>
      <c r="G492" s="20" t="str">
        <f t="shared" si="13"/>
        <v>0</v>
      </c>
      <c r="H492">
        <v>3706325.04</v>
      </c>
    </row>
    <row r="493">
      <c r="A493" s="4" t="s">
        <v>10</v>
      </c>
      <c r="B493" s="4" t="s">
        <v>476</v>
      </c>
      <c r="D493" s="18" t="str">
        <f t="shared" si="1"/>
        <v>0</v>
      </c>
      <c r="E493" s="18" t="str">
        <f t="shared" si="11"/>
        <v>0</v>
      </c>
      <c r="F493" s="19" t="str">
        <f t="shared" si="12"/>
        <v>0</v>
      </c>
      <c r="G493" s="20" t="str">
        <f t="shared" si="13"/>
        <v>0</v>
      </c>
      <c r="H493">
        <v>3739201.72</v>
      </c>
    </row>
    <row r="494">
      <c r="A494" s="4" t="s">
        <v>10</v>
      </c>
      <c r="B494" s="4" t="s">
        <v>510</v>
      </c>
      <c r="D494" s="18" t="str">
        <f t="shared" si="1"/>
        <v>0</v>
      </c>
      <c r="E494" s="18" t="str">
        <f t="shared" si="11"/>
        <v>0</v>
      </c>
      <c r="F494" s="19" t="str">
        <f t="shared" si="12"/>
        <v>0</v>
      </c>
      <c r="G494" s="20" t="str">
        <f t="shared" si="13"/>
        <v>0</v>
      </c>
      <c r="H494">
        <v>3787824.78</v>
      </c>
    </row>
    <row r="495">
      <c r="A495" s="4" t="s">
        <v>10</v>
      </c>
      <c r="B495" s="4" t="s">
        <v>511</v>
      </c>
      <c r="D495" s="18" t="str">
        <f t="shared" si="1"/>
        <v>0</v>
      </c>
      <c r="E495" s="18" t="str">
        <f t="shared" si="11"/>
        <v>0</v>
      </c>
      <c r="F495" s="19" t="str">
        <f t="shared" si="12"/>
        <v>0</v>
      </c>
      <c r="G495" s="20" t="str">
        <f t="shared" si="13"/>
        <v>0</v>
      </c>
      <c r="H495">
        <v>3834320.62</v>
      </c>
    </row>
    <row r="496">
      <c r="A496" s="4" t="s">
        <v>10</v>
      </c>
      <c r="B496" s="4" t="s">
        <v>156</v>
      </c>
      <c r="D496" s="18" t="str">
        <f t="shared" si="1"/>
        <v>0</v>
      </c>
      <c r="E496" s="21">
        <v>0.0</v>
      </c>
      <c r="F496" s="21">
        <v>0.0</v>
      </c>
      <c r="G496" s="22">
        <v>0.0</v>
      </c>
      <c r="H496">
        <v>3884216.0</v>
      </c>
    </row>
    <row r="497">
      <c r="A497" s="4" t="s">
        <v>10</v>
      </c>
      <c r="B497" s="4" t="s">
        <v>512</v>
      </c>
      <c r="D497" s="18" t="str">
        <f t="shared" si="1"/>
        <v>0</v>
      </c>
      <c r="E497" s="18" t="str">
        <f t="shared" ref="E497:E582" si="14">IF(ISNUMBER(SEARCH("Coal India",B497)),"Coal India",IF(ISNUMBER(SEARCH("China Shenhua",B497)),"China Shenhua",IF(ISNUMBER(SEARCH("Adani",B497)),"Adani",IF(ISNUMBER(SEARCH("Shanxi Coking",B497)),"Shanxi Coking",IF(ISNUMBER(SEARCH("Anglo American",B497)),"Anglo American",IF(ISNUMBER(SEARCH("BHP Billiton",B497)),"BHP Billiton",IF(ISNUMBER(SEARCH("Yitai Coal",B497)),"Yitai Coal",IF(ISNUMBER(SEARCH("Datang Intl",B497)),"Datang Intl",IF(ISNUMBER(SEARCH("China Coal",B497)),"China Coal",IF(ISNUMBER(SEARCH("Peabody Energy",B497)),"Peabody Energy",IF(ISNUMBER(SEARCH("Glencore Xstrata",B497)),"Glencore Xstrata",IF(ISNUMBER(SEARCH("Datong Coal",B497)),"Datong Coal",IF(ISNUMBER(SEARCH("Yanzhou Coal",B497)),"Yanzhou Coal",IF(ISNUMBER(SEARCH("DEH",B497)),"DEH",IF(ISNUMBER(SEARCH("Exxaro",B497)),"Exxaro",IF(ISNUMBER(SEARCH("Yangquan Coal",B497)),"Yangquan Coal",IF(ISNUMBER(SEARCH("Mechel",B497)),"Mechel",IF(ISNUMBER(SEARCH("Arch Coal",B497)),"Arch Coal",IF(ISNUMBER(SEARCH("Alpha Natural Resources",B497)),"Alpha Natural Resources",IF(ISNUMBER(SEARCH("EVRAZ",B497)),"EVRAZ", IF(ISNUMBER(SEARCH("Mitsubishi",B497)),"Mitsubishi",
if(and(or(B497="Vale", ISNUMBER(SEARCH("Vale ",B497))),NOT(ISNUMBER(SEARCH("?Vale",B497)))), "Vale",IF(ISNUMBER(SEARCH("Raspadskaya",B497)),"Raspadskaya",IF(ISNUMBER(SEARCH("Rio Tinto",B497)),"Rio Tinto",IF(ISNUMBER(SEARCH("Asia Resource",B497)),"Asia Resource",IF(ISNUMBER(SEARCH("Rusal",B497)),"Rusal",IF(ISNUMBER(SEARCH("Neyveli Lignite",B497)),"Neyveli Lignite",IF(ISNUMBER(SEARCH("Pingdingshan",B497)),"Pingdingshan",IF(ISNUMBER(SEARCH("Cloud Peak",B497)),"Cloud Peak",IF(ISNUMBER(SEARCH("Sasol",B497)),"Sasol",IF(ISNUMBER(SEARCH("Tata Steel",B497)),"Tata Steel",IF(AND(ISNUMBER(SEARCH("AGL",B497)),NOT(ISNUMBER(SEARCH("?AGL",B497)))),"AGL", IF(ISNUMBER(SEARCH("Teck",B497)),"Teck",IF(ISNUMBER(SEARCH("Severstal",B497)),"Severstal",IF(ISNUMBER(SEARCH("Coalspur",B497)),"Coalspur",IF(ISNUMBER(SEARCH("Kuzbass Fuel ",B497)),"Kuzbass Fuel ",IF(ISNUMBER(SEARCH("Polyus Gold",B497)),"Polyus Gold",IF(ISNUMBER(SEARCH("Energy Ventures",B497)),"Energy Ventures",IF(ISNUMBER(SEARCH("Whitehaven Coal",B497)),"Whitehaven Coal",IF(ISNUMBER(SEARCH("Banpu",B497)),"Banpu",IF(ISNUMBER(SEARCH("Bayan",B497)),"Bayan",IF(AND(ISNUMBER(SEARCH("RWE",B497)),NOT(ISNUMBER(SEARCH("ERWE",B497)))),"RWE",IF(ISNUMBER(SEARCH("Consol Energy",B497)),"Consol Energy",IF(ISNUMBER(SEARCH("WHSP",B497)),"WHSP",IF(ISNUMBER(SEARCH("Westmoreland",B497)),"Westmoreland",IF(ISNUMBER(SEARCH("Resource Generation",B497)),"Resource Generation",IF(ISNUMBER(SEARCH("Churchill Mining",B497)),"Churchill Mining",IF(ISNUMBER(SEARCH("NTPC",B497)),"NTPC",IF(ISNUMBER(SEARCH("Adaro",B497)),"Adaro",IF(ISNUMBER(SEARCH("Nacco",B497)),"Nacco",  IF(ISNUMBER(SEARCH("Idemitsu Kosan",B497)),"Idemitsu Kosan",IF(ISNUMBER(SEARCH("ARLP",B497)),"ARLP",IF(ISNUMBER(SEARCH("Huolinhe Opencut",B497)),"Huolinhe Opencut",IF(ISNUMBER(SEARCH("Golden Energy",B497)),"Golden Energy",IF(ISNUMBER(SEARCH("Mitsui &amp; Co",B497)),"Mitsui &amp; Co",
IF(AND(ISNUMBER(SEARCH("CoAL",B497)),NOT(ISNUMBER(SEARCH("?CoAL",B497)))),"CoAL",IF(ISNUMBER(SEARCH("NLMK",B497)),"NLMK",IF(ISNUMBER(SEARCH("Tata Power",B497)),"Tata Power",IF(ISNUMBER(SEARCH("MMK OJSC",B497)),"MMK OJSC",IF(ISNUMBER(SEARCH("Wesfarmers",B497)),"Wesfarmers",IF(ISNUMBER(SEARCH("Kazakhmys",B497)),"Kazakhmys",IF(ISNUMBER(SEARCH("New World Resources",B497)),"New World Resources",IF(ISNUMBER(SEARCH("MMC",B497)),"MMC",IF(ISNUMBER(SEARCH("Itochu",B497)),"Itochu",IF(ISNUMBER(SEARCH("Cockatoo",B497)),"Cockatoo",IF(ISNUMBER(SEARCH("Shanxi Meijin Energy",B497)),"Shanxi Meijin Energy",IF(ISNUMBER(SEARCH("Jizhong Energy",B497)),"Jizhong Energy",IF(ISNUMBER(SEARCH("Bandanna",B497)),"Bandanna",IF(ISNUMBER(SEARCH("Polo Resources",B497)),"Polo Resources",IF(ISNUMBER(SEARCH("Allete",B497)),"Allete",IF(ISNUMBER(SEARCH("CLP Holdings",B497)),"CLP Holdings", IF(AND(ISNUMBER(SEARCH("Aspire",B497)),NOT(ISNUMBER(SEARCH("Aspire D",B497)))),"Aspire", IF(ISNUMBER(SEARCH("Marubeni",B497)),"Marubeni",IF(ISNUMBER(SEARCH("China Resources",B497)),"China Resources",IF(ISNUMBER(SEARCH("Walter Energy",B497)),"Walter Energy",IF(ISNUMBER(SEARCH("Coal Energy",B497)),"Coal Energy",IF(ISNUMBER(SEARCH("Indika",B497)),"Indika",IF(ISNUMBER(SEARCH("Arcelor Mittal",B497)),"Arcelor Mittal",IF(ISNUMBER(SEARCH("FirstEnergy",B497)),"FirstEnergy",IF(ISNUMBER(SEARCH("Black Hills",B497)),"Black Hills",IF(ISNUMBER(SEARCH("Wescoal",B497)),"Wescoal",IF(ISNUMBER(SEARCH("Grupo Mexico",B497)),"Grupo Mexico",IF(and(or(B497="ARM", ISNUMBER(SEARCH("ARM ",B497))),NOT(ISNUMBER(SEARCH("?ARM",B497)))), "ARM",IF(ISNUMBER(SEARCH("Shanxi Coal",B497)),"Shanxi Coal",IF(ISNUMBER(SEARCH("Capital Power",B497)),"Capital Power",IF(ISNUMBER(SEARCH("PTT",B497)),"PTT",IF(ISNUMBER(SEARCH("Shanxi Lanhua Sci-Tech",B497)),"Shanxi Lanhua Sci-Tech",IF(ISNUMBER(SEARCH("Fortune",B497)),"Fortune",IF(ISNUMBER(SEARCH("Cardero",B497)),"Cardero",IF(ISNUMBER(SEARCH("Zhengzhou  Coal",B497)),"Zhengzhou Coal",IF(ISNUMBER(SEARCH("SAIL",B497)),"SAIL",IF(ISNUMBER(SEARCH("JSPL",B497)),"JSPL",IF(ISNUMBER(SEARCH("Shougang Fushan",B497)),"Shougang Fushan",IF(ISNUMBER(SEARCH("Jingyuan",B497)),"Jingyuan",IF(ISNUMBER(SEARCH("Stanmore",B497)),"Stanmore",IF(ISNUMBER(SEARCH("Prophecy Coal",B497)),"Prophecy Coal",IF(ISNUMBER(SEARCH("Cliffs Natural Resources",B497)),"Cliffs Natural Resources",IF(ISNUMBER(SEARCH("James River",B497)),"James River",IF(ISNUMBER(SEARCH("CESC",B497)),"CESC",IF(ISNUMBER(SEARCH("Alcoa",B497)),"Alcoa","0"))))))))))))))))))))))))))))))))))))))))))))))))))))))))))))))))))))))))))))))))))))))))))))))))))))
</f>
        <v>0</v>
      </c>
      <c r="F497" s="19" t="str">
        <f t="shared" ref="F497:F582" si="15">IF(OR(NOT(D497="0"),NOT(E497="0")),B497,D497)</f>
        <v>0</v>
      </c>
      <c r="G497" s="20" t="str">
        <f t="shared" ref="G497:G582" si="16">IF(F497="0",F497,H497)</f>
        <v>0</v>
      </c>
      <c r="H497">
        <v>3901867.72</v>
      </c>
    </row>
    <row r="498">
      <c r="A498" s="4" t="s">
        <v>10</v>
      </c>
      <c r="B498" s="4" t="s">
        <v>368</v>
      </c>
      <c r="D498" s="18" t="str">
        <f t="shared" si="1"/>
        <v>0</v>
      </c>
      <c r="E498" s="18" t="str">
        <f t="shared" si="14"/>
        <v>0</v>
      </c>
      <c r="F498" s="19" t="str">
        <f t="shared" si="15"/>
        <v>0</v>
      </c>
      <c r="G498" s="20" t="str">
        <f t="shared" si="16"/>
        <v>0</v>
      </c>
      <c r="H498">
        <v>3905569.15</v>
      </c>
    </row>
    <row r="499">
      <c r="A499" s="4" t="s">
        <v>10</v>
      </c>
      <c r="B499" s="4" t="s">
        <v>513</v>
      </c>
      <c r="D499" s="18" t="str">
        <f t="shared" si="1"/>
        <v>0</v>
      </c>
      <c r="E499" s="18" t="str">
        <f t="shared" si="14"/>
        <v>0</v>
      </c>
      <c r="F499" s="19" t="str">
        <f t="shared" si="15"/>
        <v>0</v>
      </c>
      <c r="G499" s="20" t="str">
        <f t="shared" si="16"/>
        <v>0</v>
      </c>
      <c r="H499">
        <v>3918185.0</v>
      </c>
    </row>
    <row r="500">
      <c r="A500" s="4" t="s">
        <v>10</v>
      </c>
      <c r="B500" s="4" t="s">
        <v>514</v>
      </c>
      <c r="D500" s="18" t="str">
        <f t="shared" si="1"/>
        <v>0</v>
      </c>
      <c r="E500" s="18" t="str">
        <f t="shared" si="14"/>
        <v>0</v>
      </c>
      <c r="F500" s="19" t="str">
        <f t="shared" si="15"/>
        <v>0</v>
      </c>
      <c r="G500" s="20" t="str">
        <f t="shared" si="16"/>
        <v>0</v>
      </c>
      <c r="H500">
        <v>3939959.99</v>
      </c>
    </row>
    <row r="501">
      <c r="A501" s="4" t="s">
        <v>10</v>
      </c>
      <c r="B501" s="4" t="s">
        <v>515</v>
      </c>
      <c r="D501" s="18" t="str">
        <f t="shared" si="1"/>
        <v>0</v>
      </c>
      <c r="E501" s="18" t="str">
        <f t="shared" si="14"/>
        <v>0</v>
      </c>
      <c r="F501" s="19" t="str">
        <f t="shared" si="15"/>
        <v>0</v>
      </c>
      <c r="G501" s="20" t="str">
        <f t="shared" si="16"/>
        <v>0</v>
      </c>
      <c r="H501">
        <v>3992115.6</v>
      </c>
    </row>
    <row r="502">
      <c r="A502" s="4" t="s">
        <v>10</v>
      </c>
      <c r="B502" s="4" t="s">
        <v>516</v>
      </c>
      <c r="D502" s="18" t="str">
        <f t="shared" si="1"/>
        <v>0</v>
      </c>
      <c r="E502" s="18" t="str">
        <f t="shared" si="14"/>
        <v>0</v>
      </c>
      <c r="F502" s="19" t="str">
        <f t="shared" si="15"/>
        <v>0</v>
      </c>
      <c r="G502" s="20" t="str">
        <f t="shared" si="16"/>
        <v>0</v>
      </c>
      <c r="H502">
        <v>3995116.25</v>
      </c>
    </row>
    <row r="503">
      <c r="A503" s="4" t="s">
        <v>10</v>
      </c>
      <c r="B503" s="4" t="s">
        <v>517</v>
      </c>
      <c r="D503" s="18" t="str">
        <f t="shared" si="1"/>
        <v>0</v>
      </c>
      <c r="E503" s="18" t="str">
        <f t="shared" si="14"/>
        <v>0</v>
      </c>
      <c r="F503" s="19" t="str">
        <f t="shared" si="15"/>
        <v>0</v>
      </c>
      <c r="G503" s="20" t="str">
        <f t="shared" si="16"/>
        <v>0</v>
      </c>
      <c r="H503">
        <v>4109488.14</v>
      </c>
    </row>
    <row r="504">
      <c r="A504" s="4" t="s">
        <v>10</v>
      </c>
      <c r="B504" s="4" t="s">
        <v>518</v>
      </c>
      <c r="D504" s="18" t="str">
        <f t="shared" si="1"/>
        <v>Shell</v>
      </c>
      <c r="E504" s="18" t="str">
        <f t="shared" si="14"/>
        <v>0</v>
      </c>
      <c r="F504" s="19" t="str">
        <f t="shared" si="15"/>
        <v>ROYAL DUTCH SHELL 'A'SHS EUR0.07(GBP)</v>
      </c>
      <c r="G504" s="20">
        <f t="shared" si="16"/>
        <v>4135161.94</v>
      </c>
      <c r="H504">
        <v>4135161.94</v>
      </c>
    </row>
    <row r="505">
      <c r="A505" s="4" t="s">
        <v>10</v>
      </c>
      <c r="B505" s="4" t="s">
        <v>519</v>
      </c>
      <c r="D505" s="18" t="str">
        <f t="shared" si="1"/>
        <v>0</v>
      </c>
      <c r="E505" s="18" t="str">
        <f t="shared" si="14"/>
        <v>0</v>
      </c>
      <c r="F505" s="19" t="str">
        <f t="shared" si="15"/>
        <v>0</v>
      </c>
      <c r="G505" s="20" t="str">
        <f t="shared" si="16"/>
        <v>0</v>
      </c>
      <c r="H505">
        <v>4177533.8</v>
      </c>
    </row>
    <row r="506">
      <c r="A506" s="4" t="s">
        <v>10</v>
      </c>
      <c r="B506" s="4" t="s">
        <v>344</v>
      </c>
      <c r="D506" s="18" t="str">
        <f t="shared" si="1"/>
        <v>0</v>
      </c>
      <c r="E506" s="18" t="str">
        <f t="shared" si="14"/>
        <v>0</v>
      </c>
      <c r="F506" s="19" t="str">
        <f t="shared" si="15"/>
        <v>0</v>
      </c>
      <c r="G506" s="20" t="str">
        <f t="shared" si="16"/>
        <v>0</v>
      </c>
      <c r="H506">
        <v>4271210.37</v>
      </c>
    </row>
    <row r="507">
      <c r="A507" s="4" t="s">
        <v>10</v>
      </c>
      <c r="B507" s="4" t="s">
        <v>520</v>
      </c>
      <c r="D507" s="18" t="str">
        <f t="shared" si="1"/>
        <v>0</v>
      </c>
      <c r="E507" s="18" t="str">
        <f t="shared" si="14"/>
        <v>0</v>
      </c>
      <c r="F507" s="19" t="str">
        <f t="shared" si="15"/>
        <v>0</v>
      </c>
      <c r="G507" s="20" t="str">
        <f t="shared" si="16"/>
        <v>0</v>
      </c>
      <c r="H507">
        <v>4326590.63</v>
      </c>
    </row>
    <row r="508">
      <c r="A508" s="4" t="s">
        <v>10</v>
      </c>
      <c r="B508" s="4" t="s">
        <v>521</v>
      </c>
      <c r="D508" s="18" t="str">
        <f t="shared" si="1"/>
        <v>0</v>
      </c>
      <c r="E508" s="18" t="str">
        <f t="shared" si="14"/>
        <v>0</v>
      </c>
      <c r="F508" s="19" t="str">
        <f t="shared" si="15"/>
        <v>0</v>
      </c>
      <c r="G508" s="20" t="str">
        <f t="shared" si="16"/>
        <v>0</v>
      </c>
      <c r="H508">
        <v>4407766.0</v>
      </c>
    </row>
    <row r="509">
      <c r="A509" s="4" t="s">
        <v>10</v>
      </c>
      <c r="B509" s="4" t="s">
        <v>363</v>
      </c>
      <c r="D509" s="18" t="str">
        <f t="shared" si="1"/>
        <v>0</v>
      </c>
      <c r="E509" s="18" t="str">
        <f t="shared" si="14"/>
        <v>0</v>
      </c>
      <c r="F509" s="19" t="str">
        <f t="shared" si="15"/>
        <v>0</v>
      </c>
      <c r="G509" s="20" t="str">
        <f t="shared" si="16"/>
        <v>0</v>
      </c>
      <c r="H509">
        <v>4416974.06</v>
      </c>
    </row>
    <row r="510">
      <c r="A510" s="4" t="s">
        <v>10</v>
      </c>
      <c r="B510" s="4" t="s">
        <v>522</v>
      </c>
      <c r="D510" s="18" t="str">
        <f t="shared" si="1"/>
        <v>0</v>
      </c>
      <c r="E510" s="18" t="str">
        <f t="shared" si="14"/>
        <v>0</v>
      </c>
      <c r="F510" s="19" t="str">
        <f t="shared" si="15"/>
        <v>0</v>
      </c>
      <c r="G510" s="20" t="str">
        <f t="shared" si="16"/>
        <v>0</v>
      </c>
      <c r="H510">
        <v>4423544.51</v>
      </c>
    </row>
    <row r="511">
      <c r="A511" s="4" t="s">
        <v>10</v>
      </c>
      <c r="B511" s="4" t="s">
        <v>523</v>
      </c>
      <c r="D511" s="18" t="str">
        <f t="shared" si="1"/>
        <v>0</v>
      </c>
      <c r="E511" s="18" t="str">
        <f t="shared" si="14"/>
        <v>0</v>
      </c>
      <c r="F511" s="19" t="str">
        <f t="shared" si="15"/>
        <v>0</v>
      </c>
      <c r="G511" s="20" t="str">
        <f t="shared" si="16"/>
        <v>0</v>
      </c>
      <c r="H511">
        <v>4443267.59</v>
      </c>
    </row>
    <row r="512">
      <c r="A512" s="4" t="s">
        <v>10</v>
      </c>
      <c r="B512" s="4" t="s">
        <v>524</v>
      </c>
      <c r="D512" s="18" t="str">
        <f t="shared" si="1"/>
        <v>0</v>
      </c>
      <c r="E512" s="18" t="str">
        <f t="shared" si="14"/>
        <v>0</v>
      </c>
      <c r="F512" s="19" t="str">
        <f t="shared" si="15"/>
        <v>0</v>
      </c>
      <c r="G512" s="20" t="str">
        <f t="shared" si="16"/>
        <v>0</v>
      </c>
      <c r="H512">
        <v>4502851.68</v>
      </c>
    </row>
    <row r="513">
      <c r="A513" s="4" t="s">
        <v>10</v>
      </c>
      <c r="B513" s="4" t="s">
        <v>52</v>
      </c>
      <c r="D513" s="18" t="str">
        <f t="shared" si="1"/>
        <v>0</v>
      </c>
      <c r="E513" s="18" t="str">
        <f t="shared" si="14"/>
        <v>0</v>
      </c>
      <c r="F513" s="19" t="str">
        <f t="shared" si="15"/>
        <v>0</v>
      </c>
      <c r="G513" s="20" t="str">
        <f t="shared" si="16"/>
        <v>0</v>
      </c>
      <c r="H513">
        <v>4527992.98</v>
      </c>
    </row>
    <row r="514">
      <c r="A514" s="4" t="s">
        <v>10</v>
      </c>
      <c r="B514" s="4" t="s">
        <v>525</v>
      </c>
      <c r="D514" s="18" t="str">
        <f t="shared" si="1"/>
        <v>0</v>
      </c>
      <c r="E514" s="18" t="str">
        <f t="shared" si="14"/>
        <v>0</v>
      </c>
      <c r="F514" s="19" t="str">
        <f t="shared" si="15"/>
        <v>0</v>
      </c>
      <c r="G514" s="20" t="str">
        <f t="shared" si="16"/>
        <v>0</v>
      </c>
      <c r="H514">
        <v>4529088.53</v>
      </c>
    </row>
    <row r="515">
      <c r="A515" s="4" t="s">
        <v>10</v>
      </c>
      <c r="B515" s="4" t="s">
        <v>526</v>
      </c>
      <c r="D515" s="18" t="str">
        <f t="shared" si="1"/>
        <v>0</v>
      </c>
      <c r="E515" s="18" t="str">
        <f t="shared" si="14"/>
        <v>0</v>
      </c>
      <c r="F515" s="19" t="str">
        <f t="shared" si="15"/>
        <v>0</v>
      </c>
      <c r="G515" s="20" t="str">
        <f t="shared" si="16"/>
        <v>0</v>
      </c>
      <c r="H515">
        <v>4558818.67</v>
      </c>
    </row>
    <row r="516">
      <c r="A516" s="4" t="s">
        <v>10</v>
      </c>
      <c r="B516" s="4" t="s">
        <v>527</v>
      </c>
      <c r="D516" s="18" t="str">
        <f t="shared" si="1"/>
        <v>0</v>
      </c>
      <c r="E516" s="18" t="str">
        <f t="shared" si="14"/>
        <v>0</v>
      </c>
      <c r="F516" s="19" t="str">
        <f t="shared" si="15"/>
        <v>0</v>
      </c>
      <c r="G516" s="20" t="str">
        <f t="shared" si="16"/>
        <v>0</v>
      </c>
      <c r="H516">
        <v>4806361.92</v>
      </c>
    </row>
    <row r="517">
      <c r="A517" s="4" t="s">
        <v>10</v>
      </c>
      <c r="B517" s="4" t="s">
        <v>178</v>
      </c>
      <c r="D517" s="18" t="str">
        <f t="shared" si="1"/>
        <v>0</v>
      </c>
      <c r="E517" s="18" t="str">
        <f t="shared" si="14"/>
        <v>Rio Tinto</v>
      </c>
      <c r="F517" s="19" t="str">
        <f t="shared" si="15"/>
        <v>RIO TINTO ORD GBP0.10</v>
      </c>
      <c r="G517" s="20">
        <f t="shared" si="16"/>
        <v>4927380.83</v>
      </c>
      <c r="H517">
        <v>4927380.83</v>
      </c>
    </row>
    <row r="518">
      <c r="A518" s="4" t="s">
        <v>10</v>
      </c>
      <c r="B518" s="4"/>
      <c r="D518" s="18" t="str">
        <f t="shared" si="1"/>
        <v>0</v>
      </c>
      <c r="E518" s="18" t="str">
        <f t="shared" si="14"/>
        <v>0</v>
      </c>
      <c r="F518" s="19" t="str">
        <f t="shared" si="15"/>
        <v>0</v>
      </c>
      <c r="G518" s="20" t="str">
        <f t="shared" si="16"/>
        <v>0</v>
      </c>
    </row>
    <row r="519">
      <c r="A519" s="4" t="s">
        <v>10</v>
      </c>
      <c r="B519" s="4" t="s">
        <v>528</v>
      </c>
      <c r="D519" s="18" t="str">
        <f t="shared" si="1"/>
        <v>0</v>
      </c>
      <c r="E519" s="18" t="str">
        <f t="shared" si="14"/>
        <v>0</v>
      </c>
      <c r="F519" s="19" t="str">
        <f t="shared" si="15"/>
        <v>0</v>
      </c>
      <c r="G519" s="20" t="str">
        <f t="shared" si="16"/>
        <v>0</v>
      </c>
      <c r="H519">
        <v>5029542.0</v>
      </c>
    </row>
    <row r="520">
      <c r="A520" s="4" t="s">
        <v>10</v>
      </c>
      <c r="B520" s="4" t="s">
        <v>529</v>
      </c>
      <c r="D520" s="18" t="str">
        <f t="shared" si="1"/>
        <v>0</v>
      </c>
      <c r="E520" s="18" t="str">
        <f t="shared" si="14"/>
        <v>0</v>
      </c>
      <c r="F520" s="19" t="str">
        <f t="shared" si="15"/>
        <v>0</v>
      </c>
      <c r="G520" s="20" t="str">
        <f t="shared" si="16"/>
        <v>0</v>
      </c>
      <c r="H520">
        <v>5039748.58</v>
      </c>
    </row>
    <row r="521">
      <c r="A521" s="4" t="s">
        <v>10</v>
      </c>
      <c r="B521" s="4" t="s">
        <v>530</v>
      </c>
      <c r="D521" s="18" t="str">
        <f t="shared" si="1"/>
        <v>0</v>
      </c>
      <c r="E521" s="18" t="str">
        <f t="shared" si="14"/>
        <v>0</v>
      </c>
      <c r="F521" s="19" t="str">
        <f t="shared" si="15"/>
        <v>0</v>
      </c>
      <c r="G521" s="20" t="str">
        <f t="shared" si="16"/>
        <v>0</v>
      </c>
      <c r="H521">
        <v>5047217.83</v>
      </c>
    </row>
    <row r="522">
      <c r="A522" s="4" t="s">
        <v>10</v>
      </c>
      <c r="B522" s="4" t="s">
        <v>531</v>
      </c>
      <c r="D522" s="18" t="str">
        <f t="shared" si="1"/>
        <v>0</v>
      </c>
      <c r="E522" s="18" t="str">
        <f t="shared" si="14"/>
        <v>0</v>
      </c>
      <c r="F522" s="19" t="str">
        <f t="shared" si="15"/>
        <v>0</v>
      </c>
      <c r="G522" s="20" t="str">
        <f t="shared" si="16"/>
        <v>0</v>
      </c>
      <c r="H522">
        <v>5056079.86</v>
      </c>
    </row>
    <row r="523">
      <c r="A523" s="4" t="s">
        <v>10</v>
      </c>
      <c r="B523" s="4" t="s">
        <v>532</v>
      </c>
      <c r="D523" s="18" t="str">
        <f t="shared" si="1"/>
        <v>0</v>
      </c>
      <c r="E523" s="18" t="str">
        <f t="shared" si="14"/>
        <v>0</v>
      </c>
      <c r="F523" s="19" t="str">
        <f t="shared" si="15"/>
        <v>0</v>
      </c>
      <c r="G523" s="20" t="str">
        <f t="shared" si="16"/>
        <v>0</v>
      </c>
      <c r="H523">
        <v>5075143.5</v>
      </c>
    </row>
    <row r="524">
      <c r="A524" s="4" t="s">
        <v>10</v>
      </c>
      <c r="B524" s="4" t="s">
        <v>533</v>
      </c>
      <c r="D524" s="18" t="str">
        <f t="shared" si="1"/>
        <v>0</v>
      </c>
      <c r="E524" s="18" t="str">
        <f t="shared" si="14"/>
        <v>0</v>
      </c>
      <c r="F524" s="19" t="str">
        <f t="shared" si="15"/>
        <v>0</v>
      </c>
      <c r="G524" s="20" t="str">
        <f t="shared" si="16"/>
        <v>0</v>
      </c>
      <c r="H524">
        <v>5113024.32</v>
      </c>
    </row>
    <row r="525">
      <c r="A525" s="4" t="s">
        <v>10</v>
      </c>
      <c r="B525" s="4" t="s">
        <v>534</v>
      </c>
      <c r="D525" s="18" t="str">
        <f t="shared" si="1"/>
        <v>0</v>
      </c>
      <c r="E525" s="18" t="str">
        <f t="shared" si="14"/>
        <v>0</v>
      </c>
      <c r="F525" s="19" t="str">
        <f t="shared" si="15"/>
        <v>0</v>
      </c>
      <c r="G525" s="20" t="str">
        <f t="shared" si="16"/>
        <v>0</v>
      </c>
      <c r="H525">
        <v>5181439.85</v>
      </c>
    </row>
    <row r="526">
      <c r="A526" s="4" t="s">
        <v>10</v>
      </c>
      <c r="B526" s="4" t="s">
        <v>522</v>
      </c>
      <c r="D526" s="18" t="str">
        <f t="shared" si="1"/>
        <v>0</v>
      </c>
      <c r="E526" s="18" t="str">
        <f t="shared" si="14"/>
        <v>0</v>
      </c>
      <c r="F526" s="19" t="str">
        <f t="shared" si="15"/>
        <v>0</v>
      </c>
      <c r="G526" s="20" t="str">
        <f t="shared" si="16"/>
        <v>0</v>
      </c>
      <c r="H526">
        <v>5214394.31</v>
      </c>
    </row>
    <row r="527">
      <c r="A527" s="4" t="s">
        <v>10</v>
      </c>
      <c r="B527" s="4" t="s">
        <v>349</v>
      </c>
      <c r="D527" s="18" t="str">
        <f t="shared" si="1"/>
        <v>0</v>
      </c>
      <c r="E527" s="18" t="str">
        <f t="shared" si="14"/>
        <v>0</v>
      </c>
      <c r="F527" s="19" t="str">
        <f t="shared" si="15"/>
        <v>0</v>
      </c>
      <c r="G527" s="20" t="str">
        <f t="shared" si="16"/>
        <v>0</v>
      </c>
      <c r="H527">
        <v>5256134.41</v>
      </c>
    </row>
    <row r="528">
      <c r="A528" s="4" t="s">
        <v>10</v>
      </c>
      <c r="B528" s="4" t="s">
        <v>535</v>
      </c>
      <c r="D528" s="18" t="str">
        <f t="shared" si="1"/>
        <v>0</v>
      </c>
      <c r="E528" s="18" t="str">
        <f t="shared" si="14"/>
        <v>0</v>
      </c>
      <c r="F528" s="19" t="str">
        <f t="shared" si="15"/>
        <v>0</v>
      </c>
      <c r="G528" s="20" t="str">
        <f t="shared" si="16"/>
        <v>0</v>
      </c>
      <c r="H528">
        <v>5272608.16</v>
      </c>
    </row>
    <row r="529">
      <c r="A529" s="4" t="s">
        <v>10</v>
      </c>
      <c r="B529" s="4" t="s">
        <v>536</v>
      </c>
      <c r="D529" s="18" t="str">
        <f t="shared" si="1"/>
        <v>0</v>
      </c>
      <c r="E529" s="18" t="str">
        <f t="shared" si="14"/>
        <v>0</v>
      </c>
      <c r="F529" s="19" t="str">
        <f t="shared" si="15"/>
        <v>0</v>
      </c>
      <c r="G529" s="20" t="str">
        <f t="shared" si="16"/>
        <v>0</v>
      </c>
      <c r="H529">
        <v>5278481.12</v>
      </c>
    </row>
    <row r="530">
      <c r="A530" s="4" t="s">
        <v>10</v>
      </c>
      <c r="B530" s="4" t="s">
        <v>537</v>
      </c>
      <c r="D530" s="18" t="str">
        <f t="shared" si="1"/>
        <v>BHP Billiton</v>
      </c>
      <c r="E530" s="18" t="str">
        <f t="shared" si="14"/>
        <v>BHP Billiton</v>
      </c>
      <c r="F530" s="19" t="str">
        <f t="shared" si="15"/>
        <v>BHP BILLITON PLC USD0.50</v>
      </c>
      <c r="G530" s="20">
        <f t="shared" si="16"/>
        <v>5644871.24</v>
      </c>
      <c r="H530">
        <v>5644871.24</v>
      </c>
    </row>
    <row r="531">
      <c r="A531" s="4" t="s">
        <v>10</v>
      </c>
      <c r="B531" s="4" t="s">
        <v>538</v>
      </c>
      <c r="D531" s="18" t="str">
        <f t="shared" si="1"/>
        <v>0</v>
      </c>
      <c r="E531" s="18" t="str">
        <f t="shared" si="14"/>
        <v>0</v>
      </c>
      <c r="F531" s="19" t="str">
        <f t="shared" si="15"/>
        <v>0</v>
      </c>
      <c r="G531" s="20" t="str">
        <f t="shared" si="16"/>
        <v>0</v>
      </c>
      <c r="H531">
        <v>5726120.23</v>
      </c>
    </row>
    <row r="532">
      <c r="A532" s="4" t="s">
        <v>10</v>
      </c>
      <c r="B532" s="4" t="s">
        <v>383</v>
      </c>
      <c r="D532" s="18" t="str">
        <f t="shared" si="1"/>
        <v>0</v>
      </c>
      <c r="E532" s="18" t="str">
        <f t="shared" si="14"/>
        <v>0</v>
      </c>
      <c r="F532" s="19" t="str">
        <f t="shared" si="15"/>
        <v>0</v>
      </c>
      <c r="G532" s="20" t="str">
        <f t="shared" si="16"/>
        <v>0</v>
      </c>
      <c r="H532">
        <v>5753848.52</v>
      </c>
    </row>
    <row r="533">
      <c r="A533" s="4" t="s">
        <v>10</v>
      </c>
      <c r="B533" s="4" t="s">
        <v>436</v>
      </c>
      <c r="D533" s="18" t="str">
        <f t="shared" si="1"/>
        <v>0</v>
      </c>
      <c r="E533" s="18" t="str">
        <f t="shared" si="14"/>
        <v>0</v>
      </c>
      <c r="F533" s="19" t="str">
        <f t="shared" si="15"/>
        <v>0</v>
      </c>
      <c r="G533" s="20" t="str">
        <f t="shared" si="16"/>
        <v>0</v>
      </c>
      <c r="H533">
        <v>5903975.83</v>
      </c>
    </row>
    <row r="534">
      <c r="A534" s="4" t="s">
        <v>10</v>
      </c>
      <c r="B534" s="4" t="s">
        <v>539</v>
      </c>
      <c r="D534" s="18" t="str">
        <f t="shared" si="1"/>
        <v>0</v>
      </c>
      <c r="E534" s="18" t="str">
        <f t="shared" si="14"/>
        <v>0</v>
      </c>
      <c r="F534" s="19" t="str">
        <f t="shared" si="15"/>
        <v>0</v>
      </c>
      <c r="G534" s="20" t="str">
        <f t="shared" si="16"/>
        <v>0</v>
      </c>
      <c r="H534">
        <v>5947929.83</v>
      </c>
    </row>
    <row r="535">
      <c r="A535" s="4" t="s">
        <v>10</v>
      </c>
      <c r="B535" s="4" t="s">
        <v>540</v>
      </c>
      <c r="D535" s="18" t="str">
        <f t="shared" si="1"/>
        <v>0</v>
      </c>
      <c r="E535" s="18" t="str">
        <f t="shared" si="14"/>
        <v>0</v>
      </c>
      <c r="F535" s="19" t="str">
        <f t="shared" si="15"/>
        <v>0</v>
      </c>
      <c r="G535" s="20" t="str">
        <f t="shared" si="16"/>
        <v>0</v>
      </c>
      <c r="H535">
        <v>6185998.1</v>
      </c>
    </row>
    <row r="536">
      <c r="A536" s="4" t="s">
        <v>10</v>
      </c>
      <c r="B536" s="4" t="s">
        <v>541</v>
      </c>
      <c r="D536" s="18" t="str">
        <f t="shared" si="1"/>
        <v>0</v>
      </c>
      <c r="E536" s="18" t="str">
        <f t="shared" si="14"/>
        <v>0</v>
      </c>
      <c r="F536" s="19" t="str">
        <f t="shared" si="15"/>
        <v>0</v>
      </c>
      <c r="G536" s="20" t="str">
        <f t="shared" si="16"/>
        <v>0</v>
      </c>
      <c r="H536">
        <v>6530595.28</v>
      </c>
    </row>
    <row r="537">
      <c r="A537" s="4" t="s">
        <v>10</v>
      </c>
      <c r="B537" s="4" t="s">
        <v>542</v>
      </c>
      <c r="D537" s="18" t="str">
        <f t="shared" si="1"/>
        <v>0</v>
      </c>
      <c r="E537" s="18" t="str">
        <f t="shared" si="14"/>
        <v>0</v>
      </c>
      <c r="F537" s="19" t="str">
        <f t="shared" si="15"/>
        <v>0</v>
      </c>
      <c r="G537" s="20" t="str">
        <f t="shared" si="16"/>
        <v>0</v>
      </c>
      <c r="H537">
        <v>6911661.36</v>
      </c>
    </row>
    <row r="538">
      <c r="A538" s="4" t="s">
        <v>10</v>
      </c>
      <c r="B538" s="4" t="s">
        <v>110</v>
      </c>
      <c r="D538" s="18" t="str">
        <f t="shared" si="1"/>
        <v>Shell</v>
      </c>
      <c r="E538" s="18" t="str">
        <f t="shared" si="14"/>
        <v>0</v>
      </c>
      <c r="F538" s="19" t="str">
        <f t="shared" si="15"/>
        <v>ROYAL DUTCH SHELL 'B'ORD EUR0.07</v>
      </c>
      <c r="G538" s="20">
        <f t="shared" si="16"/>
        <v>7025408.64</v>
      </c>
      <c r="H538">
        <v>7025408.64</v>
      </c>
    </row>
    <row r="539">
      <c r="A539" s="4" t="s">
        <v>10</v>
      </c>
      <c r="B539" s="4" t="s">
        <v>365</v>
      </c>
      <c r="D539" s="18" t="str">
        <f t="shared" si="1"/>
        <v>0</v>
      </c>
      <c r="E539" s="18" t="str">
        <f t="shared" si="14"/>
        <v>0</v>
      </c>
      <c r="F539" s="19" t="str">
        <f t="shared" si="15"/>
        <v>0</v>
      </c>
      <c r="G539" s="20" t="str">
        <f t="shared" si="16"/>
        <v>0</v>
      </c>
      <c r="H539">
        <v>7093848.9</v>
      </c>
    </row>
    <row r="540">
      <c r="A540" s="4" t="s">
        <v>10</v>
      </c>
      <c r="B540" s="4" t="s">
        <v>446</v>
      </c>
      <c r="D540" s="18" t="str">
        <f t="shared" si="1"/>
        <v>0</v>
      </c>
      <c r="E540" s="18" t="str">
        <f t="shared" si="14"/>
        <v>0</v>
      </c>
      <c r="F540" s="19" t="str">
        <f t="shared" si="15"/>
        <v>0</v>
      </c>
      <c r="G540" s="20" t="str">
        <f t="shared" si="16"/>
        <v>0</v>
      </c>
      <c r="H540">
        <v>7169130.71</v>
      </c>
    </row>
    <row r="541">
      <c r="A541" s="4" t="s">
        <v>10</v>
      </c>
      <c r="B541" s="4" t="s">
        <v>543</v>
      </c>
      <c r="D541" s="18" t="str">
        <f t="shared" si="1"/>
        <v>0</v>
      </c>
      <c r="E541" s="18" t="str">
        <f t="shared" si="14"/>
        <v>0</v>
      </c>
      <c r="F541" s="19" t="str">
        <f t="shared" si="15"/>
        <v>0</v>
      </c>
      <c r="G541" s="20" t="str">
        <f t="shared" si="16"/>
        <v>0</v>
      </c>
      <c r="H541">
        <v>7666713.21</v>
      </c>
    </row>
    <row r="542">
      <c r="A542" s="4" t="s">
        <v>10</v>
      </c>
      <c r="B542" s="4" t="s">
        <v>544</v>
      </c>
      <c r="D542" s="18" t="str">
        <f t="shared" si="1"/>
        <v>0</v>
      </c>
      <c r="E542" s="18" t="str">
        <f t="shared" si="14"/>
        <v>0</v>
      </c>
      <c r="F542" s="19" t="str">
        <f t="shared" si="15"/>
        <v>0</v>
      </c>
      <c r="G542" s="20" t="str">
        <f t="shared" si="16"/>
        <v>0</v>
      </c>
      <c r="H542">
        <v>7809722.76</v>
      </c>
    </row>
    <row r="543">
      <c r="A543" s="4" t="s">
        <v>10</v>
      </c>
      <c r="B543" s="4" t="s">
        <v>545</v>
      </c>
      <c r="D543" s="18" t="str">
        <f t="shared" si="1"/>
        <v>0</v>
      </c>
      <c r="E543" s="18" t="str">
        <f t="shared" si="14"/>
        <v>0</v>
      </c>
      <c r="F543" s="19" t="str">
        <f t="shared" si="15"/>
        <v>0</v>
      </c>
      <c r="G543" s="20" t="str">
        <f t="shared" si="16"/>
        <v>0</v>
      </c>
      <c r="H543">
        <v>7955193.6</v>
      </c>
    </row>
    <row r="544">
      <c r="A544" s="4" t="s">
        <v>10</v>
      </c>
      <c r="B544" s="4" t="s">
        <v>546</v>
      </c>
      <c r="D544" s="18" t="str">
        <f t="shared" si="1"/>
        <v>0</v>
      </c>
      <c r="E544" s="18" t="str">
        <f t="shared" si="14"/>
        <v>0</v>
      </c>
      <c r="F544" s="19" t="str">
        <f t="shared" si="15"/>
        <v>0</v>
      </c>
      <c r="G544" s="20" t="str">
        <f t="shared" si="16"/>
        <v>0</v>
      </c>
      <c r="H544">
        <v>8195035.3</v>
      </c>
    </row>
    <row r="545">
      <c r="A545" s="4" t="s">
        <v>10</v>
      </c>
      <c r="B545" s="4" t="s">
        <v>456</v>
      </c>
      <c r="D545" s="18" t="str">
        <f t="shared" si="1"/>
        <v>BG Group</v>
      </c>
      <c r="E545" s="18" t="str">
        <f t="shared" si="14"/>
        <v>0</v>
      </c>
      <c r="F545" s="19" t="str">
        <f t="shared" si="15"/>
        <v>BG GROUP ORD GBP0.10</v>
      </c>
      <c r="G545" s="20">
        <f t="shared" si="16"/>
        <v>8521626.51</v>
      </c>
      <c r="H545">
        <v>8521626.51</v>
      </c>
    </row>
    <row r="546">
      <c r="A546" s="4" t="s">
        <v>10</v>
      </c>
      <c r="B546" s="4" t="s">
        <v>452</v>
      </c>
      <c r="D546" s="18" t="str">
        <f t="shared" si="1"/>
        <v>0</v>
      </c>
      <c r="E546" s="18" t="str">
        <f t="shared" si="14"/>
        <v>0</v>
      </c>
      <c r="F546" s="19" t="str">
        <f t="shared" si="15"/>
        <v>0</v>
      </c>
      <c r="G546" s="20" t="str">
        <f t="shared" si="16"/>
        <v>0</v>
      </c>
      <c r="H546">
        <v>9003466.15</v>
      </c>
    </row>
    <row r="547">
      <c r="A547" s="4" t="s">
        <v>10</v>
      </c>
      <c r="B547" s="4" t="s">
        <v>547</v>
      </c>
      <c r="D547" s="18" t="str">
        <f t="shared" si="1"/>
        <v>0</v>
      </c>
      <c r="E547" s="18" t="str">
        <f t="shared" si="14"/>
        <v>0</v>
      </c>
      <c r="F547" s="19" t="str">
        <f t="shared" si="15"/>
        <v>0</v>
      </c>
      <c r="G547" s="20" t="str">
        <f t="shared" si="16"/>
        <v>0</v>
      </c>
      <c r="H547">
        <v>9004837.4</v>
      </c>
    </row>
    <row r="548">
      <c r="A548" s="4" t="s">
        <v>10</v>
      </c>
      <c r="B548" s="4" t="s">
        <v>548</v>
      </c>
      <c r="D548" s="18" t="str">
        <f t="shared" si="1"/>
        <v>0</v>
      </c>
      <c r="E548" s="18" t="str">
        <f t="shared" si="14"/>
        <v>0</v>
      </c>
      <c r="F548" s="19" t="str">
        <f t="shared" si="15"/>
        <v>0</v>
      </c>
      <c r="G548" s="20" t="str">
        <f t="shared" si="16"/>
        <v>0</v>
      </c>
      <c r="H548">
        <v>9394909.31</v>
      </c>
    </row>
    <row r="549">
      <c r="A549" s="4" t="s">
        <v>10</v>
      </c>
      <c r="B549" s="4" t="s">
        <v>549</v>
      </c>
      <c r="D549" s="18" t="str">
        <f t="shared" si="1"/>
        <v>0</v>
      </c>
      <c r="E549" s="18" t="str">
        <f t="shared" si="14"/>
        <v>0</v>
      </c>
      <c r="F549" s="19" t="str">
        <f t="shared" si="15"/>
        <v>0</v>
      </c>
      <c r="G549" s="20" t="str">
        <f t="shared" si="16"/>
        <v>0</v>
      </c>
      <c r="H549">
        <v>9837912.0</v>
      </c>
    </row>
    <row r="550">
      <c r="A550" s="4" t="s">
        <v>10</v>
      </c>
      <c r="B550" s="4" t="s">
        <v>550</v>
      </c>
      <c r="D550" s="18" t="str">
        <f t="shared" si="1"/>
        <v>0</v>
      </c>
      <c r="E550" s="18" t="str">
        <f t="shared" si="14"/>
        <v>0</v>
      </c>
      <c r="F550" s="19" t="str">
        <f t="shared" si="15"/>
        <v>0</v>
      </c>
      <c r="G550" s="20" t="str">
        <f t="shared" si="16"/>
        <v>0</v>
      </c>
      <c r="H550">
        <v>9865183.97</v>
      </c>
    </row>
    <row r="551">
      <c r="A551" s="4" t="s">
        <v>10</v>
      </c>
      <c r="B551" s="4" t="s">
        <v>551</v>
      </c>
      <c r="D551" s="18" t="str">
        <f t="shared" si="1"/>
        <v>0</v>
      </c>
      <c r="E551" s="18" t="str">
        <f t="shared" si="14"/>
        <v>0</v>
      </c>
      <c r="F551" s="19" t="str">
        <f t="shared" si="15"/>
        <v>0</v>
      </c>
      <c r="G551" s="20" t="str">
        <f t="shared" si="16"/>
        <v>0</v>
      </c>
      <c r="H551">
        <v>9875686.93</v>
      </c>
    </row>
    <row r="552">
      <c r="A552" s="4" t="s">
        <v>10</v>
      </c>
      <c r="B552" s="4" t="s">
        <v>552</v>
      </c>
      <c r="D552" s="18" t="str">
        <f t="shared" si="1"/>
        <v>0</v>
      </c>
      <c r="E552" s="18" t="str">
        <f t="shared" si="14"/>
        <v>0</v>
      </c>
      <c r="F552" s="19" t="str">
        <f t="shared" si="15"/>
        <v>0</v>
      </c>
      <c r="G552" s="20" t="str">
        <f t="shared" si="16"/>
        <v>0</v>
      </c>
      <c r="H552">
        <v>1.038527148E7</v>
      </c>
    </row>
    <row r="553">
      <c r="A553" s="4" t="s">
        <v>10</v>
      </c>
      <c r="B553" s="4" t="s">
        <v>553</v>
      </c>
      <c r="D553" s="18" t="str">
        <f t="shared" si="1"/>
        <v>0</v>
      </c>
      <c r="E553" s="18" t="str">
        <f t="shared" si="14"/>
        <v>0</v>
      </c>
      <c r="F553" s="19" t="str">
        <f t="shared" si="15"/>
        <v>0</v>
      </c>
      <c r="G553" s="20" t="str">
        <f t="shared" si="16"/>
        <v>0</v>
      </c>
      <c r="H553">
        <v>1.116797042E7</v>
      </c>
    </row>
    <row r="554">
      <c r="A554" s="4" t="s">
        <v>10</v>
      </c>
      <c r="B554" s="4" t="s">
        <v>554</v>
      </c>
      <c r="D554" s="18" t="str">
        <f t="shared" si="1"/>
        <v>0</v>
      </c>
      <c r="E554" s="18" t="str">
        <f t="shared" si="14"/>
        <v>0</v>
      </c>
      <c r="F554" s="19" t="str">
        <f t="shared" si="15"/>
        <v>0</v>
      </c>
      <c r="G554" s="20" t="str">
        <f t="shared" si="16"/>
        <v>0</v>
      </c>
      <c r="H554">
        <v>1.4180044E7</v>
      </c>
    </row>
    <row r="555">
      <c r="A555" s="4" t="s">
        <v>10</v>
      </c>
      <c r="B555" s="4" t="s">
        <v>555</v>
      </c>
      <c r="D555" s="18" t="str">
        <f t="shared" si="1"/>
        <v>0</v>
      </c>
      <c r="E555" s="18" t="str">
        <f t="shared" si="14"/>
        <v>0</v>
      </c>
      <c r="F555" s="19" t="str">
        <f t="shared" si="15"/>
        <v>0</v>
      </c>
      <c r="G555" s="20" t="str">
        <f t="shared" si="16"/>
        <v>0</v>
      </c>
      <c r="H555">
        <v>1.427571991E7</v>
      </c>
    </row>
    <row r="556">
      <c r="A556" s="4" t="s">
        <v>10</v>
      </c>
      <c r="B556" s="4" t="s">
        <v>556</v>
      </c>
      <c r="D556" s="18" t="str">
        <f t="shared" si="1"/>
        <v>0</v>
      </c>
      <c r="E556" s="18" t="str">
        <f t="shared" si="14"/>
        <v>0</v>
      </c>
      <c r="F556" s="19" t="str">
        <f t="shared" si="15"/>
        <v>0</v>
      </c>
      <c r="G556" s="20" t="str">
        <f t="shared" si="16"/>
        <v>0</v>
      </c>
      <c r="H556">
        <v>1.435824E7</v>
      </c>
    </row>
    <row r="557">
      <c r="A557" s="4" t="s">
        <v>10</v>
      </c>
      <c r="B557" s="4" t="s">
        <v>557</v>
      </c>
      <c r="D557" s="18" t="str">
        <f t="shared" si="1"/>
        <v>0</v>
      </c>
      <c r="E557" s="18" t="str">
        <f t="shared" si="14"/>
        <v>0</v>
      </c>
      <c r="F557" s="19" t="str">
        <f t="shared" si="15"/>
        <v>0</v>
      </c>
      <c r="G557" s="20" t="str">
        <f t="shared" si="16"/>
        <v>0</v>
      </c>
      <c r="H557">
        <v>1.580708558E7</v>
      </c>
    </row>
    <row r="558">
      <c r="A558" s="4" t="s">
        <v>10</v>
      </c>
      <c r="B558" s="4" t="s">
        <v>558</v>
      </c>
      <c r="D558" s="18" t="str">
        <f t="shared" si="1"/>
        <v>0</v>
      </c>
      <c r="E558" s="18" t="str">
        <f t="shared" si="14"/>
        <v>0</v>
      </c>
      <c r="F558" s="19" t="str">
        <f t="shared" si="15"/>
        <v>0</v>
      </c>
      <c r="G558" s="20" t="str">
        <f t="shared" si="16"/>
        <v>0</v>
      </c>
      <c r="H558">
        <v>1.64780026E7</v>
      </c>
    </row>
    <row r="559">
      <c r="A559" s="4" t="s">
        <v>10</v>
      </c>
      <c r="B559" s="4" t="s">
        <v>559</v>
      </c>
      <c r="D559" s="18" t="str">
        <f t="shared" si="1"/>
        <v>0</v>
      </c>
      <c r="E559" s="18" t="str">
        <f t="shared" si="14"/>
        <v>0</v>
      </c>
      <c r="F559" s="19" t="str">
        <f t="shared" si="15"/>
        <v>0</v>
      </c>
      <c r="G559" s="20" t="str">
        <f t="shared" si="16"/>
        <v>0</v>
      </c>
      <c r="H559">
        <v>1.802701157E7</v>
      </c>
    </row>
    <row r="560">
      <c r="A560" s="4" t="s">
        <v>10</v>
      </c>
      <c r="B560" s="4" t="s">
        <v>560</v>
      </c>
      <c r="D560" s="18" t="str">
        <f t="shared" si="1"/>
        <v>0</v>
      </c>
      <c r="E560" s="18" t="str">
        <f t="shared" si="14"/>
        <v>0</v>
      </c>
      <c r="F560" s="19" t="str">
        <f t="shared" si="15"/>
        <v>0</v>
      </c>
      <c r="G560" s="20" t="str">
        <f t="shared" si="16"/>
        <v>0</v>
      </c>
      <c r="H560">
        <v>1.918482911E7</v>
      </c>
    </row>
    <row r="561">
      <c r="A561" s="4" t="s">
        <v>10</v>
      </c>
      <c r="B561" s="4" t="s">
        <v>561</v>
      </c>
      <c r="D561" s="18" t="str">
        <f t="shared" si="1"/>
        <v>0</v>
      </c>
      <c r="E561" s="18" t="str">
        <f t="shared" si="14"/>
        <v>0</v>
      </c>
      <c r="F561" s="19" t="str">
        <f t="shared" si="15"/>
        <v>0</v>
      </c>
      <c r="G561" s="20" t="str">
        <f t="shared" si="16"/>
        <v>0</v>
      </c>
      <c r="H561">
        <v>2.052440242E7</v>
      </c>
    </row>
    <row r="562">
      <c r="A562" s="4" t="s">
        <v>10</v>
      </c>
      <c r="B562" s="4" t="s">
        <v>562</v>
      </c>
      <c r="D562" s="18" t="str">
        <f t="shared" si="1"/>
        <v>0</v>
      </c>
      <c r="E562" s="18" t="str">
        <f t="shared" si="14"/>
        <v>0</v>
      </c>
      <c r="F562" s="19" t="str">
        <f t="shared" si="15"/>
        <v>0</v>
      </c>
      <c r="G562" s="20" t="str">
        <f t="shared" si="16"/>
        <v>0</v>
      </c>
      <c r="H562">
        <v>2.073514959E7</v>
      </c>
    </row>
    <row r="563">
      <c r="A563" s="4" t="s">
        <v>10</v>
      </c>
      <c r="B563" s="4" t="s">
        <v>563</v>
      </c>
      <c r="D563" s="18" t="str">
        <f t="shared" si="1"/>
        <v>0</v>
      </c>
      <c r="E563" s="18" t="str">
        <f t="shared" si="14"/>
        <v>0</v>
      </c>
      <c r="F563" s="19" t="str">
        <f t="shared" si="15"/>
        <v>0</v>
      </c>
      <c r="G563" s="20" t="str">
        <f t="shared" si="16"/>
        <v>0</v>
      </c>
      <c r="H563">
        <v>2.081108119E7</v>
      </c>
    </row>
    <row r="564">
      <c r="A564" s="4" t="s">
        <v>10</v>
      </c>
      <c r="B564" s="4" t="s">
        <v>564</v>
      </c>
      <c r="D564" s="18" t="str">
        <f t="shared" si="1"/>
        <v>0</v>
      </c>
      <c r="E564" s="18" t="str">
        <f t="shared" si="14"/>
        <v>0</v>
      </c>
      <c r="F564" s="19" t="str">
        <f t="shared" si="15"/>
        <v>0</v>
      </c>
      <c r="G564" s="20" t="str">
        <f t="shared" si="16"/>
        <v>0</v>
      </c>
      <c r="H564">
        <v>2.326330852E7</v>
      </c>
    </row>
    <row r="565">
      <c r="A565" s="4" t="s">
        <v>10</v>
      </c>
      <c r="B565" s="4" t="s">
        <v>565</v>
      </c>
      <c r="D565" s="18" t="str">
        <f t="shared" si="1"/>
        <v>0</v>
      </c>
      <c r="E565" s="18" t="str">
        <f t="shared" si="14"/>
        <v>0</v>
      </c>
      <c r="F565" s="19" t="str">
        <f t="shared" si="15"/>
        <v>0</v>
      </c>
      <c r="G565" s="20" t="str">
        <f t="shared" si="16"/>
        <v>0</v>
      </c>
      <c r="H565">
        <v>2.393363545E7</v>
      </c>
    </row>
    <row r="566">
      <c r="A566" s="4" t="s">
        <v>10</v>
      </c>
      <c r="B566" s="4" t="s">
        <v>566</v>
      </c>
      <c r="D566" s="18" t="str">
        <f t="shared" si="1"/>
        <v>0</v>
      </c>
      <c r="E566" s="18" t="str">
        <f t="shared" si="14"/>
        <v>0</v>
      </c>
      <c r="F566" s="19" t="str">
        <f t="shared" si="15"/>
        <v>0</v>
      </c>
      <c r="G566" s="20" t="str">
        <f t="shared" si="16"/>
        <v>0</v>
      </c>
      <c r="H566">
        <v>2.515160213E7</v>
      </c>
    </row>
    <row r="567">
      <c r="A567" s="4" t="s">
        <v>10</v>
      </c>
      <c r="B567" s="4" t="s">
        <v>567</v>
      </c>
      <c r="D567" s="18" t="str">
        <f t="shared" si="1"/>
        <v>0</v>
      </c>
      <c r="E567" s="18" t="str">
        <f t="shared" si="14"/>
        <v>0</v>
      </c>
      <c r="F567" s="19" t="str">
        <f t="shared" si="15"/>
        <v>0</v>
      </c>
      <c r="G567" s="20" t="str">
        <f t="shared" si="16"/>
        <v>0</v>
      </c>
      <c r="H567">
        <v>3.135760534E7</v>
      </c>
    </row>
    <row r="568">
      <c r="A568" s="4" t="s">
        <v>10</v>
      </c>
      <c r="B568" s="4" t="s">
        <v>568</v>
      </c>
      <c r="D568" s="18" t="str">
        <f t="shared" si="1"/>
        <v>0</v>
      </c>
      <c r="E568" s="18" t="str">
        <f t="shared" si="14"/>
        <v>0</v>
      </c>
      <c r="F568" s="19" t="str">
        <f t="shared" si="15"/>
        <v>0</v>
      </c>
      <c r="G568" s="20" t="str">
        <f t="shared" si="16"/>
        <v>0</v>
      </c>
      <c r="H568">
        <v>3.642513958E7</v>
      </c>
    </row>
    <row r="569">
      <c r="A569" s="4" t="s">
        <v>10</v>
      </c>
      <c r="B569" s="4" t="s">
        <v>569</v>
      </c>
      <c r="D569" s="18" t="str">
        <f t="shared" si="1"/>
        <v>0</v>
      </c>
      <c r="E569" s="18" t="str">
        <f t="shared" si="14"/>
        <v>0</v>
      </c>
      <c r="F569" s="19" t="str">
        <f t="shared" si="15"/>
        <v>0</v>
      </c>
      <c r="G569" s="20" t="str">
        <f t="shared" si="16"/>
        <v>0</v>
      </c>
      <c r="H569">
        <v>4.15310641E7</v>
      </c>
    </row>
    <row r="570">
      <c r="A570" s="4" t="s">
        <v>10</v>
      </c>
      <c r="B570" s="4" t="s">
        <v>570</v>
      </c>
      <c r="D570" s="18" t="str">
        <f t="shared" si="1"/>
        <v>0</v>
      </c>
      <c r="E570" s="18" t="str">
        <f t="shared" si="14"/>
        <v>0</v>
      </c>
      <c r="F570" s="19" t="str">
        <f t="shared" si="15"/>
        <v>0</v>
      </c>
      <c r="G570" s="20" t="str">
        <f t="shared" si="16"/>
        <v>0</v>
      </c>
      <c r="H570">
        <v>4.154362218E7</v>
      </c>
    </row>
    <row r="571">
      <c r="A571" s="4" t="s">
        <v>10</v>
      </c>
      <c r="B571" s="4" t="s">
        <v>571</v>
      </c>
      <c r="D571" s="18" t="str">
        <f t="shared" si="1"/>
        <v>0</v>
      </c>
      <c r="E571" s="18" t="str">
        <f t="shared" si="14"/>
        <v>0</v>
      </c>
      <c r="F571" s="19" t="str">
        <f t="shared" si="15"/>
        <v>0</v>
      </c>
      <c r="G571" s="20" t="str">
        <f t="shared" si="16"/>
        <v>0</v>
      </c>
      <c r="H571">
        <v>4.187719587E7</v>
      </c>
    </row>
    <row r="572">
      <c r="A572" s="4" t="s">
        <v>10</v>
      </c>
      <c r="B572" s="4" t="s">
        <v>572</v>
      </c>
      <c r="D572" s="18" t="str">
        <f t="shared" si="1"/>
        <v>0</v>
      </c>
      <c r="E572" s="18" t="str">
        <f t="shared" si="14"/>
        <v>0</v>
      </c>
      <c r="F572" s="19" t="str">
        <f t="shared" si="15"/>
        <v>0</v>
      </c>
      <c r="G572" s="20" t="str">
        <f t="shared" si="16"/>
        <v>0</v>
      </c>
      <c r="H572">
        <v>4.253161128E7</v>
      </c>
    </row>
    <row r="573">
      <c r="A573" s="4" t="s">
        <v>10</v>
      </c>
      <c r="B573" s="4" t="s">
        <v>573</v>
      </c>
      <c r="D573" s="18" t="str">
        <f t="shared" si="1"/>
        <v>0</v>
      </c>
      <c r="E573" s="18" t="str">
        <f t="shared" si="14"/>
        <v>0</v>
      </c>
      <c r="F573" s="19" t="str">
        <f t="shared" si="15"/>
        <v>0</v>
      </c>
      <c r="G573" s="20" t="str">
        <f t="shared" si="16"/>
        <v>0</v>
      </c>
      <c r="H573">
        <v>4.456556923E7</v>
      </c>
    </row>
    <row r="574">
      <c r="A574" s="4" t="s">
        <v>10</v>
      </c>
      <c r="B574" s="4" t="s">
        <v>574</v>
      </c>
      <c r="D574" s="18" t="str">
        <f t="shared" si="1"/>
        <v>0</v>
      </c>
      <c r="E574" s="18" t="str">
        <f t="shared" si="14"/>
        <v>0</v>
      </c>
      <c r="F574" s="19" t="str">
        <f t="shared" si="15"/>
        <v>0</v>
      </c>
      <c r="G574" s="20" t="str">
        <f t="shared" si="16"/>
        <v>0</v>
      </c>
      <c r="H574">
        <v>5.527793181E7</v>
      </c>
    </row>
    <row r="575">
      <c r="A575" s="4" t="s">
        <v>10</v>
      </c>
      <c r="B575" s="4" t="s">
        <v>575</v>
      </c>
      <c r="D575" s="18" t="str">
        <f t="shared" si="1"/>
        <v>0</v>
      </c>
      <c r="E575" s="18" t="str">
        <f t="shared" si="14"/>
        <v>0</v>
      </c>
      <c r="F575" s="19" t="str">
        <f t="shared" si="15"/>
        <v>0</v>
      </c>
      <c r="G575" s="20" t="str">
        <f t="shared" si="16"/>
        <v>0</v>
      </c>
      <c r="H575">
        <v>5.550038207E7</v>
      </c>
    </row>
    <row r="576">
      <c r="A576" s="4" t="s">
        <v>10</v>
      </c>
      <c r="B576" s="4" t="s">
        <v>576</v>
      </c>
      <c r="D576" s="18" t="str">
        <f t="shared" si="1"/>
        <v>0</v>
      </c>
      <c r="E576" s="18" t="str">
        <f t="shared" si="14"/>
        <v>0</v>
      </c>
      <c r="F576" s="19" t="str">
        <f t="shared" si="15"/>
        <v>0</v>
      </c>
      <c r="G576" s="20" t="str">
        <f t="shared" si="16"/>
        <v>0</v>
      </c>
      <c r="H576">
        <v>8.279126497E7</v>
      </c>
    </row>
    <row r="577">
      <c r="A577" s="4" t="s">
        <v>10</v>
      </c>
      <c r="B577" s="4" t="s">
        <v>577</v>
      </c>
      <c r="D577" s="18" t="str">
        <f t="shared" si="1"/>
        <v>0</v>
      </c>
      <c r="E577" s="18" t="str">
        <f t="shared" si="14"/>
        <v>0</v>
      </c>
      <c r="F577" s="19" t="str">
        <f t="shared" si="15"/>
        <v>0</v>
      </c>
      <c r="G577" s="20" t="str">
        <f t="shared" si="16"/>
        <v>0</v>
      </c>
      <c r="H577">
        <v>1.2359040268E8</v>
      </c>
    </row>
    <row r="578">
      <c r="A578" s="4" t="s">
        <v>10</v>
      </c>
      <c r="B578" s="4" t="s">
        <v>578</v>
      </c>
      <c r="D578" s="18" t="str">
        <f t="shared" si="1"/>
        <v>0</v>
      </c>
      <c r="E578" s="18" t="str">
        <f t="shared" si="14"/>
        <v>0</v>
      </c>
      <c r="F578" s="19" t="str">
        <f t="shared" si="15"/>
        <v>0</v>
      </c>
      <c r="G578" s="20" t="str">
        <f t="shared" si="16"/>
        <v>0</v>
      </c>
      <c r="H578">
        <v>1.4090787066E8</v>
      </c>
    </row>
    <row r="579">
      <c r="A579" s="4" t="s">
        <v>10</v>
      </c>
      <c r="B579" s="4" t="s">
        <v>579</v>
      </c>
      <c r="D579" s="18" t="str">
        <f t="shared" si="1"/>
        <v>0</v>
      </c>
      <c r="E579" s="18" t="str">
        <f t="shared" si="14"/>
        <v>0</v>
      </c>
      <c r="F579" s="19" t="str">
        <f t="shared" si="15"/>
        <v>0</v>
      </c>
      <c r="G579" s="20" t="str">
        <f t="shared" si="16"/>
        <v>0</v>
      </c>
      <c r="H579">
        <v>1.5159248232E8</v>
      </c>
    </row>
    <row r="580">
      <c r="A580" s="4" t="s">
        <v>10</v>
      </c>
      <c r="B580" s="4" t="s">
        <v>580</v>
      </c>
      <c r="D580" s="18" t="str">
        <f t="shared" si="1"/>
        <v>0</v>
      </c>
      <c r="E580" s="18" t="str">
        <f t="shared" si="14"/>
        <v>0</v>
      </c>
      <c r="F580" s="19" t="str">
        <f t="shared" si="15"/>
        <v>0</v>
      </c>
      <c r="G580" s="20" t="str">
        <f t="shared" si="16"/>
        <v>0</v>
      </c>
      <c r="H580">
        <v>1.6271875692E8</v>
      </c>
    </row>
    <row r="581">
      <c r="A581" s="4" t="s">
        <v>10</v>
      </c>
      <c r="B581" s="4" t="s">
        <v>581</v>
      </c>
      <c r="D581" s="18" t="str">
        <f t="shared" si="1"/>
        <v>0</v>
      </c>
      <c r="E581" s="18" t="str">
        <f t="shared" si="14"/>
        <v>0</v>
      </c>
      <c r="F581" s="19" t="str">
        <f t="shared" si="15"/>
        <v>0</v>
      </c>
      <c r="G581" s="20" t="str">
        <f t="shared" si="16"/>
        <v>0</v>
      </c>
      <c r="H581">
        <v>2.4340876776E8</v>
      </c>
    </row>
    <row r="582">
      <c r="A582" s="4"/>
      <c r="B582" s="23" t="s">
        <v>582</v>
      </c>
      <c r="D582" s="18" t="str">
        <f t="shared" si="1"/>
        <v>0</v>
      </c>
      <c r="E582" s="18" t="str">
        <f t="shared" si="14"/>
        <v>0</v>
      </c>
      <c r="F582" s="19" t="str">
        <f t="shared" si="15"/>
        <v>0</v>
      </c>
      <c r="G582" s="20" t="str">
        <f t="shared" si="16"/>
        <v>0</v>
      </c>
      <c r="H582" s="23">
        <v>4.083475404E7</v>
      </c>
    </row>
    <row r="583">
      <c r="A583" s="4"/>
      <c r="B583" s="23"/>
    </row>
    <row r="584">
      <c r="A584" s="4"/>
      <c r="B584" s="23"/>
    </row>
    <row r="585">
      <c r="A585" s="4"/>
      <c r="B585" s="23"/>
    </row>
    <row r="586">
      <c r="A586" s="4"/>
      <c r="B586" s="23"/>
    </row>
    <row r="587">
      <c r="A587" s="4"/>
      <c r="B587" s="23"/>
    </row>
    <row r="588">
      <c r="A588" s="4"/>
      <c r="B588" s="23"/>
    </row>
    <row r="589">
      <c r="A589" s="4"/>
      <c r="B589" s="23"/>
    </row>
    <row r="590">
      <c r="A590" s="4"/>
      <c r="B590" s="23"/>
    </row>
    <row r="591">
      <c r="A591" s="4"/>
      <c r="B591" s="23"/>
    </row>
    <row r="592">
      <c r="A592" s="4"/>
      <c r="B592" s="23"/>
    </row>
    <row r="593">
      <c r="A593" s="4"/>
      <c r="B593" s="23"/>
    </row>
    <row r="594">
      <c r="A594" s="4"/>
      <c r="B594" s="23"/>
    </row>
    <row r="595">
      <c r="A595" s="4"/>
      <c r="B595" s="23"/>
    </row>
    <row r="596">
      <c r="A596" s="23"/>
      <c r="B596" s="23"/>
    </row>
    <row r="597">
      <c r="A597" s="23"/>
      <c r="B597" s="23"/>
    </row>
    <row r="598">
      <c r="A598" s="23"/>
      <c r="B598" s="23"/>
    </row>
    <row r="599">
      <c r="A599" s="23"/>
      <c r="B599" s="23"/>
    </row>
    <row r="600">
      <c r="A600" s="23"/>
      <c r="B600" s="23"/>
    </row>
    <row r="601">
      <c r="A601" s="23"/>
      <c r="B601" s="23"/>
    </row>
    <row r="602">
      <c r="A602" s="23"/>
      <c r="B602" s="23"/>
    </row>
    <row r="603">
      <c r="A603" s="23"/>
      <c r="B603" s="23"/>
    </row>
    <row r="604">
      <c r="A604" s="23"/>
      <c r="B604" s="23"/>
    </row>
    <row r="605">
      <c r="A605" s="23"/>
      <c r="B605" s="23"/>
    </row>
    <row r="606">
      <c r="A606" s="23"/>
      <c r="B606" s="23"/>
    </row>
    <row r="607">
      <c r="A607" s="23"/>
      <c r="B607" s="23"/>
    </row>
    <row r="608">
      <c r="A608" s="23"/>
      <c r="B608" s="23"/>
    </row>
    <row r="609">
      <c r="A609" s="23"/>
      <c r="B609" s="23"/>
    </row>
    <row r="610">
      <c r="A610" s="23"/>
      <c r="B610" s="23"/>
    </row>
    <row r="611">
      <c r="A611" s="23"/>
      <c r="B611" s="23"/>
    </row>
    <row r="612">
      <c r="A612" s="23"/>
      <c r="B612" s="23"/>
    </row>
    <row r="613">
      <c r="A613" s="23"/>
      <c r="B613" s="23"/>
    </row>
    <row r="614">
      <c r="A614" s="23"/>
      <c r="B614" s="23"/>
    </row>
    <row r="615">
      <c r="A615" s="23"/>
      <c r="B615" s="23"/>
    </row>
    <row r="616">
      <c r="A616" s="23"/>
      <c r="B616" s="23"/>
    </row>
    <row r="617">
      <c r="A617" s="23"/>
      <c r="B617" s="23"/>
    </row>
    <row r="618">
      <c r="A618" s="23"/>
      <c r="B618" s="23"/>
    </row>
    <row r="619">
      <c r="A619" s="23"/>
      <c r="B619" s="23"/>
    </row>
    <row r="620">
      <c r="A620" s="23"/>
      <c r="B620" s="23"/>
    </row>
    <row r="621">
      <c r="A621" s="23"/>
      <c r="B621" s="23"/>
    </row>
    <row r="622">
      <c r="A622" s="23"/>
      <c r="B622" s="23"/>
    </row>
    <row r="623">
      <c r="A623" s="23"/>
      <c r="B623" s="23"/>
    </row>
    <row r="624">
      <c r="A624" s="23"/>
      <c r="B624" s="23"/>
    </row>
    <row r="625">
      <c r="A625" s="23"/>
      <c r="B625" s="23"/>
    </row>
    <row r="626">
      <c r="A626" s="23"/>
      <c r="B626" s="23"/>
    </row>
    <row r="627">
      <c r="A627" s="23"/>
      <c r="B627" s="23"/>
    </row>
    <row r="628">
      <c r="A628" s="23"/>
      <c r="B628" s="23"/>
    </row>
    <row r="629">
      <c r="A629" s="23"/>
      <c r="B629" s="23"/>
    </row>
    <row r="630">
      <c r="A630" s="23"/>
      <c r="B630" s="23"/>
    </row>
    <row r="631">
      <c r="A631" s="23"/>
      <c r="B631" s="23"/>
    </row>
    <row r="632">
      <c r="A632" s="23"/>
      <c r="B632" s="23"/>
    </row>
    <row r="633">
      <c r="A633" s="23"/>
      <c r="B633" s="23"/>
    </row>
    <row r="634">
      <c r="A634" s="23"/>
      <c r="B634" s="23"/>
    </row>
    <row r="635">
      <c r="A635" s="23"/>
      <c r="B635" s="23"/>
    </row>
    <row r="636">
      <c r="A636" s="23"/>
      <c r="B636" s="23"/>
    </row>
    <row r="637">
      <c r="A637" s="23"/>
      <c r="B637" s="23"/>
    </row>
    <row r="638">
      <c r="A638" s="23"/>
      <c r="B638" s="23"/>
    </row>
    <row r="639">
      <c r="A639" s="23"/>
      <c r="B639" s="23"/>
    </row>
    <row r="640">
      <c r="A640" s="23"/>
      <c r="B640" s="23"/>
    </row>
    <row r="641">
      <c r="A641" s="23"/>
      <c r="B641" s="23"/>
    </row>
    <row r="642">
      <c r="A642" s="23"/>
      <c r="B642" s="23"/>
    </row>
    <row r="643">
      <c r="A643" s="23"/>
      <c r="B643" s="23"/>
    </row>
    <row r="644">
      <c r="A644" s="23"/>
      <c r="B644" s="23"/>
    </row>
    <row r="645">
      <c r="A645" s="23"/>
      <c r="B645" s="23"/>
    </row>
    <row r="646">
      <c r="A646" s="23"/>
      <c r="B646" s="23"/>
    </row>
    <row r="647">
      <c r="A647" s="23"/>
      <c r="B647" s="23"/>
    </row>
    <row r="648">
      <c r="A648" s="23"/>
      <c r="B648" s="23"/>
    </row>
    <row r="649">
      <c r="A649" s="23"/>
      <c r="B649" s="23"/>
    </row>
    <row r="650">
      <c r="A650" s="23"/>
      <c r="B650" s="23"/>
    </row>
    <row r="651">
      <c r="A651" s="23"/>
      <c r="B651" s="23"/>
    </row>
    <row r="652">
      <c r="A652" s="23"/>
      <c r="B652" s="23"/>
    </row>
    <row r="653">
      <c r="A653" s="23"/>
      <c r="B653" s="23"/>
    </row>
    <row r="654">
      <c r="A654" s="23"/>
      <c r="B654" s="23"/>
    </row>
    <row r="655">
      <c r="A655" s="23"/>
      <c r="B655" s="23"/>
    </row>
    <row r="656">
      <c r="A656" s="23"/>
      <c r="B656" s="23"/>
    </row>
    <row r="657">
      <c r="A657" s="23"/>
      <c r="B657" s="23"/>
    </row>
    <row r="658">
      <c r="A658" s="23"/>
      <c r="B658" s="23"/>
    </row>
    <row r="659">
      <c r="A659" s="23"/>
      <c r="B659" s="23"/>
    </row>
    <row r="660">
      <c r="A660" s="23"/>
      <c r="B660" s="23"/>
    </row>
    <row r="661">
      <c r="A661" s="23"/>
      <c r="B661" s="23"/>
    </row>
    <row r="662">
      <c r="A662" s="23"/>
      <c r="B662" s="23"/>
    </row>
    <row r="663">
      <c r="A663" s="23"/>
      <c r="B663" s="23"/>
    </row>
    <row r="664">
      <c r="A664" s="23"/>
      <c r="B664" s="23"/>
    </row>
    <row r="665">
      <c r="A665" s="23"/>
      <c r="B665" s="23"/>
    </row>
    <row r="666">
      <c r="A666" s="23"/>
      <c r="B666" s="23"/>
    </row>
    <row r="667">
      <c r="A667" s="4"/>
      <c r="B667" s="4"/>
    </row>
    <row r="668">
      <c r="A668" s="23"/>
      <c r="B668" s="23"/>
    </row>
    <row r="669">
      <c r="A669" s="23"/>
      <c r="B669" s="23"/>
    </row>
    <row r="670">
      <c r="A670" s="23"/>
      <c r="B670" s="23"/>
    </row>
    <row r="671">
      <c r="A671" s="23"/>
      <c r="B671" s="23"/>
    </row>
    <row r="672">
      <c r="A672" s="23"/>
      <c r="B672" s="23"/>
    </row>
    <row r="673">
      <c r="A673" s="23"/>
      <c r="B673" s="23"/>
    </row>
    <row r="674">
      <c r="A674" s="23"/>
      <c r="B674" s="23"/>
    </row>
    <row r="675">
      <c r="A675" s="23"/>
      <c r="B675" s="23"/>
    </row>
    <row r="676">
      <c r="A676" s="23"/>
      <c r="B676" s="23"/>
    </row>
    <row r="677">
      <c r="A677" s="23"/>
      <c r="B677" s="23"/>
    </row>
    <row r="678">
      <c r="A678" s="23"/>
      <c r="B678" s="23"/>
    </row>
    <row r="679">
      <c r="A679" s="23"/>
      <c r="B679" s="23"/>
    </row>
    <row r="680">
      <c r="A680" s="23"/>
      <c r="B680" s="23"/>
    </row>
    <row r="681">
      <c r="A681" s="23"/>
      <c r="B681" s="23"/>
    </row>
    <row r="682">
      <c r="A682" s="23"/>
      <c r="B682" s="23"/>
    </row>
    <row r="683">
      <c r="A683" s="23"/>
      <c r="B683" s="23"/>
    </row>
    <row r="684">
      <c r="A684" s="23"/>
      <c r="B684" s="23"/>
    </row>
    <row r="685">
      <c r="A685" s="23"/>
      <c r="B685" s="23"/>
    </row>
    <row r="686">
      <c r="A686" s="23"/>
      <c r="B686" s="23"/>
    </row>
    <row r="687">
      <c r="A687" s="23"/>
      <c r="B687" s="23"/>
    </row>
    <row r="688">
      <c r="A688" s="23"/>
      <c r="B688" s="23"/>
    </row>
    <row r="689">
      <c r="A689" s="23"/>
      <c r="B689" s="23"/>
    </row>
    <row r="690">
      <c r="A690" s="23"/>
      <c r="B690" s="23"/>
    </row>
    <row r="691">
      <c r="A691" s="23"/>
      <c r="B691" s="23"/>
    </row>
    <row r="692">
      <c r="A692" s="23"/>
      <c r="B692" s="23"/>
    </row>
    <row r="693">
      <c r="A693" s="23"/>
      <c r="B693" s="23"/>
    </row>
    <row r="694">
      <c r="A694" s="23"/>
      <c r="B694" s="23"/>
    </row>
    <row r="695">
      <c r="A695" s="23"/>
      <c r="B695" s="23"/>
    </row>
    <row r="696">
      <c r="A696" s="23"/>
      <c r="B696" s="23"/>
    </row>
    <row r="697">
      <c r="A697" s="23"/>
      <c r="B697" s="23"/>
    </row>
    <row r="698">
      <c r="A698" s="23"/>
      <c r="B698" s="23"/>
    </row>
    <row r="699">
      <c r="A699" s="23"/>
      <c r="B699" s="23"/>
    </row>
    <row r="700">
      <c r="A700" s="23"/>
      <c r="B700" s="23"/>
    </row>
    <row r="701">
      <c r="A701" s="23"/>
      <c r="B701" s="23"/>
    </row>
    <row r="702">
      <c r="A702" s="23"/>
      <c r="B702" s="23"/>
    </row>
    <row r="703">
      <c r="A703" s="23"/>
      <c r="B703" s="23"/>
    </row>
    <row r="704">
      <c r="A704" s="23"/>
      <c r="B704" s="23"/>
    </row>
    <row r="705">
      <c r="A705" s="23"/>
      <c r="B705" s="23"/>
    </row>
    <row r="706">
      <c r="A706" s="23"/>
      <c r="B706" s="23"/>
    </row>
    <row r="707">
      <c r="A707" s="23"/>
      <c r="B707" s="23"/>
    </row>
    <row r="708">
      <c r="A708" s="23"/>
      <c r="B708" s="23"/>
    </row>
    <row r="709">
      <c r="A709" s="23"/>
      <c r="B709" s="23"/>
    </row>
    <row r="710">
      <c r="A710" s="23"/>
      <c r="B710" s="23"/>
    </row>
    <row r="711">
      <c r="A711" s="23"/>
      <c r="B711" s="23"/>
    </row>
    <row r="712">
      <c r="A712" s="23"/>
      <c r="B712" s="23"/>
    </row>
    <row r="713">
      <c r="A713" s="23"/>
      <c r="B713" s="23"/>
    </row>
    <row r="714">
      <c r="A714" s="23"/>
      <c r="B714" s="23"/>
    </row>
    <row r="715">
      <c r="A715" s="23"/>
      <c r="B715" s="23"/>
    </row>
    <row r="716">
      <c r="A716" s="23"/>
      <c r="B716" s="23"/>
    </row>
    <row r="717">
      <c r="A717" s="23"/>
      <c r="B717" s="23"/>
    </row>
    <row r="718">
      <c r="A718" s="23"/>
      <c r="B718" s="23"/>
    </row>
    <row r="719">
      <c r="A719" s="23"/>
      <c r="B719" s="23"/>
    </row>
    <row r="720">
      <c r="A720" s="23"/>
      <c r="B720" s="23"/>
    </row>
    <row r="721">
      <c r="A721" s="23"/>
      <c r="B721" s="23"/>
    </row>
    <row r="722">
      <c r="A722" s="23"/>
      <c r="B722" s="23"/>
    </row>
    <row r="723">
      <c r="A723" s="23"/>
      <c r="B723" s="23"/>
    </row>
    <row r="724">
      <c r="A724" s="23"/>
      <c r="B724" s="23"/>
    </row>
    <row r="725">
      <c r="A725" s="23"/>
      <c r="B725" s="23"/>
    </row>
    <row r="726">
      <c r="A726" s="23"/>
      <c r="B726" s="23"/>
    </row>
    <row r="727">
      <c r="A727" s="23"/>
      <c r="B727" s="23"/>
    </row>
    <row r="728">
      <c r="A728" s="23"/>
      <c r="B728" s="23"/>
    </row>
    <row r="729">
      <c r="A729" s="23"/>
      <c r="B729" s="23"/>
    </row>
    <row r="730">
      <c r="A730" s="23"/>
      <c r="B730" s="23"/>
    </row>
    <row r="731">
      <c r="A731" s="23"/>
      <c r="B731" s="23"/>
    </row>
    <row r="732">
      <c r="A732" s="23"/>
      <c r="B732" s="23"/>
    </row>
    <row r="733">
      <c r="A733" s="23"/>
      <c r="B733" s="23"/>
    </row>
    <row r="734">
      <c r="A734" s="23"/>
      <c r="B734" s="23"/>
    </row>
    <row r="735">
      <c r="A735" s="23"/>
      <c r="B735" s="23"/>
    </row>
    <row r="736">
      <c r="A736" s="23"/>
      <c r="B736" s="23"/>
    </row>
    <row r="737">
      <c r="A737" s="23"/>
      <c r="B737" s="23"/>
    </row>
    <row r="738">
      <c r="A738" s="23"/>
      <c r="B738" s="23"/>
    </row>
    <row r="739">
      <c r="A739" s="23"/>
      <c r="B739" s="23"/>
    </row>
    <row r="740">
      <c r="A740" s="23"/>
      <c r="B740" s="23"/>
    </row>
    <row r="741">
      <c r="A741" s="23"/>
      <c r="B741" s="23"/>
    </row>
    <row r="742">
      <c r="A742" s="23"/>
      <c r="B742" s="23"/>
    </row>
    <row r="743">
      <c r="A743" s="23"/>
      <c r="B743" s="23"/>
    </row>
    <row r="744">
      <c r="A744" s="23"/>
      <c r="B744" s="23"/>
    </row>
    <row r="745">
      <c r="A745" s="23"/>
      <c r="B745" s="23"/>
    </row>
    <row r="746">
      <c r="A746" s="23"/>
      <c r="B746" s="23"/>
    </row>
    <row r="747">
      <c r="A747" s="23"/>
      <c r="B747" s="23"/>
    </row>
    <row r="748">
      <c r="A748" s="4"/>
      <c r="B748" s="4"/>
    </row>
    <row r="749">
      <c r="A749" s="23"/>
      <c r="B749" s="23"/>
    </row>
    <row r="750">
      <c r="A750" s="23"/>
      <c r="B750" s="23"/>
    </row>
    <row r="751">
      <c r="A751" s="23"/>
      <c r="B751" s="23"/>
    </row>
    <row r="752">
      <c r="A752" s="23"/>
      <c r="B752" s="23"/>
    </row>
    <row r="753">
      <c r="A753" s="23"/>
      <c r="B753" s="23"/>
    </row>
    <row r="754">
      <c r="A754" s="23"/>
      <c r="B754" s="23"/>
    </row>
    <row r="755">
      <c r="A755" s="23"/>
      <c r="B755" s="23"/>
    </row>
    <row r="756">
      <c r="A756" s="23"/>
      <c r="B756" s="23"/>
    </row>
    <row r="757">
      <c r="A757" s="23"/>
      <c r="B757" s="23"/>
    </row>
    <row r="758">
      <c r="A758" s="23"/>
      <c r="B758" s="23"/>
    </row>
    <row r="759">
      <c r="A759" s="23"/>
      <c r="B759" s="23"/>
    </row>
    <row r="760">
      <c r="A760" s="4"/>
      <c r="B760" s="4"/>
    </row>
    <row r="761">
      <c r="A761" s="23"/>
      <c r="B761" s="23"/>
    </row>
    <row r="762">
      <c r="A762" s="23"/>
      <c r="B762" s="23"/>
    </row>
    <row r="763">
      <c r="A763" s="23"/>
      <c r="B763" s="23"/>
    </row>
    <row r="764">
      <c r="A764" s="23"/>
      <c r="B764" s="23"/>
    </row>
    <row r="765">
      <c r="A765" s="23"/>
      <c r="B765" s="23"/>
    </row>
    <row r="766">
      <c r="A766" s="23"/>
      <c r="B766" s="23"/>
    </row>
    <row r="767">
      <c r="A767" s="23"/>
      <c r="B767" s="23"/>
    </row>
    <row r="768">
      <c r="A768" s="23"/>
      <c r="B768" s="23"/>
    </row>
    <row r="769">
      <c r="A769" s="23"/>
      <c r="B769" s="23"/>
    </row>
    <row r="770">
      <c r="A770" s="23"/>
      <c r="B770" s="23"/>
    </row>
    <row r="771">
      <c r="A771" s="23"/>
      <c r="B771" s="23"/>
    </row>
    <row r="772">
      <c r="A772" s="23"/>
      <c r="B772" s="23"/>
    </row>
    <row r="773">
      <c r="A773" s="23"/>
      <c r="B773" s="23"/>
    </row>
    <row r="774">
      <c r="A774" s="23"/>
      <c r="B774" s="23"/>
    </row>
    <row r="775">
      <c r="A775" s="23"/>
      <c r="B775" s="23"/>
    </row>
    <row r="776">
      <c r="A776" s="23"/>
      <c r="B776" s="23"/>
    </row>
    <row r="777">
      <c r="A777" s="23"/>
      <c r="B777" s="23"/>
    </row>
    <row r="778">
      <c r="A778" s="23"/>
      <c r="B778" s="23"/>
    </row>
    <row r="779">
      <c r="A779" s="23"/>
      <c r="B779" s="23"/>
    </row>
    <row r="780">
      <c r="A780" s="23"/>
      <c r="B780" s="23"/>
    </row>
    <row r="781">
      <c r="A781" s="23"/>
      <c r="B781" s="23"/>
    </row>
    <row r="782">
      <c r="A782" s="23"/>
      <c r="B782" s="23"/>
    </row>
    <row r="783">
      <c r="A783" s="23"/>
      <c r="B783" s="23"/>
    </row>
    <row r="784">
      <c r="A784" s="23"/>
      <c r="B784" s="23"/>
    </row>
    <row r="785">
      <c r="A785" s="23"/>
      <c r="B785" s="23"/>
    </row>
    <row r="786">
      <c r="A786" s="23"/>
      <c r="B786" s="23"/>
    </row>
    <row r="787">
      <c r="A787" s="23"/>
      <c r="B787" s="23"/>
    </row>
    <row r="788">
      <c r="A788" s="23"/>
      <c r="B788" s="23"/>
    </row>
    <row r="789">
      <c r="A789" s="23"/>
      <c r="B789" s="23"/>
    </row>
    <row r="790">
      <c r="A790" s="23"/>
      <c r="B790" s="23"/>
    </row>
    <row r="791">
      <c r="A791" s="23"/>
      <c r="B791" s="23"/>
    </row>
    <row r="792">
      <c r="A792" s="23"/>
      <c r="B792" s="23"/>
    </row>
    <row r="793">
      <c r="A793" s="23"/>
      <c r="B793" s="23"/>
    </row>
    <row r="794">
      <c r="A794" s="23"/>
      <c r="B794" s="23"/>
    </row>
    <row r="795">
      <c r="A795" s="23"/>
      <c r="B795" s="23"/>
    </row>
    <row r="796">
      <c r="A796" s="23"/>
      <c r="B796" s="23"/>
    </row>
    <row r="797">
      <c r="A797" s="23"/>
      <c r="B797" s="23"/>
    </row>
    <row r="798">
      <c r="A798" s="4"/>
      <c r="B798" s="4"/>
    </row>
    <row r="799">
      <c r="A799" s="23"/>
      <c r="B799" s="23"/>
    </row>
    <row r="800">
      <c r="A800" s="23"/>
      <c r="B800" s="23"/>
    </row>
    <row r="801">
      <c r="A801" s="23"/>
      <c r="B801" s="23"/>
    </row>
    <row r="802">
      <c r="A802" s="23"/>
      <c r="B802" s="23"/>
    </row>
    <row r="803">
      <c r="A803" s="23"/>
      <c r="B803" s="23"/>
    </row>
    <row r="804">
      <c r="A804" s="23"/>
      <c r="B804" s="23"/>
    </row>
    <row r="805">
      <c r="A805" s="23"/>
      <c r="B805" s="23"/>
    </row>
    <row r="806">
      <c r="A806" s="23"/>
      <c r="B806" s="23"/>
    </row>
    <row r="807">
      <c r="A807" s="23"/>
      <c r="B807" s="23"/>
    </row>
    <row r="808">
      <c r="A808" s="23"/>
      <c r="B808" s="23"/>
    </row>
    <row r="809">
      <c r="A809" s="23"/>
      <c r="B809" s="23"/>
    </row>
    <row r="810">
      <c r="A810" s="23"/>
      <c r="B810" s="23"/>
    </row>
    <row r="811">
      <c r="A811" s="23"/>
      <c r="B811" s="23"/>
    </row>
    <row r="812">
      <c r="A812" s="4"/>
      <c r="B812" s="4"/>
    </row>
    <row r="813">
      <c r="A813" s="23"/>
      <c r="B813" s="23"/>
    </row>
    <row r="814">
      <c r="A814" s="23"/>
      <c r="B814" s="23"/>
    </row>
    <row r="815">
      <c r="A815" s="23"/>
      <c r="B815" s="23"/>
    </row>
    <row r="816">
      <c r="A816" s="23"/>
      <c r="B816" s="23"/>
    </row>
    <row r="817">
      <c r="A817" s="23"/>
      <c r="B817" s="23"/>
    </row>
    <row r="818">
      <c r="A818" s="23"/>
      <c r="B818" s="23"/>
    </row>
    <row r="819">
      <c r="A819" s="23"/>
      <c r="B819" s="23"/>
    </row>
    <row r="820">
      <c r="A820" s="23"/>
      <c r="B820" s="23"/>
    </row>
    <row r="821">
      <c r="A821" s="23"/>
      <c r="B821" s="23"/>
    </row>
    <row r="822">
      <c r="A822" s="23"/>
      <c r="B822" s="23"/>
    </row>
    <row r="823">
      <c r="A823" s="4"/>
      <c r="B823" s="4"/>
    </row>
    <row r="824">
      <c r="A824" s="23"/>
      <c r="B824" s="23"/>
    </row>
    <row r="825">
      <c r="A825" s="23"/>
      <c r="B825" s="23"/>
    </row>
    <row r="826">
      <c r="A826" s="23"/>
      <c r="B826" s="23"/>
    </row>
    <row r="827">
      <c r="A827" s="23"/>
      <c r="B827" s="23"/>
    </row>
    <row r="828">
      <c r="A828" s="4"/>
      <c r="B828" s="4"/>
    </row>
    <row r="829">
      <c r="A829" s="23"/>
      <c r="B829" s="23"/>
    </row>
    <row r="830">
      <c r="A830" s="23"/>
      <c r="B830" s="23"/>
    </row>
    <row r="831">
      <c r="A831" s="4"/>
      <c r="B831" s="4"/>
    </row>
    <row r="832">
      <c r="A832" s="23"/>
      <c r="B832" s="23"/>
    </row>
    <row r="833">
      <c r="A833" s="23"/>
      <c r="B833" s="23"/>
    </row>
    <row r="834">
      <c r="A834" s="23"/>
      <c r="B834" s="23"/>
    </row>
    <row r="835">
      <c r="A835" s="23"/>
      <c r="B835" s="23"/>
    </row>
    <row r="836">
      <c r="A836" s="23"/>
      <c r="B836" s="23"/>
    </row>
    <row r="837">
      <c r="A837" s="23"/>
      <c r="B837" s="23"/>
    </row>
    <row r="838">
      <c r="A838" s="23"/>
      <c r="B838" s="23"/>
    </row>
    <row r="839">
      <c r="A839" s="23"/>
      <c r="B839" s="23"/>
    </row>
    <row r="840">
      <c r="A840" s="23"/>
      <c r="B840" s="23"/>
    </row>
    <row r="841">
      <c r="A841" s="23"/>
      <c r="B841" s="23"/>
    </row>
    <row r="842">
      <c r="A842" s="23"/>
      <c r="B842" s="23"/>
    </row>
    <row r="843">
      <c r="A843" s="23"/>
      <c r="B843" s="23"/>
    </row>
    <row r="844">
      <c r="A844" s="23"/>
      <c r="B844" s="23"/>
    </row>
    <row r="845">
      <c r="A845" s="23"/>
      <c r="B845" s="23"/>
    </row>
    <row r="846">
      <c r="A846" s="23"/>
      <c r="B846" s="23"/>
    </row>
    <row r="847">
      <c r="A847" s="23"/>
      <c r="B847" s="23"/>
    </row>
    <row r="848">
      <c r="A848" s="23"/>
      <c r="B848" s="23"/>
    </row>
    <row r="849">
      <c r="A849" s="23"/>
      <c r="B849" s="23"/>
    </row>
    <row r="850">
      <c r="A850" s="23"/>
      <c r="B850" s="23"/>
    </row>
    <row r="851">
      <c r="A851" s="23"/>
      <c r="B851" s="23"/>
    </row>
    <row r="852">
      <c r="A852" s="23"/>
      <c r="B852" s="23"/>
    </row>
    <row r="853">
      <c r="A853" s="23"/>
      <c r="B853" s="23"/>
    </row>
    <row r="854">
      <c r="A854" s="23"/>
      <c r="B854" s="23"/>
    </row>
    <row r="855">
      <c r="A855" s="23"/>
      <c r="B855" s="23"/>
    </row>
    <row r="856">
      <c r="A856" s="23"/>
      <c r="B856" s="23"/>
    </row>
    <row r="857">
      <c r="A857" s="23"/>
      <c r="B857" s="23"/>
    </row>
    <row r="858">
      <c r="A858" s="23"/>
      <c r="B858" s="23"/>
    </row>
    <row r="859">
      <c r="A859" s="23"/>
      <c r="B859" s="23"/>
    </row>
    <row r="860">
      <c r="A860" s="23"/>
      <c r="B860" s="23"/>
    </row>
    <row r="861">
      <c r="A861" s="23"/>
      <c r="B861" s="23"/>
    </row>
    <row r="862">
      <c r="A862" s="23"/>
      <c r="B862" s="23"/>
    </row>
    <row r="863">
      <c r="A863" s="23"/>
      <c r="B863" s="23"/>
    </row>
    <row r="864">
      <c r="A864" s="23"/>
      <c r="B864" s="23"/>
    </row>
    <row r="865">
      <c r="A865" s="23"/>
      <c r="B865" s="23"/>
    </row>
    <row r="866">
      <c r="A866" s="23"/>
      <c r="B866" s="23"/>
    </row>
    <row r="867">
      <c r="A867" s="23"/>
      <c r="B867" s="23"/>
    </row>
    <row r="868">
      <c r="A868" s="23"/>
      <c r="B868" s="23"/>
    </row>
    <row r="869">
      <c r="A869" s="23"/>
      <c r="B869" s="23"/>
    </row>
    <row r="870">
      <c r="A870" s="23"/>
      <c r="B870" s="23"/>
    </row>
    <row r="871">
      <c r="A871" s="23"/>
      <c r="B871" s="23"/>
    </row>
    <row r="872">
      <c r="A872" s="23"/>
      <c r="B872" s="23"/>
    </row>
    <row r="873">
      <c r="A873" s="23"/>
      <c r="B873" s="23"/>
    </row>
    <row r="874">
      <c r="A874" s="23"/>
      <c r="B874" s="23"/>
    </row>
    <row r="875">
      <c r="A875" s="23"/>
      <c r="B875" s="23"/>
    </row>
    <row r="876">
      <c r="A876" s="23"/>
      <c r="B876" s="23"/>
    </row>
    <row r="877">
      <c r="A877" s="23"/>
      <c r="B877" s="23"/>
    </row>
    <row r="878">
      <c r="A878" s="23"/>
      <c r="B878" s="23"/>
    </row>
    <row r="879">
      <c r="A879" s="23"/>
      <c r="B879" s="23"/>
    </row>
    <row r="880">
      <c r="A880" s="23"/>
      <c r="B880" s="23"/>
    </row>
    <row r="881">
      <c r="A881" s="23"/>
      <c r="B881" s="23"/>
    </row>
    <row r="882">
      <c r="A882" s="23"/>
      <c r="B882" s="23"/>
    </row>
    <row r="883">
      <c r="A883" s="23"/>
      <c r="B883" s="23"/>
    </row>
    <row r="884">
      <c r="A884" s="23"/>
      <c r="B884" s="23"/>
    </row>
    <row r="885">
      <c r="A885" s="4"/>
      <c r="B885" s="4"/>
    </row>
    <row r="886">
      <c r="A886" s="4"/>
      <c r="B886" s="4"/>
    </row>
    <row r="887">
      <c r="A887" s="23"/>
      <c r="B887" s="23"/>
    </row>
    <row r="888">
      <c r="A888" s="23"/>
      <c r="B888" s="23"/>
    </row>
    <row r="889">
      <c r="A889" s="23"/>
      <c r="B889" s="23"/>
    </row>
    <row r="890">
      <c r="A890" s="23"/>
      <c r="B890" s="23"/>
    </row>
    <row r="891">
      <c r="A891" s="23"/>
      <c r="B891" s="23"/>
    </row>
    <row r="892">
      <c r="A892" s="23"/>
      <c r="B892" s="23"/>
    </row>
    <row r="893">
      <c r="A893" s="23"/>
      <c r="B893" s="23"/>
    </row>
    <row r="894">
      <c r="A894" s="23"/>
      <c r="B894" s="23"/>
    </row>
    <row r="895">
      <c r="A895" s="23"/>
      <c r="B895" s="23"/>
    </row>
    <row r="896">
      <c r="A896" s="23"/>
      <c r="B896" s="23"/>
    </row>
    <row r="897">
      <c r="A897" s="23"/>
      <c r="B897" s="23"/>
    </row>
    <row r="898">
      <c r="A898" s="23"/>
      <c r="B898" s="23"/>
    </row>
    <row r="899">
      <c r="A899" s="23"/>
      <c r="B899" s="23"/>
    </row>
    <row r="900">
      <c r="A900" s="23"/>
      <c r="B900" s="23"/>
    </row>
    <row r="901">
      <c r="A901" s="23"/>
      <c r="B901" s="23"/>
    </row>
    <row r="902">
      <c r="A902" s="23"/>
      <c r="B902" s="23"/>
    </row>
    <row r="903">
      <c r="A903" s="23"/>
      <c r="B903" s="23"/>
    </row>
    <row r="904">
      <c r="A904" s="23"/>
      <c r="B904" s="23"/>
    </row>
    <row r="905">
      <c r="A905" s="23"/>
      <c r="B905" s="23"/>
    </row>
    <row r="906">
      <c r="A906" s="23"/>
      <c r="B906" s="23"/>
    </row>
    <row r="907">
      <c r="A907" s="23"/>
      <c r="B907" s="23"/>
    </row>
    <row r="908">
      <c r="A908" s="23"/>
      <c r="B908" s="23"/>
    </row>
    <row r="909">
      <c r="A909" s="23"/>
      <c r="B909" s="23"/>
    </row>
    <row r="910">
      <c r="A910" s="23"/>
      <c r="B910" s="23"/>
    </row>
    <row r="911">
      <c r="A911" s="23"/>
      <c r="B911" s="23"/>
    </row>
    <row r="912">
      <c r="A912" s="23"/>
      <c r="B912" s="23"/>
    </row>
    <row r="913">
      <c r="A913" s="23"/>
      <c r="B913" s="23"/>
    </row>
    <row r="914">
      <c r="A914" s="23"/>
      <c r="B914" s="23"/>
    </row>
    <row r="915">
      <c r="A915" s="23"/>
      <c r="B915" s="23"/>
    </row>
    <row r="916">
      <c r="A916" s="23"/>
      <c r="B916" s="23"/>
    </row>
    <row r="917">
      <c r="A917" s="23"/>
      <c r="B917" s="23"/>
    </row>
    <row r="918">
      <c r="A918" s="23"/>
      <c r="B918" s="23"/>
    </row>
    <row r="919">
      <c r="A919" s="23"/>
      <c r="B919" s="23"/>
    </row>
    <row r="920">
      <c r="A920" s="23"/>
      <c r="B920" s="23"/>
    </row>
    <row r="921">
      <c r="A921" s="23"/>
      <c r="B921" s="23"/>
    </row>
    <row r="922">
      <c r="A922" s="23"/>
      <c r="B922" s="23"/>
    </row>
    <row r="923">
      <c r="A923" s="23"/>
      <c r="B923" s="23"/>
    </row>
    <row r="924">
      <c r="A924" s="23"/>
      <c r="B924" s="23"/>
    </row>
    <row r="925">
      <c r="A925" s="23"/>
      <c r="B925" s="23"/>
    </row>
    <row r="926">
      <c r="A926" s="23"/>
      <c r="B926" s="23"/>
    </row>
    <row r="927">
      <c r="A927" s="23"/>
      <c r="B927" s="23"/>
    </row>
    <row r="928">
      <c r="A928" s="23"/>
      <c r="B928" s="23"/>
    </row>
    <row r="929">
      <c r="A929" s="23"/>
      <c r="B929" s="23"/>
    </row>
    <row r="930">
      <c r="A930" s="23"/>
      <c r="B930" s="23"/>
    </row>
    <row r="931">
      <c r="A931" s="23"/>
      <c r="B931" s="23"/>
    </row>
    <row r="932">
      <c r="A932" s="23"/>
      <c r="B932" s="23"/>
    </row>
    <row r="933">
      <c r="A933" s="23"/>
      <c r="B933" s="23"/>
    </row>
    <row r="934">
      <c r="A934" s="23"/>
      <c r="B934" s="23"/>
    </row>
    <row r="935">
      <c r="A935" s="23"/>
      <c r="B935" s="23"/>
    </row>
    <row r="936">
      <c r="A936" s="23"/>
      <c r="B936" s="23"/>
    </row>
    <row r="937">
      <c r="A937" s="23"/>
      <c r="B937" s="23"/>
    </row>
    <row r="938">
      <c r="A938" s="23"/>
      <c r="B938" s="23"/>
    </row>
    <row r="939">
      <c r="A939" s="23"/>
      <c r="B939" s="23"/>
    </row>
    <row r="940">
      <c r="A940" s="23"/>
      <c r="B940" s="23"/>
    </row>
    <row r="941">
      <c r="A941" s="23"/>
      <c r="B941" s="23"/>
    </row>
    <row r="942">
      <c r="A942" s="23"/>
      <c r="B942" s="23"/>
    </row>
    <row r="943">
      <c r="A943" s="23"/>
      <c r="B943" s="23"/>
    </row>
    <row r="944">
      <c r="A944" s="23"/>
      <c r="B944" s="23"/>
    </row>
    <row r="945">
      <c r="A945" s="23"/>
      <c r="B945" s="23"/>
    </row>
    <row r="946">
      <c r="A946" s="23"/>
      <c r="B946" s="23"/>
    </row>
    <row r="947">
      <c r="A947" s="23"/>
      <c r="B947" s="23"/>
    </row>
    <row r="948">
      <c r="A948" s="23"/>
      <c r="B948" s="23"/>
    </row>
    <row r="949">
      <c r="A949" s="23"/>
      <c r="B949" s="23"/>
    </row>
    <row r="950">
      <c r="A950" s="23"/>
      <c r="B950" s="23"/>
    </row>
    <row r="951">
      <c r="A951" s="23"/>
      <c r="B951" s="23"/>
    </row>
    <row r="952">
      <c r="A952" s="23"/>
      <c r="B952" s="23"/>
    </row>
    <row r="953">
      <c r="A953" s="23"/>
      <c r="B953" s="23"/>
    </row>
    <row r="954">
      <c r="A954" s="23"/>
      <c r="B954" s="23"/>
    </row>
    <row r="955">
      <c r="A955" s="23"/>
      <c r="B955" s="23"/>
    </row>
    <row r="956">
      <c r="A956" s="23"/>
      <c r="B956" s="23"/>
    </row>
    <row r="957">
      <c r="A957" s="23"/>
      <c r="B957" s="23"/>
    </row>
    <row r="958">
      <c r="A958" s="23"/>
      <c r="B958" s="23"/>
    </row>
    <row r="959">
      <c r="A959" s="23"/>
      <c r="B959" s="23"/>
    </row>
    <row r="960">
      <c r="A960" s="23"/>
      <c r="B960" s="23"/>
    </row>
    <row r="961">
      <c r="A961" s="23"/>
      <c r="B961" s="23"/>
    </row>
    <row r="962">
      <c r="A962" s="23"/>
      <c r="B962" s="23"/>
    </row>
    <row r="963">
      <c r="A963" s="23"/>
      <c r="B963" s="23"/>
    </row>
    <row r="964">
      <c r="A964" s="23"/>
      <c r="B964" s="23"/>
    </row>
    <row r="965">
      <c r="A965" s="23"/>
      <c r="B965" s="23"/>
    </row>
    <row r="966">
      <c r="A966" s="23"/>
      <c r="B966" s="23"/>
    </row>
    <row r="967">
      <c r="A967" s="23"/>
      <c r="B967" s="23"/>
    </row>
    <row r="968">
      <c r="A968" s="23"/>
      <c r="B968" s="23"/>
    </row>
    <row r="969">
      <c r="A969" s="23"/>
      <c r="B969" s="23"/>
    </row>
    <row r="970">
      <c r="A970" s="23"/>
      <c r="B970" s="23"/>
    </row>
    <row r="971">
      <c r="A971" s="23"/>
      <c r="B971" s="23"/>
    </row>
    <row r="972">
      <c r="A972" s="23"/>
      <c r="B972" s="23"/>
    </row>
    <row r="973">
      <c r="A973" s="23"/>
      <c r="B973" s="23"/>
    </row>
    <row r="974">
      <c r="A974" s="23"/>
      <c r="B974" s="23"/>
    </row>
    <row r="975">
      <c r="A975" s="23"/>
      <c r="B975" s="23"/>
    </row>
    <row r="976">
      <c r="A976" s="23"/>
      <c r="B976" s="23"/>
    </row>
    <row r="977">
      <c r="A977" s="23"/>
      <c r="B977" s="23"/>
    </row>
    <row r="978">
      <c r="A978" s="23"/>
      <c r="B978" s="23"/>
    </row>
    <row r="979">
      <c r="A979" s="23"/>
      <c r="B979" s="23"/>
    </row>
    <row r="980">
      <c r="A980" s="23"/>
      <c r="B980" s="23"/>
    </row>
    <row r="981">
      <c r="A981" s="23"/>
      <c r="B981" s="23"/>
    </row>
    <row r="982">
      <c r="A982" s="23"/>
      <c r="B982" s="23"/>
    </row>
    <row r="983">
      <c r="A983" s="23"/>
      <c r="B983" s="23"/>
    </row>
    <row r="984">
      <c r="A984" s="23"/>
      <c r="B984" s="23"/>
    </row>
    <row r="985">
      <c r="A985" s="23"/>
      <c r="B985" s="23"/>
    </row>
    <row r="986">
      <c r="A986" s="23"/>
      <c r="B986" s="23"/>
    </row>
    <row r="987">
      <c r="A987" s="23"/>
      <c r="B987" s="23"/>
    </row>
    <row r="988">
      <c r="A988" s="23"/>
      <c r="B988" s="23"/>
    </row>
    <row r="989">
      <c r="A989" s="23"/>
      <c r="B989" s="23"/>
    </row>
    <row r="990">
      <c r="A990" s="23"/>
      <c r="B990" s="23"/>
    </row>
    <row r="991">
      <c r="A991" s="23"/>
      <c r="B991" s="23"/>
    </row>
    <row r="992">
      <c r="A992" s="23"/>
      <c r="B992" s="23"/>
    </row>
    <row r="993">
      <c r="A993" s="23"/>
      <c r="B993" s="23"/>
    </row>
    <row r="994">
      <c r="A994" s="23"/>
      <c r="B994" s="23"/>
    </row>
    <row r="995">
      <c r="A995" s="23"/>
      <c r="B995" s="23"/>
    </row>
    <row r="996">
      <c r="A996" s="23"/>
      <c r="B996" s="23"/>
    </row>
    <row r="997">
      <c r="A997" s="23"/>
      <c r="B997" s="23"/>
    </row>
    <row r="998">
      <c r="A998" s="23"/>
      <c r="B998" s="23"/>
    </row>
    <row r="999">
      <c r="A999" s="23"/>
      <c r="B999" s="23"/>
    </row>
    <row r="1000">
      <c r="A1000" s="23"/>
      <c r="B1000" s="23"/>
    </row>
    <row r="1001">
      <c r="A1001" s="23"/>
      <c r="B1001" s="23"/>
    </row>
    <row r="1002">
      <c r="A1002" s="23"/>
      <c r="B1002" s="23"/>
    </row>
    <row r="1003">
      <c r="A1003" s="23"/>
      <c r="B1003" s="23"/>
    </row>
    <row r="1004">
      <c r="A1004" s="23"/>
      <c r="B1004" s="23"/>
    </row>
    <row r="1005">
      <c r="A1005" s="23"/>
      <c r="B1005" s="23"/>
    </row>
    <row r="1006">
      <c r="A1006" s="23"/>
      <c r="B1006" s="23"/>
    </row>
    <row r="1007">
      <c r="A1007" s="23"/>
      <c r="B1007" s="23"/>
    </row>
    <row r="1008">
      <c r="A1008" s="23"/>
      <c r="B1008" s="23"/>
    </row>
    <row r="1009">
      <c r="A1009" s="23"/>
      <c r="B1009" s="23"/>
    </row>
    <row r="1010">
      <c r="A1010" s="23"/>
      <c r="B1010" s="23"/>
    </row>
    <row r="1011">
      <c r="A1011" s="23"/>
      <c r="B1011" s="23"/>
    </row>
    <row r="1012">
      <c r="A1012" s="23"/>
      <c r="B1012" s="23"/>
    </row>
    <row r="1013">
      <c r="A1013" s="23"/>
      <c r="B1013" s="23"/>
    </row>
    <row r="1014">
      <c r="A1014" s="23"/>
      <c r="B1014" s="23"/>
    </row>
    <row r="1015">
      <c r="A1015" s="23"/>
      <c r="B1015" s="23"/>
    </row>
    <row r="1016">
      <c r="A1016" s="23"/>
      <c r="B1016" s="23"/>
    </row>
    <row r="1017">
      <c r="A1017" s="23"/>
      <c r="B1017" s="23"/>
    </row>
    <row r="1018">
      <c r="A1018" s="23"/>
      <c r="B1018" s="23"/>
    </row>
    <row r="1019">
      <c r="A1019" s="23"/>
      <c r="B1019" s="23"/>
    </row>
    <row r="1020">
      <c r="A1020" s="23"/>
      <c r="B1020" s="23"/>
    </row>
    <row r="1021">
      <c r="A1021" s="23"/>
      <c r="B1021" s="23"/>
    </row>
    <row r="1022">
      <c r="A1022" s="23"/>
      <c r="B1022" s="23"/>
    </row>
    <row r="1023">
      <c r="A1023" s="23"/>
      <c r="B1023" s="23"/>
    </row>
    <row r="1024">
      <c r="A1024" s="23"/>
      <c r="B1024" s="23"/>
    </row>
    <row r="1025">
      <c r="A1025" s="23"/>
      <c r="B1025" s="23"/>
    </row>
    <row r="1026">
      <c r="A1026" s="23"/>
      <c r="B1026" s="23"/>
    </row>
    <row r="1027">
      <c r="A1027" s="23"/>
      <c r="B1027" s="23"/>
    </row>
    <row r="1028">
      <c r="A1028" s="23"/>
      <c r="B1028" s="23"/>
    </row>
    <row r="1029">
      <c r="A1029" s="23"/>
      <c r="B1029" s="23"/>
    </row>
    <row r="1030">
      <c r="A1030" s="23"/>
      <c r="B1030" s="23"/>
    </row>
    <row r="1031">
      <c r="A1031" s="23"/>
      <c r="B1031" s="23"/>
    </row>
    <row r="1032">
      <c r="A1032" s="23"/>
      <c r="B1032" s="23"/>
    </row>
    <row r="1033">
      <c r="A1033" s="23"/>
      <c r="B1033" s="23"/>
    </row>
    <row r="1034">
      <c r="A1034" s="23"/>
      <c r="B1034" s="23"/>
    </row>
    <row r="1035">
      <c r="A1035" s="23"/>
      <c r="B1035" s="23"/>
    </row>
    <row r="1036">
      <c r="A1036" s="23"/>
      <c r="B1036" s="23"/>
    </row>
    <row r="1037">
      <c r="A1037" s="23"/>
      <c r="B1037" s="23"/>
    </row>
    <row r="1038">
      <c r="A1038" s="23"/>
      <c r="B1038" s="23"/>
    </row>
    <row r="1039">
      <c r="A1039" s="23"/>
      <c r="B1039" s="23"/>
    </row>
    <row r="1040">
      <c r="A1040" s="23"/>
      <c r="B1040" s="23"/>
    </row>
    <row r="1041">
      <c r="A1041" s="23"/>
      <c r="B1041" s="23"/>
    </row>
    <row r="1042">
      <c r="A1042" s="23"/>
      <c r="B1042" s="23"/>
    </row>
    <row r="1043">
      <c r="A1043" s="23"/>
      <c r="B1043" s="23"/>
    </row>
    <row r="1044">
      <c r="A1044" s="23"/>
      <c r="B1044" s="23"/>
    </row>
    <row r="1045">
      <c r="A1045" s="23"/>
      <c r="B1045" s="23"/>
    </row>
    <row r="1046">
      <c r="A1046" s="23"/>
      <c r="B1046" s="23"/>
    </row>
    <row r="1047">
      <c r="A1047" s="23"/>
      <c r="B1047" s="23"/>
    </row>
    <row r="1048">
      <c r="A1048" s="23"/>
      <c r="B1048" s="23"/>
    </row>
    <row r="1049">
      <c r="A1049" s="23"/>
      <c r="B1049" s="23"/>
    </row>
    <row r="1050">
      <c r="A1050" s="23"/>
      <c r="B1050" s="23"/>
    </row>
    <row r="1051">
      <c r="A1051" s="23"/>
      <c r="B1051" s="23"/>
    </row>
    <row r="1052">
      <c r="A1052" s="23"/>
      <c r="B1052" s="23"/>
    </row>
    <row r="1053">
      <c r="A1053" s="23"/>
      <c r="B1053" s="23"/>
    </row>
    <row r="1054">
      <c r="A1054" s="23"/>
      <c r="B1054" s="23"/>
    </row>
    <row r="1055">
      <c r="A1055" s="23"/>
      <c r="B1055" s="23"/>
    </row>
    <row r="1056">
      <c r="A1056" s="23"/>
      <c r="B1056" s="23"/>
    </row>
    <row r="1057">
      <c r="A1057" s="23"/>
      <c r="B1057" s="23"/>
    </row>
    <row r="1058">
      <c r="A1058" s="23"/>
      <c r="B1058" s="23"/>
    </row>
    <row r="1059">
      <c r="A1059" s="23"/>
      <c r="B1059" s="23"/>
    </row>
    <row r="1060">
      <c r="A1060" s="23"/>
      <c r="B1060" s="23"/>
    </row>
    <row r="1061">
      <c r="A1061" s="23"/>
      <c r="B1061" s="23"/>
    </row>
    <row r="1062">
      <c r="A1062" s="23"/>
      <c r="B1062" s="23"/>
    </row>
    <row r="1063">
      <c r="A1063" s="23"/>
      <c r="B1063" s="23"/>
    </row>
    <row r="1064">
      <c r="A1064" s="23"/>
      <c r="B1064" s="23"/>
    </row>
    <row r="1065">
      <c r="A1065" s="23"/>
      <c r="B1065" s="23"/>
    </row>
    <row r="1066">
      <c r="A1066" s="23"/>
      <c r="B1066" s="23"/>
    </row>
    <row r="1067">
      <c r="A1067" s="23"/>
      <c r="B1067" s="23"/>
    </row>
    <row r="1068">
      <c r="A1068" s="23"/>
      <c r="B1068" s="23"/>
    </row>
    <row r="1069">
      <c r="A1069" s="23"/>
      <c r="B1069" s="23"/>
    </row>
    <row r="1070">
      <c r="A1070" s="23"/>
      <c r="B1070" s="23"/>
    </row>
    <row r="1071">
      <c r="A1071" s="23"/>
      <c r="B1071" s="23"/>
    </row>
    <row r="1072">
      <c r="A1072" s="23"/>
      <c r="B1072" s="23"/>
    </row>
    <row r="1073">
      <c r="A1073" s="23"/>
      <c r="B1073" s="23"/>
    </row>
    <row r="1074">
      <c r="A1074" s="23"/>
      <c r="B1074" s="23"/>
    </row>
    <row r="1075">
      <c r="A1075" s="23"/>
      <c r="B1075" s="23"/>
    </row>
    <row r="1076">
      <c r="A1076" s="23"/>
      <c r="B1076" s="23"/>
    </row>
    <row r="1077">
      <c r="A1077" s="23"/>
      <c r="B1077" s="23"/>
    </row>
    <row r="1078">
      <c r="A1078" s="23"/>
      <c r="B1078" s="23"/>
    </row>
    <row r="1079">
      <c r="A1079" s="23"/>
      <c r="B1079" s="23"/>
    </row>
    <row r="1080">
      <c r="A1080" s="23"/>
      <c r="B1080" s="23"/>
    </row>
    <row r="1081">
      <c r="A1081" s="23"/>
      <c r="B1081" s="23"/>
    </row>
    <row r="1082">
      <c r="A1082" s="23"/>
      <c r="B1082" s="23"/>
    </row>
    <row r="1083">
      <c r="A1083" s="23"/>
      <c r="B1083" s="23"/>
    </row>
    <row r="1084">
      <c r="A1084" s="23"/>
      <c r="B1084" s="23"/>
    </row>
    <row r="1085">
      <c r="A1085" s="23"/>
      <c r="B1085" s="23"/>
    </row>
    <row r="1086">
      <c r="A1086" s="23"/>
      <c r="B1086" s="23"/>
    </row>
    <row r="1087">
      <c r="A1087" s="23"/>
      <c r="B1087" s="23"/>
    </row>
    <row r="1088">
      <c r="A1088" s="23"/>
      <c r="B1088" s="23"/>
    </row>
    <row r="1089">
      <c r="A1089" s="23"/>
      <c r="B1089" s="23"/>
    </row>
    <row r="1090">
      <c r="A1090" s="23"/>
      <c r="B1090" s="23"/>
    </row>
    <row r="1091">
      <c r="A1091" s="23"/>
      <c r="B1091" s="23"/>
    </row>
    <row r="1092">
      <c r="A1092" s="23"/>
      <c r="B1092" s="23"/>
    </row>
    <row r="1093">
      <c r="A1093" s="23"/>
      <c r="B1093" s="23"/>
    </row>
    <row r="1094">
      <c r="A1094" s="23"/>
      <c r="B1094" s="23"/>
    </row>
    <row r="1095">
      <c r="A1095" s="23"/>
      <c r="B1095" s="23"/>
    </row>
    <row r="1096">
      <c r="A1096" s="23"/>
      <c r="B1096" s="23"/>
    </row>
    <row r="1097">
      <c r="A1097" s="23"/>
      <c r="B1097" s="23"/>
    </row>
    <row r="1098">
      <c r="A1098" s="23"/>
      <c r="B1098" s="23"/>
    </row>
    <row r="1099">
      <c r="A1099" s="23"/>
      <c r="B1099" s="23"/>
    </row>
    <row r="1100">
      <c r="A1100" s="23"/>
      <c r="B1100" s="23"/>
    </row>
    <row r="1101">
      <c r="A1101" s="23"/>
      <c r="B1101" s="23"/>
    </row>
    <row r="1102">
      <c r="A1102" s="23"/>
      <c r="B1102" s="23"/>
    </row>
    <row r="1103">
      <c r="A1103" s="23"/>
      <c r="B1103" s="23"/>
    </row>
    <row r="1104">
      <c r="A1104" s="23"/>
      <c r="B1104" s="23"/>
    </row>
    <row r="1105">
      <c r="A1105" s="23"/>
      <c r="B1105" s="23"/>
    </row>
    <row r="1106">
      <c r="A1106" s="23"/>
      <c r="B1106" s="23"/>
    </row>
    <row r="1107">
      <c r="A1107" s="23"/>
      <c r="B1107" s="23"/>
    </row>
    <row r="1108">
      <c r="A1108" s="23"/>
      <c r="B1108" s="23"/>
    </row>
    <row r="1109">
      <c r="A1109" s="23"/>
      <c r="B1109" s="23"/>
    </row>
    <row r="1110">
      <c r="A1110" s="23"/>
      <c r="B1110" s="23"/>
    </row>
    <row r="1111">
      <c r="A1111" s="23"/>
      <c r="B1111" s="23"/>
    </row>
    <row r="1112">
      <c r="A1112" s="23"/>
      <c r="B1112" s="23"/>
    </row>
    <row r="1113">
      <c r="A1113" s="23"/>
      <c r="B1113" s="23"/>
    </row>
    <row r="1114">
      <c r="A1114" s="23"/>
      <c r="B1114" s="23"/>
    </row>
    <row r="1115">
      <c r="A1115" s="23"/>
      <c r="B1115" s="23"/>
    </row>
    <row r="1116">
      <c r="A1116" s="23"/>
      <c r="B1116" s="23"/>
    </row>
    <row r="1117">
      <c r="A1117" s="23"/>
      <c r="B1117" s="23"/>
    </row>
    <row r="1118">
      <c r="A1118" s="23"/>
      <c r="B1118" s="23"/>
    </row>
    <row r="1119">
      <c r="A1119" s="23"/>
      <c r="B1119" s="23"/>
    </row>
    <row r="1120">
      <c r="A1120" s="23"/>
      <c r="B1120" s="23"/>
    </row>
    <row r="1121">
      <c r="A1121" s="23"/>
      <c r="B1121" s="23"/>
    </row>
    <row r="1122">
      <c r="A1122" s="23"/>
      <c r="B1122" s="23"/>
    </row>
    <row r="1123">
      <c r="A1123" s="23"/>
      <c r="B1123" s="23"/>
    </row>
    <row r="1124">
      <c r="A1124" s="23"/>
      <c r="B1124" s="23"/>
    </row>
    <row r="1125">
      <c r="A1125" s="23"/>
      <c r="B1125" s="23"/>
    </row>
    <row r="1126">
      <c r="A1126" s="23"/>
      <c r="B1126" s="23"/>
    </row>
    <row r="1127">
      <c r="A1127" s="23"/>
      <c r="B1127" s="23"/>
    </row>
    <row r="1128">
      <c r="A1128" s="23"/>
      <c r="B1128" s="23"/>
    </row>
    <row r="1129">
      <c r="A1129" s="23"/>
      <c r="B1129" s="23"/>
    </row>
    <row r="1130">
      <c r="A1130" s="23"/>
      <c r="B1130" s="23"/>
    </row>
    <row r="1131">
      <c r="A1131" s="23"/>
      <c r="B1131" s="23"/>
    </row>
    <row r="1132">
      <c r="A1132" s="23"/>
      <c r="B1132" s="23"/>
    </row>
    <row r="1133">
      <c r="A1133" s="23"/>
      <c r="B1133" s="23"/>
    </row>
    <row r="1134">
      <c r="A1134" s="23"/>
      <c r="B1134" s="23"/>
    </row>
    <row r="1135">
      <c r="A1135" s="23"/>
      <c r="B1135" s="23"/>
    </row>
    <row r="1136">
      <c r="A1136" s="23"/>
      <c r="B1136" s="23"/>
    </row>
    <row r="1137">
      <c r="A1137" s="23"/>
      <c r="B1137" s="23"/>
    </row>
    <row r="1138">
      <c r="A1138" s="23"/>
      <c r="B1138" s="23"/>
    </row>
    <row r="1139">
      <c r="A1139" s="4"/>
      <c r="B1139" s="4"/>
    </row>
    <row r="1140">
      <c r="A1140" s="23"/>
      <c r="B1140" s="23"/>
    </row>
    <row r="1141">
      <c r="A1141" s="23"/>
      <c r="B1141" s="23"/>
    </row>
    <row r="1142">
      <c r="A1142" s="23"/>
      <c r="B1142" s="23"/>
    </row>
    <row r="1143">
      <c r="A1143" s="23"/>
      <c r="B1143" s="23"/>
    </row>
    <row r="1144">
      <c r="A1144" s="23"/>
      <c r="B1144" s="23"/>
    </row>
    <row r="1145">
      <c r="A1145" s="23"/>
      <c r="B1145" s="23"/>
    </row>
    <row r="1146">
      <c r="A1146" s="23"/>
      <c r="B1146" s="23"/>
    </row>
    <row r="1147">
      <c r="A1147" s="23"/>
      <c r="B1147" s="23"/>
    </row>
    <row r="1148">
      <c r="A1148" s="23"/>
      <c r="B1148" s="23"/>
    </row>
    <row r="1149">
      <c r="A1149" s="23"/>
      <c r="B1149" s="23"/>
    </row>
    <row r="1150">
      <c r="A1150" s="23"/>
      <c r="B1150" s="23"/>
    </row>
    <row r="1151">
      <c r="A1151" s="23"/>
      <c r="B1151" s="23"/>
    </row>
    <row r="1152">
      <c r="A1152" s="23"/>
      <c r="B1152" s="23"/>
    </row>
    <row r="1153">
      <c r="A1153" s="23"/>
      <c r="B1153" s="23"/>
    </row>
    <row r="1154">
      <c r="A1154" s="23"/>
      <c r="B1154" s="23"/>
    </row>
    <row r="1155">
      <c r="A1155" s="23"/>
      <c r="B1155" s="23"/>
    </row>
    <row r="1156">
      <c r="A1156" s="23"/>
      <c r="B1156" s="23"/>
    </row>
    <row r="1157">
      <c r="A1157" s="23"/>
      <c r="B1157" s="23"/>
    </row>
    <row r="1158">
      <c r="A1158" s="23"/>
      <c r="B1158" s="23"/>
    </row>
    <row r="1159">
      <c r="A1159" s="23"/>
      <c r="B1159" s="23"/>
    </row>
    <row r="1160">
      <c r="A1160" s="23"/>
      <c r="B1160" s="23"/>
    </row>
    <row r="1161">
      <c r="A1161" s="23"/>
      <c r="B1161" s="23"/>
    </row>
    <row r="1162">
      <c r="A1162" s="23"/>
      <c r="B1162" s="23"/>
    </row>
    <row r="1163">
      <c r="A1163" s="23"/>
      <c r="B1163" s="23"/>
    </row>
    <row r="1164">
      <c r="A1164" s="23"/>
      <c r="B1164" s="23"/>
    </row>
    <row r="1165">
      <c r="A1165" s="23"/>
      <c r="B1165" s="23"/>
    </row>
    <row r="1166">
      <c r="A1166" s="23"/>
      <c r="B1166" s="23"/>
    </row>
    <row r="1167">
      <c r="A1167" s="23"/>
      <c r="B1167" s="23"/>
    </row>
    <row r="1168">
      <c r="A1168" s="23"/>
      <c r="B1168" s="23"/>
    </row>
    <row r="1169">
      <c r="A1169" s="23"/>
      <c r="B1169" s="23"/>
    </row>
    <row r="1170">
      <c r="A1170" s="4"/>
      <c r="B117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24.86"/>
    <col customWidth="1" min="3" max="3" width="21.29"/>
    <col customWidth="1" min="4" max="4" width="22.43"/>
    <col customWidth="1" min="5" max="5" width="19.43"/>
  </cols>
  <sheetData>
    <row r="1">
      <c r="A1" s="5" t="s">
        <v>1</v>
      </c>
      <c r="B1" s="5" t="str">
        <f>'Full Data'!A2</f>
        <v>Norfolk Pension Fund</v>
      </c>
      <c r="C1" s="7"/>
      <c r="D1" s="8"/>
      <c r="E1" s="8"/>
      <c r="F1" s="9" t="s">
        <v>31</v>
      </c>
      <c r="G1" s="8"/>
      <c r="H1" s="8"/>
      <c r="I1" s="8"/>
      <c r="J1" s="8"/>
      <c r="K1" s="8"/>
      <c r="L1" s="8"/>
      <c r="M1" s="8"/>
      <c r="N1" s="8"/>
      <c r="O1" s="8"/>
      <c r="P1" s="8"/>
      <c r="Q1" s="8"/>
      <c r="R1" s="8"/>
      <c r="S1" s="8"/>
      <c r="T1" s="8"/>
      <c r="U1" s="8"/>
      <c r="V1" s="8"/>
      <c r="W1" s="8"/>
      <c r="X1" s="8"/>
      <c r="Y1" s="8"/>
      <c r="Z1" s="8"/>
    </row>
    <row r="2">
      <c r="A2" s="5" t="s">
        <v>35</v>
      </c>
      <c r="B2" s="10">
        <f>SUM('Full Data'!H1:H1000)</f>
        <v>2644730175</v>
      </c>
      <c r="C2" s="11" t="s">
        <v>36</v>
      </c>
      <c r="D2" s="8"/>
      <c r="E2" s="8"/>
      <c r="F2" s="9" t="s">
        <v>37</v>
      </c>
      <c r="G2" s="8"/>
      <c r="H2" s="12" t="s">
        <v>38</v>
      </c>
      <c r="I2" s="8"/>
      <c r="J2" s="8"/>
      <c r="K2" s="8"/>
      <c r="L2" s="8"/>
      <c r="M2" s="8"/>
      <c r="N2" s="8"/>
      <c r="O2" s="8"/>
      <c r="P2" s="8"/>
      <c r="Q2" s="8"/>
      <c r="R2" s="8"/>
      <c r="S2" s="8"/>
      <c r="T2" s="8"/>
      <c r="U2" s="8"/>
      <c r="V2" s="8"/>
      <c r="W2" s="8"/>
      <c r="X2" s="8"/>
      <c r="Y2" s="8"/>
      <c r="Z2" s="8"/>
    </row>
    <row r="3">
      <c r="A3" s="5" t="s">
        <v>39</v>
      </c>
      <c r="B3" s="10">
        <f>SUM('Full Data'!G2:G1000)</f>
        <v>65574683.74</v>
      </c>
      <c r="C3" s="11"/>
      <c r="D3" s="8"/>
      <c r="E3" s="8"/>
      <c r="F3" s="8"/>
      <c r="G3" s="8"/>
      <c r="H3" s="8"/>
      <c r="I3" s="8"/>
      <c r="J3" s="8"/>
      <c r="K3" s="8"/>
      <c r="L3" s="8"/>
      <c r="M3" s="8"/>
      <c r="N3" s="8"/>
      <c r="O3" s="8"/>
      <c r="P3" s="8"/>
      <c r="Q3" s="8"/>
      <c r="R3" s="8"/>
      <c r="S3" s="8"/>
      <c r="T3" s="8"/>
      <c r="U3" s="8"/>
      <c r="V3" s="8"/>
      <c r="W3" s="8"/>
      <c r="X3" s="8"/>
      <c r="Y3" s="8"/>
      <c r="Z3" s="8"/>
    </row>
    <row r="4">
      <c r="A4" s="5" t="s">
        <v>40</v>
      </c>
      <c r="B4" s="13">
        <f>B3/B2</f>
        <v>0.02479447029</v>
      </c>
      <c r="C4" s="11"/>
      <c r="D4" s="8"/>
      <c r="E4" s="8"/>
      <c r="F4" s="8"/>
      <c r="G4" s="8"/>
      <c r="H4" s="8"/>
      <c r="I4" s="8"/>
      <c r="J4" s="8"/>
      <c r="K4" s="8"/>
      <c r="L4" s="8"/>
      <c r="M4" s="8"/>
      <c r="N4" s="8"/>
      <c r="O4" s="8"/>
      <c r="P4" s="8"/>
      <c r="Q4" s="8"/>
      <c r="R4" s="8"/>
      <c r="S4" s="8"/>
      <c r="T4" s="8"/>
      <c r="U4" s="8"/>
      <c r="V4" s="8"/>
      <c r="W4" s="8"/>
      <c r="X4" s="8"/>
      <c r="Y4" s="8"/>
      <c r="Z4" s="8"/>
    </row>
    <row r="5">
      <c r="A5" s="5"/>
      <c r="B5" s="5"/>
      <c r="C5" s="11"/>
      <c r="D5" s="8"/>
      <c r="E5" s="8"/>
      <c r="F5" s="8"/>
      <c r="G5" s="8"/>
      <c r="H5" s="8"/>
      <c r="I5" s="8"/>
      <c r="J5" s="8"/>
      <c r="K5" s="8"/>
      <c r="L5" s="8"/>
      <c r="M5" s="8"/>
      <c r="N5" s="8"/>
      <c r="O5" s="8"/>
      <c r="P5" s="8"/>
      <c r="Q5" s="8"/>
      <c r="R5" s="8"/>
      <c r="S5" s="8"/>
      <c r="T5" s="8"/>
      <c r="U5" s="8"/>
      <c r="V5" s="8"/>
      <c r="W5" s="8"/>
      <c r="X5" s="8"/>
      <c r="Y5" s="8"/>
      <c r="Z5" s="8"/>
    </row>
    <row r="6">
      <c r="A6" s="5"/>
      <c r="B6" s="5"/>
      <c r="C6" s="11"/>
      <c r="D6" s="8"/>
      <c r="E6" s="8"/>
      <c r="F6" s="8"/>
      <c r="G6" s="8"/>
      <c r="H6" s="8"/>
      <c r="I6" s="8"/>
      <c r="J6" s="8"/>
      <c r="K6" s="8"/>
      <c r="L6" s="8"/>
      <c r="M6" s="8"/>
      <c r="N6" s="8"/>
      <c r="O6" s="8"/>
      <c r="P6" s="8"/>
      <c r="Q6" s="8"/>
      <c r="R6" s="8"/>
      <c r="S6" s="8"/>
      <c r="T6" s="8"/>
      <c r="U6" s="8"/>
      <c r="V6" s="8"/>
      <c r="W6" s="8"/>
      <c r="X6" s="8"/>
      <c r="Y6" s="8"/>
      <c r="Z6" s="8"/>
    </row>
    <row r="7">
      <c r="A7" s="5" t="s">
        <v>41</v>
      </c>
      <c r="B7" s="5"/>
      <c r="C7" s="11"/>
      <c r="D7" s="8"/>
      <c r="E7" s="8" t="s">
        <v>42</v>
      </c>
      <c r="F7" s="8"/>
      <c r="G7" s="8"/>
      <c r="H7" s="8"/>
      <c r="I7" s="8"/>
      <c r="J7" s="8"/>
      <c r="K7" s="8"/>
      <c r="L7" s="8"/>
      <c r="M7" s="8"/>
      <c r="N7" s="8"/>
      <c r="O7" s="8"/>
      <c r="P7" s="8"/>
      <c r="Q7" s="8"/>
      <c r="R7" s="8"/>
      <c r="S7" s="8"/>
      <c r="T7" s="8"/>
      <c r="U7" s="8"/>
      <c r="V7" s="8"/>
      <c r="W7" s="8"/>
      <c r="X7" s="8"/>
      <c r="Y7" s="8"/>
      <c r="Z7" s="8"/>
    </row>
    <row r="8">
      <c r="A8" s="5" t="s">
        <v>43</v>
      </c>
      <c r="B8" s="5"/>
      <c r="C8" s="11" t="s">
        <v>1</v>
      </c>
      <c r="D8" s="8"/>
      <c r="E8" s="8"/>
      <c r="F8" s="8"/>
      <c r="G8" s="8"/>
      <c r="H8" s="8"/>
      <c r="I8" s="8"/>
      <c r="J8" s="8"/>
      <c r="K8" s="8"/>
      <c r="L8" s="8"/>
      <c r="M8" s="8"/>
      <c r="N8" s="8"/>
      <c r="O8" s="8"/>
      <c r="P8" s="8"/>
      <c r="Q8" s="8"/>
      <c r="R8" s="8"/>
      <c r="S8" s="8"/>
      <c r="T8" s="8"/>
      <c r="U8" s="8"/>
      <c r="V8" s="8"/>
      <c r="W8" s="8"/>
      <c r="X8" s="8"/>
      <c r="Y8" s="8"/>
      <c r="Z8" s="8"/>
    </row>
    <row r="9">
      <c r="A9" s="14">
        <f>LARGE('Full Data'!G:G,1)</f>
        <v>8521626.51</v>
      </c>
      <c r="B9" s="13">
        <f t="shared" ref="B9:B18" si="1">A9/$B$2</f>
        <v>0.003222115659</v>
      </c>
      <c r="C9" s="16" t="str">
        <f t="array" ref="C9">INDEX('Full Data'!F:F,MATCH(LARGE('Full Data'!G:G,1),'Full Data'!G:G,0))</f>
        <v>BG GROUP ORD GBP0.10</v>
      </c>
      <c r="D9" s="8"/>
      <c r="E9" s="8"/>
      <c r="F9" s="8"/>
      <c r="G9" s="8"/>
      <c r="H9" s="8"/>
      <c r="I9" s="8"/>
      <c r="J9" s="8"/>
      <c r="K9" s="8"/>
      <c r="L9" s="8"/>
      <c r="M9" s="8"/>
      <c r="N9" s="8"/>
      <c r="O9" s="8"/>
      <c r="P9" s="8"/>
      <c r="Q9" s="8"/>
      <c r="R9" s="8"/>
      <c r="S9" s="8"/>
      <c r="T9" s="8"/>
      <c r="U9" s="8"/>
      <c r="V9" s="8"/>
      <c r="W9" s="8"/>
      <c r="X9" s="8"/>
      <c r="Y9" s="8"/>
      <c r="Z9" s="8"/>
    </row>
    <row r="10">
      <c r="A10" s="14">
        <f>LARGE('Full Data'!G:G,2)</f>
        <v>7025408.64</v>
      </c>
      <c r="B10" s="13">
        <f t="shared" si="1"/>
        <v>0.002656380113</v>
      </c>
      <c r="C10" s="16" t="str">
        <f t="array" ref="C10">INDEX('Full Data'!F:F,MATCH(LARGE('Full Data'!G:G,2),'Full Data'!G:G,0))</f>
        <v>ROYAL DUTCH SHELL 'B'ORD EUR0.07</v>
      </c>
      <c r="D10" s="8"/>
      <c r="E10" s="8"/>
      <c r="F10" s="8"/>
      <c r="G10" s="8"/>
      <c r="H10" s="8"/>
      <c r="I10" s="8"/>
      <c r="J10" s="8"/>
      <c r="K10" s="8"/>
      <c r="L10" s="8"/>
      <c r="M10" s="8"/>
      <c r="N10" s="8"/>
      <c r="O10" s="8"/>
      <c r="P10" s="8"/>
      <c r="Q10" s="8"/>
      <c r="R10" s="8"/>
      <c r="S10" s="8"/>
      <c r="T10" s="8"/>
      <c r="U10" s="8"/>
      <c r="V10" s="8"/>
      <c r="W10" s="8"/>
      <c r="X10" s="8"/>
      <c r="Y10" s="8"/>
      <c r="Z10" s="8"/>
    </row>
    <row r="11">
      <c r="A11" s="14">
        <f>LARGE('Full Data'!G:G,3)</f>
        <v>5644871.24</v>
      </c>
      <c r="B11" s="13">
        <f t="shared" si="1"/>
        <v>0.002134384556</v>
      </c>
      <c r="C11" s="16" t="str">
        <f t="array" ref="C11">INDEX('Full Data'!F:F,MATCH(LARGE('Full Data'!G:G,3),'Full Data'!G:G,0))</f>
        <v>BHP BILLITON PLC USD0.50</v>
      </c>
      <c r="D11" s="8"/>
      <c r="E11" s="8"/>
      <c r="F11" s="8"/>
      <c r="G11" s="8"/>
      <c r="H11" s="8"/>
      <c r="I11" s="8"/>
      <c r="J11" s="8"/>
      <c r="K11" s="8"/>
      <c r="L11" s="8"/>
      <c r="M11" s="8"/>
      <c r="N11" s="8"/>
      <c r="O11" s="8"/>
      <c r="P11" s="8"/>
      <c r="Q11" s="8"/>
      <c r="R11" s="8"/>
      <c r="S11" s="8"/>
      <c r="T11" s="8"/>
      <c r="U11" s="8"/>
      <c r="V11" s="8"/>
      <c r="W11" s="8"/>
      <c r="X11" s="8"/>
      <c r="Y11" s="8"/>
      <c r="Z11" s="8"/>
    </row>
    <row r="12">
      <c r="A12" s="14">
        <f>LARGE('Full Data'!G:G,4)</f>
        <v>4927380.83</v>
      </c>
      <c r="B12" s="13">
        <f t="shared" si="1"/>
        <v>0.001863093966</v>
      </c>
      <c r="C12" s="16" t="str">
        <f t="array" ref="C12">INDEX('Full Data'!F:F,MATCH(LARGE('Full Data'!G:G,4),'Full Data'!G:G,0))</f>
        <v>RIO TINTO ORD GBP0.10</v>
      </c>
      <c r="D12" s="8"/>
      <c r="E12" s="8"/>
      <c r="F12" s="8"/>
      <c r="G12" s="8"/>
      <c r="H12" s="8"/>
      <c r="I12" s="8"/>
      <c r="J12" s="8"/>
      <c r="K12" s="8"/>
      <c r="L12" s="8"/>
      <c r="M12" s="8"/>
      <c r="N12" s="8"/>
      <c r="O12" s="8"/>
      <c r="P12" s="8"/>
      <c r="Q12" s="8"/>
      <c r="R12" s="8"/>
      <c r="S12" s="8"/>
      <c r="T12" s="8"/>
      <c r="U12" s="8"/>
      <c r="V12" s="8"/>
      <c r="W12" s="8"/>
      <c r="X12" s="8"/>
      <c r="Y12" s="8"/>
      <c r="Z12" s="8"/>
    </row>
    <row r="13">
      <c r="A13" s="14">
        <f>LARGE('Full Data'!G:G,5)</f>
        <v>4135161.94</v>
      </c>
      <c r="B13" s="13">
        <f t="shared" si="1"/>
        <v>0.00156354776</v>
      </c>
      <c r="C13" s="16" t="str">
        <f t="array" ref="C13">INDEX('Full Data'!F:F,MATCH(LARGE('Full Data'!G:G,5),'Full Data'!G:G,0))</f>
        <v>ROYAL DUTCH SHELL 'A'SHS EUR0.07(GBP)</v>
      </c>
      <c r="D13" s="8"/>
      <c r="E13" s="8"/>
      <c r="F13" s="8"/>
      <c r="G13" s="8"/>
      <c r="H13" s="8"/>
      <c r="I13" s="8"/>
      <c r="J13" s="8"/>
      <c r="K13" s="8"/>
      <c r="L13" s="8"/>
      <c r="M13" s="8"/>
      <c r="N13" s="8"/>
      <c r="O13" s="8"/>
      <c r="P13" s="8"/>
      <c r="Q13" s="8"/>
      <c r="R13" s="8"/>
      <c r="S13" s="8"/>
      <c r="T13" s="8"/>
      <c r="U13" s="8"/>
      <c r="V13" s="8"/>
      <c r="W13" s="8"/>
      <c r="X13" s="8"/>
      <c r="Y13" s="8"/>
      <c r="Z13" s="8"/>
    </row>
    <row r="14">
      <c r="A14" s="14">
        <f>LARGE('Full Data'!G:G,6)</f>
        <v>3343382.06</v>
      </c>
      <c r="B14" s="13">
        <f t="shared" si="1"/>
        <v>0.001264167548</v>
      </c>
      <c r="C14" s="16" t="str">
        <f t="array" ref="C14">INDEX('Full Data'!F:F,MATCH(LARGE('Full Data'!G:G,6),'Full Data'!G:G,0))</f>
        <v>BG GROUP ORD GBP0.10</v>
      </c>
      <c r="D14" s="8"/>
      <c r="E14" s="8"/>
      <c r="F14" s="8"/>
      <c r="G14" s="8"/>
      <c r="H14" s="8"/>
      <c r="I14" s="8"/>
      <c r="J14" s="8"/>
      <c r="K14" s="8"/>
      <c r="L14" s="8"/>
      <c r="M14" s="8"/>
      <c r="N14" s="8"/>
      <c r="O14" s="8"/>
      <c r="P14" s="8"/>
      <c r="Q14" s="8"/>
      <c r="R14" s="8"/>
      <c r="S14" s="8"/>
      <c r="T14" s="8"/>
      <c r="U14" s="8"/>
      <c r="V14" s="8"/>
      <c r="W14" s="8"/>
      <c r="X14" s="8"/>
      <c r="Y14" s="8"/>
      <c r="Z14" s="8"/>
    </row>
    <row r="15">
      <c r="A15" s="14">
        <f>LARGE('Full Data'!G:G,7)</f>
        <v>2560901.22</v>
      </c>
      <c r="B15" s="13">
        <f t="shared" si="1"/>
        <v>0.0009683034</v>
      </c>
      <c r="C15" s="16" t="str">
        <f t="array" ref="C15">INDEX('Full Data'!F:F,MATCH(LARGE('Full Data'!G:G,7),'Full Data'!G:G,0))</f>
        <v>BG GROUP ORD GBP0.10</v>
      </c>
      <c r="D15" s="8"/>
      <c r="E15" s="8"/>
      <c r="F15" s="8"/>
      <c r="G15" s="8"/>
      <c r="H15" s="8"/>
      <c r="I15" s="8"/>
      <c r="J15" s="8"/>
      <c r="K15" s="8"/>
      <c r="L15" s="8"/>
      <c r="M15" s="8"/>
      <c r="N15" s="8"/>
      <c r="O15" s="8"/>
      <c r="P15" s="8"/>
      <c r="Q15" s="8"/>
      <c r="R15" s="8"/>
      <c r="S15" s="8"/>
      <c r="T15" s="8"/>
      <c r="U15" s="8"/>
      <c r="V15" s="8"/>
      <c r="W15" s="8"/>
      <c r="X15" s="8"/>
      <c r="Y15" s="8"/>
      <c r="Z15" s="8"/>
    </row>
    <row r="16">
      <c r="A16" s="14">
        <f>LARGE('Full Data'!G:G,8)</f>
        <v>2264316.87</v>
      </c>
      <c r="B16" s="13">
        <f t="shared" si="1"/>
        <v>0.000856161771</v>
      </c>
      <c r="C16" s="16" t="str">
        <f t="array" ref="C16">INDEX('Full Data'!F:F,MATCH(LARGE('Full Data'!G:G,8),'Full Data'!G:G,0))</f>
        <v>CHEVRON CORP COM</v>
      </c>
      <c r="D16" s="8"/>
      <c r="E16" s="8"/>
      <c r="F16" s="8"/>
      <c r="G16" s="8"/>
      <c r="H16" s="8"/>
      <c r="I16" s="8"/>
      <c r="J16" s="8"/>
      <c r="K16" s="8"/>
      <c r="L16" s="8"/>
      <c r="M16" s="8"/>
      <c r="N16" s="8"/>
      <c r="O16" s="8"/>
      <c r="P16" s="8"/>
      <c r="Q16" s="8"/>
      <c r="R16" s="8"/>
      <c r="S16" s="8"/>
      <c r="T16" s="8"/>
      <c r="U16" s="8"/>
      <c r="V16" s="8"/>
      <c r="W16" s="8"/>
      <c r="X16" s="8"/>
      <c r="Y16" s="8"/>
      <c r="Z16" s="8"/>
    </row>
    <row r="17">
      <c r="A17" s="14">
        <f>LARGE('Full Data'!G:G,9)</f>
        <v>2125315.53</v>
      </c>
      <c r="B17" s="13">
        <f t="shared" si="1"/>
        <v>0.0008036039179</v>
      </c>
      <c r="C17" s="16" t="str">
        <f t="array" ref="C17">INDEX('Full Data'!F:F,MATCH(LARGE('Full Data'!G:G,9),'Full Data'!G:G,0))</f>
        <v>CHEVRON CORP COM</v>
      </c>
      <c r="D17" s="8"/>
      <c r="E17" s="8"/>
      <c r="F17" s="8"/>
      <c r="G17" s="8"/>
      <c r="H17" s="8"/>
      <c r="I17" s="8"/>
      <c r="J17" s="8"/>
      <c r="K17" s="8"/>
      <c r="L17" s="8"/>
      <c r="M17" s="8"/>
      <c r="N17" s="8"/>
      <c r="O17" s="8"/>
      <c r="P17" s="8"/>
      <c r="Q17" s="8"/>
      <c r="R17" s="8"/>
      <c r="S17" s="8"/>
      <c r="T17" s="8"/>
      <c r="U17" s="8"/>
      <c r="V17" s="8"/>
      <c r="W17" s="8"/>
      <c r="X17" s="8"/>
      <c r="Y17" s="8"/>
      <c r="Z17" s="8"/>
    </row>
    <row r="18">
      <c r="A18" s="14">
        <f>LARGE('Full Data'!G:G,10)</f>
        <v>2124827.39</v>
      </c>
      <c r="B18" s="13">
        <f t="shared" si="1"/>
        <v>0.0008034193471</v>
      </c>
      <c r="C18" s="16" t="str">
        <f t="array" ref="C18">INDEX('Full Data'!F:F,MATCH(LARGE('Full Data'!G:G,10),'Full Data'!G:G,0))</f>
        <v>CENOVUS ENERGY INC COM NPV</v>
      </c>
      <c r="D18" s="8"/>
      <c r="E18" s="8"/>
      <c r="F18" s="8"/>
      <c r="G18" s="8"/>
      <c r="H18" s="8"/>
      <c r="I18" s="8"/>
      <c r="J18" s="8"/>
      <c r="K18" s="8"/>
      <c r="L18" s="8"/>
      <c r="M18" s="8"/>
      <c r="N18" s="8"/>
      <c r="O18" s="8"/>
      <c r="P18" s="8"/>
      <c r="Q18" s="8"/>
      <c r="R18" s="8"/>
      <c r="S18" s="8"/>
      <c r="T18" s="8"/>
      <c r="U18" s="8"/>
      <c r="V18" s="8"/>
      <c r="W18" s="8"/>
      <c r="X18" s="8"/>
      <c r="Y18" s="8"/>
      <c r="Z18" s="8"/>
    </row>
    <row r="19">
      <c r="A19" s="7"/>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hyperlinks>
    <hyperlink r:id="rId1" ref="H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6.0"/>
    <col customWidth="1" min="5" max="5" width="43.0"/>
  </cols>
  <sheetData>
    <row r="1">
      <c r="A1" s="8" t="s">
        <v>44</v>
      </c>
      <c r="B1" s="15">
        <v>0.1</v>
      </c>
      <c r="C1" s="8"/>
      <c r="D1" s="8"/>
      <c r="E1" s="8"/>
      <c r="F1" s="8"/>
      <c r="G1" s="8"/>
      <c r="H1" s="8"/>
      <c r="I1" s="8"/>
      <c r="J1" s="8"/>
      <c r="K1" s="8"/>
      <c r="L1" s="8"/>
      <c r="M1" s="8"/>
      <c r="N1" s="8"/>
      <c r="O1" s="8"/>
      <c r="P1" s="8"/>
      <c r="Q1" s="8"/>
      <c r="R1" s="8"/>
      <c r="S1" s="8"/>
      <c r="T1" s="8"/>
      <c r="U1" s="8"/>
      <c r="V1" s="8"/>
      <c r="W1" s="8"/>
      <c r="X1" s="8"/>
    </row>
    <row r="2">
      <c r="A2" s="8"/>
      <c r="B2" s="8" t="s">
        <v>43</v>
      </c>
      <c r="C2" s="8" t="s">
        <v>45</v>
      </c>
      <c r="D2" s="8" t="s">
        <v>1</v>
      </c>
      <c r="E2" s="8" t="s">
        <v>46</v>
      </c>
      <c r="F2" s="8" t="s">
        <v>47</v>
      </c>
      <c r="G2" s="8" t="s">
        <v>48</v>
      </c>
      <c r="H2" s="8"/>
      <c r="I2" s="8"/>
      <c r="J2" s="8"/>
      <c r="K2" s="8"/>
      <c r="L2" s="8"/>
      <c r="M2" s="8"/>
      <c r="N2" s="8"/>
      <c r="O2" s="8"/>
      <c r="P2" s="8"/>
      <c r="Q2" s="8"/>
      <c r="R2" s="8"/>
      <c r="S2" s="8"/>
      <c r="T2" s="8"/>
      <c r="U2" s="8"/>
      <c r="V2" s="8"/>
      <c r="W2" s="8"/>
      <c r="X2" s="8"/>
    </row>
    <row r="3">
      <c r="A3" s="8"/>
      <c r="B3" s="8"/>
      <c r="C3" s="8"/>
      <c r="D3" s="8"/>
      <c r="E3" s="8"/>
      <c r="F3" s="8"/>
      <c r="G3" s="8"/>
      <c r="H3" s="8"/>
      <c r="I3" s="8"/>
      <c r="J3" s="8"/>
      <c r="K3" s="8"/>
      <c r="L3" s="8"/>
      <c r="M3" s="8"/>
      <c r="N3" s="8"/>
      <c r="O3" s="8"/>
      <c r="P3" s="8"/>
      <c r="Q3" s="8"/>
      <c r="R3" s="8"/>
      <c r="S3" s="8"/>
      <c r="T3" s="8"/>
      <c r="U3" s="8"/>
      <c r="V3" s="8"/>
      <c r="W3" s="8"/>
      <c r="X3" s="8"/>
    </row>
    <row r="4">
      <c r="A4" s="8" t="s">
        <v>49</v>
      </c>
      <c r="B4" s="14">
        <f>'Fossil Fuel direct investments'!B2</f>
        <v>2644730175</v>
      </c>
      <c r="C4" s="8"/>
      <c r="D4" s="16"/>
      <c r="E4" s="8"/>
      <c r="F4" s="8"/>
      <c r="G4" s="8"/>
      <c r="H4" s="8"/>
      <c r="I4" s="8"/>
      <c r="J4" s="8"/>
      <c r="K4" s="8"/>
      <c r="L4" s="8"/>
      <c r="M4" s="8"/>
      <c r="N4" s="8"/>
      <c r="O4" s="8"/>
      <c r="P4" s="8"/>
      <c r="Q4" s="8"/>
      <c r="R4" s="8"/>
      <c r="S4" s="8"/>
      <c r="T4" s="8"/>
      <c r="U4" s="8"/>
      <c r="V4" s="8"/>
      <c r="W4" s="8"/>
      <c r="X4" s="8"/>
    </row>
    <row r="5">
      <c r="A5" s="17">
        <v>1.0</v>
      </c>
      <c r="B5" s="14">
        <f>LARGE('Full Data'!H:H,A5)</f>
        <v>243408767.8</v>
      </c>
      <c r="C5" s="13">
        <f t="shared" ref="C5:C19" si="1">B5/$B$4</f>
        <v>0.092035388</v>
      </c>
      <c r="D5" s="16" t="str">
        <f t="array" ref="D5">INDEX('Full Data'!B:B,MATCH(LARGE('Full Data'!H:H,A5),'Full Data'!H:H,0))</f>
        <v>L&amp;G N - UK EQUITY INDEX</v>
      </c>
      <c r="E5" s="9" t="s">
        <v>50</v>
      </c>
      <c r="F5" s="14">
        <f t="shared" ref="F5:F19" si="2">IF(E5="yes",B5*$B$1,0)</f>
        <v>24340876.78</v>
      </c>
      <c r="G5" s="13">
        <f t="shared" ref="G5:G19" si="3">F5/$B$4</f>
        <v>0.0092035388</v>
      </c>
      <c r="H5" s="8"/>
      <c r="I5" s="8"/>
      <c r="J5" s="8"/>
      <c r="K5" s="8"/>
      <c r="L5" s="8"/>
      <c r="M5" s="8"/>
      <c r="N5" s="8"/>
      <c r="O5" s="8"/>
      <c r="P5" s="8"/>
      <c r="Q5" s="8"/>
      <c r="R5" s="8"/>
      <c r="S5" s="8"/>
      <c r="T5" s="8"/>
      <c r="U5" s="8"/>
      <c r="V5" s="8"/>
      <c r="W5" s="8"/>
      <c r="X5" s="8"/>
    </row>
    <row r="6">
      <c r="A6" s="17">
        <v>2.0</v>
      </c>
      <c r="B6" s="14">
        <f>LARGE('Full Data'!H:H,A6)</f>
        <v>162718756.9</v>
      </c>
      <c r="C6" s="13">
        <f t="shared" si="1"/>
        <v>0.06152565524</v>
      </c>
      <c r="D6" s="16" t="str">
        <f t="array" ref="D6">INDEX('Full Data'!B:B,MATCH(LARGE('Full Data'!H:H,A6),'Full Data'!H:H,0))</f>
        <v>FIDELITY INVS MGMT INSTL EXEMPT AMERICA MULTI-</v>
      </c>
      <c r="E6" s="9" t="s">
        <v>50</v>
      </c>
      <c r="F6" s="14">
        <f t="shared" si="2"/>
        <v>16271875.69</v>
      </c>
      <c r="G6" s="13">
        <f t="shared" si="3"/>
        <v>0.006152565524</v>
      </c>
      <c r="H6" s="8"/>
      <c r="I6" s="8"/>
      <c r="J6" s="8"/>
      <c r="K6" s="8"/>
      <c r="L6" s="8"/>
      <c r="M6" s="8"/>
      <c r="N6" s="8"/>
      <c r="O6" s="8"/>
      <c r="P6" s="8"/>
      <c r="Q6" s="8"/>
      <c r="R6" s="8"/>
      <c r="S6" s="8"/>
      <c r="T6" s="8"/>
      <c r="U6" s="8"/>
      <c r="V6" s="8"/>
      <c r="W6" s="8"/>
      <c r="X6" s="8"/>
    </row>
    <row r="7">
      <c r="A7" s="17">
        <v>3.0</v>
      </c>
      <c r="B7" s="14">
        <f>LARGE('Full Data'!H:H,A7)</f>
        <v>151592482.3</v>
      </c>
      <c r="C7" s="13">
        <f t="shared" si="1"/>
        <v>0.05731869503</v>
      </c>
      <c r="D7" s="16" t="str">
        <f t="array" ref="D7">INDEX('Full Data'!B:B,MATCH(LARGE('Full Data'!H:H,A7),'Full Data'!H:H,0))</f>
        <v>GOLDMAN SACHS STRATEGIC ABS RTN BD I IO A</v>
      </c>
      <c r="E7" s="8"/>
      <c r="F7" s="14">
        <f t="shared" si="2"/>
        <v>0</v>
      </c>
      <c r="G7" s="13">
        <f t="shared" si="3"/>
        <v>0</v>
      </c>
      <c r="H7" s="8"/>
      <c r="I7" s="8"/>
      <c r="J7" s="8"/>
      <c r="K7" s="8"/>
      <c r="L7" s="8"/>
      <c r="M7" s="8"/>
      <c r="N7" s="8"/>
      <c r="O7" s="8"/>
      <c r="P7" s="8"/>
      <c r="Q7" s="8"/>
      <c r="R7" s="8"/>
      <c r="S7" s="8"/>
      <c r="T7" s="8"/>
      <c r="U7" s="8"/>
      <c r="V7" s="8"/>
      <c r="W7" s="8"/>
      <c r="X7" s="8"/>
    </row>
    <row r="8">
      <c r="A8" s="17">
        <v>4.0</v>
      </c>
      <c r="B8" s="14">
        <f>LARGE('Full Data'!H:H,A8)</f>
        <v>140907870.7</v>
      </c>
      <c r="C8" s="13">
        <f t="shared" si="1"/>
        <v>0.05327873218</v>
      </c>
      <c r="D8" s="16" t="str">
        <f t="array" ref="D8">INDEX('Full Data'!B:B,MATCH(LARGE('Full Data'!H:H,A8),'Full Data'!H:H,0))</f>
        <v>FIL INV SVCS UK INSTL EUROPE EX-UK</v>
      </c>
      <c r="E8" s="9" t="s">
        <v>50</v>
      </c>
      <c r="F8" s="14">
        <f t="shared" si="2"/>
        <v>14090787.07</v>
      </c>
      <c r="G8" s="13">
        <f t="shared" si="3"/>
        <v>0.005327873218</v>
      </c>
      <c r="H8" s="8"/>
      <c r="I8" s="8"/>
      <c r="J8" s="8"/>
      <c r="K8" s="8"/>
      <c r="L8" s="8"/>
      <c r="M8" s="8"/>
      <c r="N8" s="8"/>
      <c r="O8" s="8"/>
      <c r="P8" s="8"/>
      <c r="Q8" s="8"/>
      <c r="R8" s="8"/>
      <c r="S8" s="8"/>
      <c r="T8" s="8"/>
      <c r="U8" s="8"/>
      <c r="V8" s="8"/>
      <c r="W8" s="8"/>
      <c r="X8" s="8"/>
    </row>
    <row r="9">
      <c r="A9" s="17">
        <v>5.0</v>
      </c>
      <c r="B9" s="14">
        <f>LARGE('Full Data'!H:H,A9)</f>
        <v>123590402.7</v>
      </c>
      <c r="C9" s="13">
        <f t="shared" si="1"/>
        <v>0.04673081733</v>
      </c>
      <c r="D9" s="16" t="str">
        <f t="array" ref="D9">INDEX('Full Data'!B:B,MATCH(LARGE('Full Data'!H:H,A9),'Full Data'!H:H,0))</f>
        <v>HENDERSON GBL INV INSTL LG DATED CRED I GROSS</v>
      </c>
      <c r="E9" s="8"/>
      <c r="F9" s="14">
        <f t="shared" si="2"/>
        <v>0</v>
      </c>
      <c r="G9" s="13">
        <f t="shared" si="3"/>
        <v>0</v>
      </c>
      <c r="H9" s="8"/>
      <c r="I9" s="8"/>
      <c r="J9" s="8"/>
      <c r="K9" s="8"/>
      <c r="L9" s="8"/>
      <c r="M9" s="8"/>
      <c r="N9" s="8"/>
      <c r="O9" s="8"/>
      <c r="P9" s="8"/>
      <c r="Q9" s="8"/>
      <c r="R9" s="8"/>
      <c r="S9" s="8"/>
      <c r="T9" s="8"/>
      <c r="U9" s="8"/>
      <c r="V9" s="8"/>
      <c r="W9" s="8"/>
      <c r="X9" s="8"/>
    </row>
    <row r="10">
      <c r="A10" s="17">
        <v>6.0</v>
      </c>
      <c r="B10" s="14">
        <f>LARGE('Full Data'!H:H,A10)</f>
        <v>82791264.97</v>
      </c>
      <c r="C10" s="13">
        <f t="shared" si="1"/>
        <v>0.03130423881</v>
      </c>
      <c r="D10" s="16" t="str">
        <f t="array" ref="D10">INDEX('Full Data'!B:B,MATCH(LARGE('Full Data'!H:H,A10),'Full Data'!H:H,0))</f>
        <v>FIDELITY INV SVCS INSTL JAPAN - ACC</v>
      </c>
      <c r="E10" s="9" t="s">
        <v>50</v>
      </c>
      <c r="F10" s="14">
        <f t="shared" si="2"/>
        <v>8279126.497</v>
      </c>
      <c r="G10" s="13">
        <f t="shared" si="3"/>
        <v>0.003130423881</v>
      </c>
      <c r="H10" s="8"/>
      <c r="I10" s="8"/>
      <c r="J10" s="8"/>
      <c r="K10" s="8"/>
      <c r="L10" s="8"/>
      <c r="M10" s="8"/>
      <c r="N10" s="8"/>
      <c r="O10" s="8"/>
      <c r="P10" s="8"/>
      <c r="Q10" s="8"/>
      <c r="R10" s="8"/>
      <c r="S10" s="8"/>
      <c r="T10" s="8"/>
      <c r="U10" s="8"/>
      <c r="V10" s="8"/>
      <c r="W10" s="8"/>
      <c r="X10" s="8"/>
    </row>
    <row r="11">
      <c r="A11" s="17">
        <v>7.0</v>
      </c>
      <c r="B11" s="14">
        <f>LARGE('Full Data'!H:H,A11)</f>
        <v>55500382.07</v>
      </c>
      <c r="C11" s="13">
        <f t="shared" si="1"/>
        <v>0.020985272</v>
      </c>
      <c r="D11" s="16" t="str">
        <f t="array" ref="D11">INDEX('Full Data'!B:B,MATCH(LARGE('Full Data'!H:H,A11),'Full Data'!H:H,0))</f>
        <v>HENDERSON GBL INV INSTL HIGH ALPHA GILT Y</v>
      </c>
      <c r="E11" s="8"/>
      <c r="F11" s="14">
        <f t="shared" si="2"/>
        <v>0</v>
      </c>
      <c r="G11" s="13">
        <f t="shared" si="3"/>
        <v>0</v>
      </c>
      <c r="H11" s="8"/>
      <c r="I11" s="8"/>
      <c r="J11" s="8"/>
      <c r="K11" s="8"/>
      <c r="L11" s="8"/>
      <c r="M11" s="8"/>
      <c r="N11" s="8"/>
      <c r="O11" s="8"/>
      <c r="P11" s="8"/>
      <c r="Q11" s="8"/>
      <c r="R11" s="8"/>
      <c r="S11" s="8"/>
      <c r="T11" s="8"/>
      <c r="U11" s="8"/>
      <c r="V11" s="8"/>
      <c r="W11" s="8"/>
      <c r="X11" s="8"/>
    </row>
    <row r="12">
      <c r="A12" s="17">
        <v>8.0</v>
      </c>
      <c r="B12" s="14">
        <f>LARGE('Full Data'!H:H,A12)</f>
        <v>55277931.81</v>
      </c>
      <c r="C12" s="13">
        <f t="shared" si="1"/>
        <v>0.02090116124</v>
      </c>
      <c r="D12" s="16" t="str">
        <f t="array" ref="D12">INDEX('Full Data'!B:B,MATCH(LARGE('Full Data'!H:H,A12),'Full Data'!H:H,0))</f>
        <v>HENDERSON GBL INV INDEX LINKED BD I GROSS ACC</v>
      </c>
      <c r="E12" s="8"/>
      <c r="F12" s="14">
        <f t="shared" si="2"/>
        <v>0</v>
      </c>
      <c r="G12" s="13">
        <f t="shared" si="3"/>
        <v>0</v>
      </c>
      <c r="H12" s="8"/>
      <c r="I12" s="8"/>
      <c r="J12" s="8"/>
      <c r="K12" s="8"/>
      <c r="L12" s="8"/>
      <c r="M12" s="8"/>
      <c r="N12" s="8"/>
      <c r="O12" s="8"/>
      <c r="P12" s="8"/>
      <c r="Q12" s="8"/>
      <c r="R12" s="8"/>
      <c r="S12" s="8"/>
      <c r="T12" s="8"/>
      <c r="U12" s="8"/>
      <c r="V12" s="8"/>
      <c r="W12" s="8"/>
      <c r="X12" s="8"/>
    </row>
    <row r="13">
      <c r="A13" s="17">
        <v>9.0</v>
      </c>
      <c r="B13" s="14">
        <f>LARGE('Full Data'!H:H,A13)</f>
        <v>44565569.23</v>
      </c>
      <c r="C13" s="13">
        <f t="shared" si="1"/>
        <v>0.01685070547</v>
      </c>
      <c r="D13" s="16" t="str">
        <f t="array" ref="D13">INDEX('Full Data'!B:B,MATCH(LARGE('Full Data'!H:H,A13),'Full Data'!H:H,0))</f>
        <v>FIDELITY INV SVCS INSTL SOUTH EAST ASIA - ACC</v>
      </c>
      <c r="E13" s="9" t="s">
        <v>50</v>
      </c>
      <c r="F13" s="14">
        <f t="shared" si="2"/>
        <v>4456556.923</v>
      </c>
      <c r="G13" s="13">
        <f t="shared" si="3"/>
        <v>0.001685070547</v>
      </c>
      <c r="H13" s="8"/>
      <c r="I13" s="8"/>
      <c r="J13" s="8"/>
      <c r="K13" s="8"/>
      <c r="L13" s="8"/>
      <c r="M13" s="8"/>
      <c r="N13" s="8"/>
      <c r="O13" s="8"/>
      <c r="P13" s="8"/>
      <c r="Q13" s="8"/>
      <c r="R13" s="8"/>
      <c r="S13" s="8"/>
      <c r="T13" s="8"/>
      <c r="U13" s="8"/>
      <c r="V13" s="8"/>
      <c r="W13" s="8"/>
      <c r="X13" s="8"/>
    </row>
    <row r="14">
      <c r="A14" s="17">
        <v>10.0</v>
      </c>
      <c r="B14" s="14">
        <f>LARGE('Full Data'!H:H,A14)</f>
        <v>42531611.28</v>
      </c>
      <c r="C14" s="13">
        <f t="shared" si="1"/>
        <v>0.01608164481</v>
      </c>
      <c r="D14" s="16" t="str">
        <f t="array" ref="D14">INDEX('Full Data'!B:B,MATCH(LARGE('Full Data'!H:H,A14),'Full Data'!H:H,0))</f>
        <v>HARBOURVEST PTNS VIII CAYMAN BUYOUT FUNDLP</v>
      </c>
      <c r="E14" s="8"/>
      <c r="F14" s="14">
        <f t="shared" si="2"/>
        <v>0</v>
      </c>
      <c r="G14" s="13">
        <f t="shared" si="3"/>
        <v>0</v>
      </c>
      <c r="H14" s="8"/>
      <c r="I14" s="8"/>
      <c r="J14" s="8"/>
      <c r="K14" s="8"/>
      <c r="L14" s="8"/>
      <c r="M14" s="8"/>
      <c r="N14" s="8"/>
      <c r="O14" s="8"/>
      <c r="P14" s="8"/>
      <c r="Q14" s="8"/>
      <c r="R14" s="8"/>
      <c r="S14" s="8"/>
      <c r="T14" s="8"/>
      <c r="U14" s="8"/>
      <c r="V14" s="8"/>
      <c r="W14" s="8"/>
      <c r="X14" s="8"/>
    </row>
    <row r="15">
      <c r="A15" s="17">
        <v>11.0</v>
      </c>
      <c r="B15" s="14">
        <f>LARGE('Full Data'!H:H,A15)</f>
        <v>41877195.87</v>
      </c>
      <c r="C15" s="13">
        <f t="shared" si="1"/>
        <v>0.01583420353</v>
      </c>
      <c r="D15" s="16" t="str">
        <f t="array" ref="D15">INDEX('Full Data'!B:B,MATCH(LARGE('Full Data'!H:H,A15),'Full Data'!H:H,0))</f>
        <v>FIDELITY INV SVCS INSTL EMERGING MKTS - ACC</v>
      </c>
      <c r="E15" s="9" t="s">
        <v>50</v>
      </c>
      <c r="F15" s="14">
        <f t="shared" si="2"/>
        <v>4187719.587</v>
      </c>
      <c r="G15" s="13">
        <f t="shared" si="3"/>
        <v>0.001583420353</v>
      </c>
      <c r="H15" s="8"/>
      <c r="I15" s="8"/>
      <c r="J15" s="8"/>
      <c r="K15" s="8"/>
      <c r="L15" s="8"/>
      <c r="M15" s="8"/>
      <c r="N15" s="8"/>
      <c r="O15" s="8"/>
      <c r="P15" s="8"/>
      <c r="Q15" s="8"/>
      <c r="R15" s="8"/>
      <c r="S15" s="8"/>
      <c r="T15" s="8"/>
      <c r="U15" s="8"/>
      <c r="V15" s="8"/>
      <c r="W15" s="8"/>
      <c r="X15" s="8"/>
    </row>
    <row r="16">
      <c r="A16" s="17">
        <v>12.0</v>
      </c>
      <c r="B16" s="14">
        <f>LARGE('Full Data'!H:H,A16)</f>
        <v>41543622.18</v>
      </c>
      <c r="C16" s="13">
        <f t="shared" si="1"/>
        <v>0.01570807585</v>
      </c>
      <c r="D16" s="16" t="str">
        <f t="array" ref="D16">INDEX('Full Data'!B:B,MATCH(LARGE('Full Data'!H:H,A16),'Full Data'!H:H,0))</f>
        <v>EUROPEAN STRATEGIC PARTNERS 2004 B</v>
      </c>
      <c r="E16" s="8"/>
      <c r="F16" s="14">
        <f t="shared" si="2"/>
        <v>0</v>
      </c>
      <c r="G16" s="13">
        <f t="shared" si="3"/>
        <v>0</v>
      </c>
      <c r="H16" s="8"/>
      <c r="I16" s="8"/>
      <c r="J16" s="8"/>
      <c r="K16" s="8"/>
      <c r="L16" s="8"/>
      <c r="M16" s="8"/>
      <c r="N16" s="8"/>
      <c r="O16" s="8"/>
      <c r="P16" s="8"/>
      <c r="Q16" s="8"/>
      <c r="R16" s="8"/>
      <c r="S16" s="8"/>
      <c r="T16" s="8"/>
      <c r="U16" s="8"/>
      <c r="V16" s="8"/>
      <c r="W16" s="8"/>
      <c r="X16" s="8"/>
    </row>
    <row r="17">
      <c r="A17" s="17">
        <v>13.0</v>
      </c>
      <c r="B17" s="14">
        <f>LARGE('Full Data'!H:H,A17)</f>
        <v>41531064.1</v>
      </c>
      <c r="C17" s="13">
        <f t="shared" si="1"/>
        <v>0.01570332751</v>
      </c>
      <c r="D17" s="16" t="str">
        <f t="array" ref="D17">INDEX('Full Data'!B:B,MATCH(LARGE('Full Data'!H:H,A17),'Full Data'!H:H,0))</f>
        <v>HENDERSON ABSOLUTE RETURN BOND Y GROSS GBP ACC</v>
      </c>
      <c r="E17" s="8"/>
      <c r="F17" s="14">
        <f t="shared" si="2"/>
        <v>0</v>
      </c>
      <c r="G17" s="13">
        <f t="shared" si="3"/>
        <v>0</v>
      </c>
      <c r="H17" s="8"/>
      <c r="I17" s="8"/>
      <c r="J17" s="8"/>
      <c r="K17" s="8"/>
      <c r="L17" s="8"/>
      <c r="M17" s="8"/>
      <c r="N17" s="8"/>
      <c r="O17" s="8"/>
      <c r="P17" s="8"/>
      <c r="Q17" s="8"/>
      <c r="R17" s="8"/>
      <c r="S17" s="8"/>
      <c r="T17" s="8"/>
      <c r="U17" s="8"/>
      <c r="V17" s="8"/>
      <c r="W17" s="8"/>
      <c r="X17" s="8"/>
    </row>
    <row r="18">
      <c r="A18" s="17">
        <v>14.0</v>
      </c>
      <c r="B18" s="14">
        <f>LARGE('Full Data'!H:H,A18)</f>
        <v>40834754.04</v>
      </c>
      <c r="C18" s="13">
        <f t="shared" si="1"/>
        <v>0.01544004543</v>
      </c>
      <c r="D18" s="16" t="str">
        <f t="array" ref="D18">INDEX('Full Data'!B:B,MATCH(LARGE('Full Data'!H:H,A18),'Full Data'!H:H,0))</f>
        <v>NET CASH</v>
      </c>
      <c r="E18" s="8"/>
      <c r="F18" s="14">
        <f t="shared" si="2"/>
        <v>0</v>
      </c>
      <c r="G18" s="13">
        <f t="shared" si="3"/>
        <v>0</v>
      </c>
      <c r="H18" s="8"/>
      <c r="I18" s="8"/>
      <c r="J18" s="8"/>
      <c r="K18" s="8"/>
      <c r="L18" s="8"/>
      <c r="M18" s="8"/>
      <c r="N18" s="8"/>
      <c r="O18" s="8"/>
      <c r="P18" s="8"/>
      <c r="Q18" s="8"/>
      <c r="R18" s="8"/>
      <c r="S18" s="8"/>
      <c r="T18" s="8"/>
      <c r="U18" s="8"/>
      <c r="V18" s="8"/>
      <c r="W18" s="8"/>
      <c r="X18" s="8"/>
    </row>
    <row r="19">
      <c r="A19" s="17">
        <v>15.0</v>
      </c>
      <c r="B19" s="14">
        <f>LARGE('Full Data'!H:H,A19)</f>
        <v>36425139.58</v>
      </c>
      <c r="C19" s="13">
        <f t="shared" si="1"/>
        <v>0.01377272431</v>
      </c>
      <c r="D19" s="16" t="str">
        <f t="array" ref="D19">INDEX('Full Data'!B:B,MATCH(LARGE('Full Data'!H:H,A19),'Full Data'!H:H,0))</f>
        <v>CAPITAL INTL EMERGING MARKETS'C1'</v>
      </c>
      <c r="E19" s="9" t="s">
        <v>50</v>
      </c>
      <c r="F19" s="14">
        <f t="shared" si="2"/>
        <v>3642513.958</v>
      </c>
      <c r="G19" s="13">
        <f t="shared" si="3"/>
        <v>0.001377272431</v>
      </c>
      <c r="H19" s="8"/>
      <c r="I19" s="8"/>
      <c r="J19" s="8"/>
      <c r="K19" s="8"/>
      <c r="L19" s="8"/>
      <c r="M19" s="8"/>
      <c r="N19" s="8"/>
      <c r="O19" s="8"/>
      <c r="P19" s="8"/>
      <c r="Q19" s="8"/>
      <c r="R19" s="8"/>
      <c r="S19" s="8"/>
      <c r="T19" s="8"/>
      <c r="U19" s="8"/>
      <c r="V19" s="8"/>
      <c r="W19" s="8"/>
      <c r="X19" s="8"/>
    </row>
    <row r="20">
      <c r="A20" s="8"/>
      <c r="B20" s="8"/>
      <c r="C20" s="8"/>
      <c r="D20" s="8"/>
      <c r="E20" s="8" t="s">
        <v>58</v>
      </c>
      <c r="F20" s="14">
        <f t="shared" ref="F20:G20" si="4">SUM(F5:F19)</f>
        <v>75269456.5</v>
      </c>
      <c r="G20" s="13">
        <f t="shared" si="4"/>
        <v>0.02846016475</v>
      </c>
      <c r="H20" s="8"/>
      <c r="I20" s="8"/>
      <c r="J20" s="8"/>
      <c r="K20" s="8"/>
      <c r="L20" s="8"/>
      <c r="M20" s="8"/>
      <c r="N20" s="8"/>
      <c r="O20" s="8"/>
      <c r="P20" s="8"/>
      <c r="Q20" s="8"/>
      <c r="R20" s="8"/>
      <c r="S20" s="8"/>
      <c r="T20" s="8"/>
      <c r="U20" s="8"/>
      <c r="V20" s="8"/>
      <c r="W20" s="8"/>
      <c r="X20" s="8"/>
    </row>
    <row r="21">
      <c r="A21" s="8"/>
      <c r="B21" s="8"/>
      <c r="C21" s="8"/>
      <c r="D21" s="8"/>
      <c r="E21" s="8" t="s">
        <v>60</v>
      </c>
      <c r="F21" s="14">
        <f>'Fossil Fuel direct investments'!B3</f>
        <v>65574683.74</v>
      </c>
      <c r="G21" s="13">
        <f>'Fossil Fuel direct investments'!B4</f>
        <v>0.02479447029</v>
      </c>
      <c r="H21" s="8"/>
      <c r="I21" s="8"/>
      <c r="J21" s="8"/>
      <c r="K21" s="8"/>
      <c r="L21" s="8"/>
      <c r="M21" s="8"/>
      <c r="N21" s="8"/>
      <c r="O21" s="8"/>
      <c r="P21" s="8"/>
      <c r="Q21" s="8"/>
      <c r="R21" s="8"/>
      <c r="S21" s="8"/>
      <c r="T21" s="8"/>
      <c r="U21" s="8"/>
      <c r="V21" s="8"/>
      <c r="W21" s="8"/>
      <c r="X21" s="8"/>
    </row>
    <row r="22">
      <c r="A22" s="8"/>
      <c r="B22" s="8"/>
      <c r="C22" s="8"/>
      <c r="D22" s="8"/>
      <c r="E22" s="8"/>
      <c r="F22" s="8"/>
      <c r="G22" s="8"/>
      <c r="H22" s="8"/>
      <c r="I22" s="8"/>
      <c r="J22" s="8"/>
      <c r="K22" s="8"/>
      <c r="L22" s="8"/>
      <c r="M22" s="8"/>
      <c r="N22" s="8"/>
      <c r="O22" s="8"/>
      <c r="P22" s="8"/>
      <c r="Q22" s="8"/>
      <c r="R22" s="8"/>
      <c r="S22" s="8"/>
      <c r="T22" s="8"/>
      <c r="U22" s="8"/>
      <c r="V22" s="8"/>
      <c r="W22" s="8"/>
      <c r="X22" s="8"/>
    </row>
    <row r="23">
      <c r="A23" s="8"/>
      <c r="B23" s="8"/>
      <c r="C23" s="8"/>
      <c r="D23" s="8"/>
      <c r="E23" s="8" t="s">
        <v>61</v>
      </c>
      <c r="F23" s="14">
        <f t="shared" ref="F23:G23" si="5">F20+F21</f>
        <v>140844140.2</v>
      </c>
      <c r="G23" s="13">
        <f t="shared" si="5"/>
        <v>0.05325463505</v>
      </c>
      <c r="H23" s="8"/>
      <c r="I23" s="8"/>
      <c r="J23" s="8"/>
      <c r="K23" s="8"/>
      <c r="L23" s="8"/>
      <c r="M23" s="8"/>
      <c r="N23" s="8"/>
      <c r="O23" s="8"/>
      <c r="P23" s="8"/>
      <c r="Q23" s="8"/>
      <c r="R23" s="8"/>
      <c r="S23" s="8"/>
      <c r="T23" s="8"/>
      <c r="U23" s="8"/>
      <c r="V23" s="8"/>
      <c r="W23" s="8"/>
      <c r="X23" s="8"/>
    </row>
    <row r="24">
      <c r="A24" s="8"/>
      <c r="B24" s="8"/>
      <c r="C24" s="8"/>
      <c r="D24" s="8"/>
      <c r="E24" s="8" t="s">
        <v>35</v>
      </c>
      <c r="F24" s="10">
        <f>'Fossil Fuel direct investments'!B2</f>
        <v>2644730175</v>
      </c>
      <c r="G24" s="8"/>
      <c r="H24" s="8"/>
      <c r="I24" s="8"/>
      <c r="J24" s="8"/>
      <c r="K24" s="8"/>
      <c r="L24" s="8"/>
      <c r="M24" s="8"/>
      <c r="N24" s="8"/>
      <c r="O24" s="8"/>
      <c r="P24" s="8"/>
      <c r="Q24" s="8"/>
      <c r="R24" s="8"/>
      <c r="S24" s="8"/>
      <c r="T24" s="8"/>
      <c r="U24" s="8"/>
      <c r="V24" s="8"/>
      <c r="W24" s="8"/>
      <c r="X24" s="8"/>
    </row>
    <row r="25">
      <c r="A25" s="8"/>
      <c r="B25" s="8"/>
      <c r="C25" s="8"/>
      <c r="D25" s="8"/>
      <c r="E25" s="8"/>
      <c r="F25" s="8"/>
      <c r="G25" s="8"/>
      <c r="H25" s="8"/>
      <c r="I25" s="8"/>
      <c r="J25" s="8"/>
      <c r="K25" s="8"/>
      <c r="L25" s="8"/>
      <c r="M25" s="8"/>
      <c r="N25" s="8"/>
      <c r="O25" s="8"/>
      <c r="P25" s="8"/>
      <c r="Q25" s="8"/>
      <c r="R25" s="8"/>
      <c r="S25" s="8"/>
      <c r="T25" s="8"/>
      <c r="U25" s="8"/>
      <c r="V25" s="8"/>
      <c r="W25" s="8"/>
      <c r="X25" s="8"/>
    </row>
    <row r="26">
      <c r="A26" s="8"/>
      <c r="B26" s="8"/>
      <c r="C26" s="8"/>
      <c r="D26" s="8"/>
      <c r="E26" s="8"/>
      <c r="F26" s="8"/>
      <c r="G26" s="8"/>
      <c r="H26" s="8"/>
      <c r="I26" s="8"/>
      <c r="J26" s="8"/>
      <c r="K26" s="8"/>
      <c r="L26" s="8"/>
      <c r="M26" s="8"/>
      <c r="N26" s="8"/>
      <c r="O26" s="8"/>
      <c r="P26" s="8"/>
      <c r="Q26" s="8"/>
      <c r="R26" s="8"/>
      <c r="S26" s="8"/>
      <c r="T26" s="8"/>
      <c r="U26" s="8"/>
      <c r="V26" s="8"/>
      <c r="W26" s="8"/>
      <c r="X26" s="8"/>
    </row>
    <row r="27">
      <c r="A27" s="8"/>
      <c r="B27" s="8"/>
      <c r="C27" s="8"/>
      <c r="D27" s="8"/>
      <c r="E27" s="8"/>
      <c r="F27" s="8"/>
      <c r="G27" s="8"/>
      <c r="H27" s="8"/>
      <c r="I27" s="8"/>
      <c r="J27" s="8"/>
      <c r="K27" s="8"/>
      <c r="L27" s="8"/>
      <c r="M27" s="8"/>
      <c r="N27" s="8"/>
      <c r="O27" s="8"/>
      <c r="P27" s="8"/>
      <c r="Q27" s="8"/>
      <c r="R27" s="8"/>
      <c r="S27" s="8"/>
      <c r="T27" s="8"/>
      <c r="U27" s="8"/>
      <c r="V27" s="8"/>
      <c r="W27" s="8"/>
      <c r="X27" s="8"/>
    </row>
    <row r="28">
      <c r="A28" s="8"/>
      <c r="B28" s="8"/>
      <c r="C28" s="8"/>
      <c r="D28" s="8"/>
      <c r="E28" s="8"/>
      <c r="F28" s="8"/>
      <c r="G28" s="8"/>
      <c r="H28" s="8"/>
      <c r="I28" s="8"/>
      <c r="J28" s="8"/>
      <c r="K28" s="8"/>
      <c r="L28" s="8"/>
      <c r="M28" s="8"/>
      <c r="N28" s="8"/>
      <c r="O28" s="8"/>
      <c r="P28" s="8"/>
      <c r="Q28" s="8"/>
      <c r="R28" s="8"/>
      <c r="S28" s="8"/>
      <c r="T28" s="8"/>
      <c r="U28" s="8"/>
      <c r="V28" s="8"/>
      <c r="W28" s="8"/>
      <c r="X28" s="8"/>
    </row>
    <row r="29">
      <c r="A29" s="8"/>
      <c r="B29" s="8"/>
      <c r="C29" s="8"/>
      <c r="D29" s="8"/>
      <c r="E29" s="8"/>
      <c r="F29" s="8"/>
      <c r="G29" s="8"/>
      <c r="H29" s="8"/>
      <c r="I29" s="8"/>
      <c r="J29" s="8"/>
      <c r="K29" s="8"/>
      <c r="L29" s="8"/>
      <c r="M29" s="8"/>
      <c r="N29" s="8"/>
      <c r="O29" s="8"/>
      <c r="P29" s="8"/>
      <c r="Q29" s="8"/>
      <c r="R29" s="8"/>
      <c r="S29" s="8"/>
      <c r="T29" s="8"/>
      <c r="U29" s="8"/>
      <c r="V29" s="8"/>
      <c r="W29" s="8"/>
      <c r="X29" s="8"/>
    </row>
    <row r="30">
      <c r="A30" s="8"/>
      <c r="B30" s="8"/>
      <c r="C30" s="8"/>
      <c r="D30" s="8"/>
      <c r="E30" s="8"/>
      <c r="F30" s="8"/>
      <c r="G30" s="8"/>
      <c r="H30" s="8"/>
      <c r="I30" s="8"/>
      <c r="J30" s="8"/>
      <c r="K30" s="8"/>
      <c r="L30" s="8"/>
      <c r="M30" s="8"/>
      <c r="N30" s="8"/>
      <c r="O30" s="8"/>
      <c r="P30" s="8"/>
      <c r="Q30" s="8"/>
      <c r="R30" s="8"/>
      <c r="S30" s="8"/>
      <c r="T30" s="8"/>
      <c r="U30" s="8"/>
      <c r="V30" s="8"/>
      <c r="W30" s="8"/>
      <c r="X30" s="8"/>
    </row>
    <row r="31">
      <c r="A31" s="8"/>
      <c r="B31" s="8"/>
      <c r="C31" s="8"/>
      <c r="D31" s="8"/>
      <c r="E31" s="8"/>
      <c r="F31" s="8"/>
      <c r="G31" s="8"/>
      <c r="H31" s="8"/>
      <c r="I31" s="8"/>
      <c r="J31" s="8"/>
      <c r="K31" s="8"/>
      <c r="L31" s="8"/>
      <c r="M31" s="8"/>
      <c r="N31" s="8"/>
      <c r="O31" s="8"/>
      <c r="P31" s="8"/>
      <c r="Q31" s="8"/>
      <c r="R31" s="8"/>
      <c r="S31" s="8"/>
      <c r="T31" s="8"/>
      <c r="U31" s="8"/>
      <c r="V31" s="8"/>
      <c r="W31" s="8"/>
      <c r="X31" s="8"/>
    </row>
    <row r="32">
      <c r="A32" s="8"/>
      <c r="B32" s="8"/>
      <c r="C32" s="8"/>
      <c r="D32" s="8"/>
      <c r="E32" s="8"/>
      <c r="F32" s="8"/>
      <c r="G32" s="8"/>
      <c r="H32" s="8"/>
      <c r="I32" s="8"/>
      <c r="J32" s="8"/>
      <c r="K32" s="8"/>
      <c r="L32" s="8"/>
      <c r="M32" s="8"/>
      <c r="N32" s="8"/>
      <c r="O32" s="8"/>
      <c r="P32" s="8"/>
      <c r="Q32" s="8"/>
      <c r="R32" s="8"/>
      <c r="S32" s="8"/>
      <c r="T32" s="8"/>
      <c r="U32" s="8"/>
      <c r="V32" s="8"/>
      <c r="W32" s="8"/>
      <c r="X32" s="8"/>
    </row>
    <row r="33">
      <c r="A33" s="8"/>
      <c r="B33" s="8"/>
      <c r="C33" s="8"/>
      <c r="D33" s="8"/>
      <c r="E33" s="8"/>
      <c r="F33" s="8"/>
      <c r="G33" s="8"/>
      <c r="H33" s="8"/>
      <c r="I33" s="8"/>
      <c r="J33" s="8"/>
      <c r="K33" s="8"/>
      <c r="L33" s="8"/>
      <c r="M33" s="8"/>
      <c r="N33" s="8"/>
      <c r="O33" s="8"/>
      <c r="P33" s="8"/>
      <c r="Q33" s="8"/>
      <c r="R33" s="8"/>
      <c r="S33" s="8"/>
      <c r="T33" s="8"/>
      <c r="U33" s="8"/>
      <c r="V33" s="8"/>
      <c r="W33" s="8"/>
      <c r="X33" s="8"/>
    </row>
    <row r="34">
      <c r="A34" s="8"/>
      <c r="B34" s="8"/>
      <c r="C34" s="8"/>
      <c r="D34" s="8"/>
      <c r="E34" s="8"/>
      <c r="F34" s="8"/>
      <c r="G34" s="8"/>
      <c r="H34" s="8"/>
      <c r="I34" s="8"/>
      <c r="J34" s="8"/>
      <c r="K34" s="8"/>
      <c r="L34" s="8"/>
      <c r="M34" s="8"/>
      <c r="N34" s="8"/>
      <c r="O34" s="8"/>
      <c r="P34" s="8"/>
      <c r="Q34" s="8"/>
      <c r="R34" s="8"/>
      <c r="S34" s="8"/>
      <c r="T34" s="8"/>
      <c r="U34" s="8"/>
      <c r="V34" s="8"/>
      <c r="W34" s="8"/>
      <c r="X34" s="8"/>
    </row>
    <row r="35">
      <c r="A35" s="8"/>
      <c r="B35" s="8"/>
      <c r="C35" s="8"/>
      <c r="D35" s="8"/>
      <c r="E35" s="8"/>
      <c r="F35" s="8"/>
      <c r="G35" s="8"/>
      <c r="H35" s="8"/>
      <c r="I35" s="8"/>
      <c r="J35" s="8"/>
      <c r="K35" s="8"/>
      <c r="L35" s="8"/>
      <c r="M35" s="8"/>
      <c r="N35" s="8"/>
      <c r="O35" s="8"/>
      <c r="P35" s="8"/>
      <c r="Q35" s="8"/>
      <c r="R35" s="8"/>
      <c r="S35" s="8"/>
      <c r="T35" s="8"/>
      <c r="U35" s="8"/>
      <c r="V35" s="8"/>
      <c r="W35" s="8"/>
      <c r="X35" s="8"/>
    </row>
    <row r="36">
      <c r="A36" s="8"/>
      <c r="B36" s="8"/>
      <c r="C36" s="8"/>
      <c r="D36" s="8"/>
      <c r="E36" s="8"/>
      <c r="F36" s="8"/>
      <c r="G36" s="8"/>
      <c r="H36" s="8"/>
      <c r="I36" s="8"/>
      <c r="J36" s="8"/>
      <c r="K36" s="8"/>
      <c r="L36" s="8"/>
      <c r="M36" s="8"/>
      <c r="N36" s="8"/>
      <c r="O36" s="8"/>
      <c r="P36" s="8"/>
      <c r="Q36" s="8"/>
      <c r="R36" s="8"/>
      <c r="S36" s="8"/>
      <c r="T36" s="8"/>
      <c r="U36" s="8"/>
      <c r="V36" s="8"/>
      <c r="W36" s="8"/>
      <c r="X36" s="8"/>
    </row>
    <row r="37">
      <c r="A37" s="8"/>
      <c r="B37" s="8"/>
      <c r="C37" s="8"/>
      <c r="D37" s="8"/>
      <c r="E37" s="8"/>
      <c r="F37" s="8"/>
      <c r="G37" s="8"/>
      <c r="H37" s="8"/>
      <c r="I37" s="8"/>
      <c r="J37" s="8"/>
      <c r="K37" s="8"/>
      <c r="L37" s="8"/>
      <c r="M37" s="8"/>
      <c r="N37" s="8"/>
      <c r="O37" s="8"/>
      <c r="P37" s="8"/>
      <c r="Q37" s="8"/>
      <c r="R37" s="8"/>
      <c r="S37" s="8"/>
      <c r="T37" s="8"/>
      <c r="U37" s="8"/>
      <c r="V37" s="8"/>
      <c r="W37" s="8"/>
      <c r="X37" s="8"/>
    </row>
    <row r="38">
      <c r="A38" s="8"/>
      <c r="B38" s="8"/>
      <c r="C38" s="8"/>
      <c r="D38" s="8"/>
      <c r="E38" s="8"/>
      <c r="F38" s="8"/>
      <c r="G38" s="8"/>
      <c r="H38" s="8"/>
      <c r="I38" s="8"/>
      <c r="J38" s="8"/>
      <c r="K38" s="8"/>
      <c r="L38" s="8"/>
      <c r="M38" s="8"/>
      <c r="N38" s="8"/>
      <c r="O38" s="8"/>
      <c r="P38" s="8"/>
      <c r="Q38" s="8"/>
      <c r="R38" s="8"/>
      <c r="S38" s="8"/>
      <c r="T38" s="8"/>
      <c r="U38" s="8"/>
      <c r="V38" s="8"/>
      <c r="W38" s="8"/>
      <c r="X38" s="8"/>
    </row>
    <row r="39">
      <c r="A39" s="8"/>
      <c r="B39" s="8"/>
      <c r="C39" s="8"/>
      <c r="D39" s="8"/>
      <c r="E39" s="8"/>
      <c r="F39" s="8"/>
      <c r="G39" s="8"/>
      <c r="H39" s="8"/>
      <c r="I39" s="8"/>
      <c r="J39" s="8"/>
      <c r="K39" s="8"/>
      <c r="L39" s="8"/>
      <c r="M39" s="8"/>
      <c r="N39" s="8"/>
      <c r="O39" s="8"/>
      <c r="P39" s="8"/>
      <c r="Q39" s="8"/>
      <c r="R39" s="8"/>
      <c r="S39" s="8"/>
      <c r="T39" s="8"/>
      <c r="U39" s="8"/>
      <c r="V39" s="8"/>
      <c r="W39" s="8"/>
      <c r="X39" s="8"/>
    </row>
    <row r="40">
      <c r="A40" s="8"/>
      <c r="B40" s="8"/>
      <c r="C40" s="8"/>
      <c r="D40" s="8"/>
      <c r="E40" s="8"/>
      <c r="F40" s="8"/>
      <c r="G40" s="8"/>
      <c r="H40" s="8"/>
      <c r="I40" s="8"/>
      <c r="J40" s="8"/>
      <c r="K40" s="8"/>
      <c r="L40" s="8"/>
      <c r="M40" s="8"/>
      <c r="N40" s="8"/>
      <c r="O40" s="8"/>
      <c r="P40" s="8"/>
      <c r="Q40" s="8"/>
      <c r="R40" s="8"/>
      <c r="S40" s="8"/>
      <c r="T40" s="8"/>
      <c r="U40" s="8"/>
      <c r="V40" s="8"/>
      <c r="W40" s="8"/>
      <c r="X40" s="8"/>
    </row>
    <row r="41">
      <c r="A41" s="8"/>
      <c r="B41" s="8"/>
      <c r="C41" s="8"/>
      <c r="D41" s="8"/>
      <c r="E41" s="8"/>
      <c r="F41" s="8"/>
      <c r="G41" s="8"/>
      <c r="H41" s="8"/>
      <c r="I41" s="8"/>
      <c r="J41" s="8"/>
      <c r="K41" s="8"/>
      <c r="L41" s="8"/>
      <c r="M41" s="8"/>
      <c r="N41" s="8"/>
      <c r="O41" s="8"/>
      <c r="P41" s="8"/>
      <c r="Q41" s="8"/>
      <c r="R41" s="8"/>
      <c r="S41" s="8"/>
      <c r="T41" s="8"/>
      <c r="U41" s="8"/>
      <c r="V41" s="8"/>
      <c r="W41" s="8"/>
      <c r="X41" s="8"/>
    </row>
    <row r="42">
      <c r="A42" s="8"/>
      <c r="B42" s="8"/>
      <c r="C42" s="8"/>
      <c r="D42" s="8"/>
      <c r="E42" s="8"/>
      <c r="F42" s="8"/>
      <c r="G42" s="8"/>
      <c r="H42" s="8"/>
      <c r="I42" s="8"/>
      <c r="J42" s="8"/>
      <c r="K42" s="8"/>
      <c r="L42" s="8"/>
      <c r="M42" s="8"/>
      <c r="N42" s="8"/>
      <c r="O42" s="8"/>
      <c r="P42" s="8"/>
      <c r="Q42" s="8"/>
      <c r="R42" s="8"/>
      <c r="S42" s="8"/>
      <c r="T42" s="8"/>
      <c r="U42" s="8"/>
      <c r="V42" s="8"/>
      <c r="W42" s="8"/>
      <c r="X42" s="8"/>
    </row>
    <row r="43">
      <c r="A43" s="8"/>
      <c r="B43" s="8"/>
      <c r="C43" s="8"/>
      <c r="D43" s="8"/>
      <c r="E43" s="8"/>
      <c r="F43" s="8"/>
      <c r="G43" s="8"/>
      <c r="H43" s="8"/>
      <c r="I43" s="8"/>
      <c r="J43" s="8"/>
      <c r="K43" s="8"/>
      <c r="L43" s="8"/>
      <c r="M43" s="8"/>
      <c r="N43" s="8"/>
      <c r="O43" s="8"/>
      <c r="P43" s="8"/>
      <c r="Q43" s="8"/>
      <c r="R43" s="8"/>
      <c r="S43" s="8"/>
      <c r="T43" s="8"/>
      <c r="U43" s="8"/>
      <c r="V43" s="8"/>
      <c r="W43" s="8"/>
      <c r="X43" s="8"/>
    </row>
    <row r="44">
      <c r="A44" s="8"/>
      <c r="B44" s="8"/>
      <c r="C44" s="8"/>
      <c r="D44" s="8"/>
      <c r="E44" s="8"/>
      <c r="F44" s="8"/>
      <c r="G44" s="8"/>
      <c r="H44" s="8"/>
      <c r="I44" s="8"/>
      <c r="J44" s="8"/>
      <c r="K44" s="8"/>
      <c r="L44" s="8"/>
      <c r="M44" s="8"/>
      <c r="N44" s="8"/>
      <c r="O44" s="8"/>
      <c r="P44" s="8"/>
      <c r="Q44" s="8"/>
      <c r="R44" s="8"/>
      <c r="S44" s="8"/>
      <c r="T44" s="8"/>
      <c r="U44" s="8"/>
      <c r="V44" s="8"/>
      <c r="W44" s="8"/>
      <c r="X44" s="8"/>
    </row>
    <row r="45">
      <c r="A45" s="8"/>
      <c r="B45" s="8"/>
      <c r="C45" s="8"/>
      <c r="D45" s="8"/>
      <c r="E45" s="8"/>
      <c r="F45" s="8"/>
      <c r="G45" s="8"/>
      <c r="H45" s="8"/>
      <c r="I45" s="8"/>
      <c r="J45" s="8"/>
      <c r="K45" s="8"/>
      <c r="L45" s="8"/>
      <c r="M45" s="8"/>
      <c r="N45" s="8"/>
      <c r="O45" s="8"/>
      <c r="P45" s="8"/>
      <c r="Q45" s="8"/>
      <c r="R45" s="8"/>
      <c r="S45" s="8"/>
      <c r="T45" s="8"/>
      <c r="U45" s="8"/>
      <c r="V45" s="8"/>
      <c r="W45" s="8"/>
      <c r="X45" s="8"/>
    </row>
    <row r="46">
      <c r="A46" s="8"/>
      <c r="B46" s="8"/>
      <c r="C46" s="8"/>
      <c r="D46" s="8"/>
      <c r="E46" s="8"/>
      <c r="F46" s="8"/>
      <c r="G46" s="8"/>
      <c r="H46" s="8"/>
      <c r="I46" s="8"/>
      <c r="J46" s="8"/>
      <c r="K46" s="8"/>
      <c r="L46" s="8"/>
      <c r="M46" s="8"/>
      <c r="N46" s="8"/>
      <c r="O46" s="8"/>
      <c r="P46" s="8"/>
      <c r="Q46" s="8"/>
      <c r="R46" s="8"/>
      <c r="S46" s="8"/>
      <c r="T46" s="8"/>
      <c r="U46" s="8"/>
      <c r="V46" s="8"/>
      <c r="W46" s="8"/>
      <c r="X46" s="8"/>
    </row>
    <row r="47">
      <c r="A47" s="8"/>
      <c r="B47" s="8"/>
      <c r="C47" s="8"/>
      <c r="D47" s="8"/>
      <c r="E47" s="8"/>
      <c r="F47" s="8"/>
      <c r="G47" s="8"/>
      <c r="H47" s="8"/>
      <c r="I47" s="8"/>
      <c r="J47" s="8"/>
      <c r="K47" s="8"/>
      <c r="L47" s="8"/>
      <c r="M47" s="8"/>
      <c r="N47" s="8"/>
      <c r="O47" s="8"/>
      <c r="P47" s="8"/>
      <c r="Q47" s="8"/>
      <c r="R47" s="8"/>
      <c r="S47" s="8"/>
      <c r="T47" s="8"/>
      <c r="U47" s="8"/>
      <c r="V47" s="8"/>
      <c r="W47" s="8"/>
      <c r="X47" s="8"/>
    </row>
    <row r="48">
      <c r="A48" s="8"/>
      <c r="B48" s="8"/>
      <c r="C48" s="8"/>
      <c r="D48" s="8"/>
      <c r="E48" s="8"/>
      <c r="F48" s="8"/>
      <c r="G48" s="8"/>
      <c r="H48" s="8"/>
      <c r="I48" s="8"/>
      <c r="J48" s="8"/>
      <c r="K48" s="8"/>
      <c r="L48" s="8"/>
      <c r="M48" s="8"/>
      <c r="N48" s="8"/>
      <c r="O48" s="8"/>
      <c r="P48" s="8"/>
      <c r="Q48" s="8"/>
      <c r="R48" s="8"/>
      <c r="S48" s="8"/>
      <c r="T48" s="8"/>
      <c r="U48" s="8"/>
      <c r="V48" s="8"/>
      <c r="W48" s="8"/>
      <c r="X48" s="8"/>
    </row>
    <row r="49">
      <c r="A49" s="8"/>
      <c r="B49" s="8"/>
      <c r="C49" s="8"/>
      <c r="D49" s="8"/>
      <c r="E49" s="8"/>
      <c r="F49" s="8"/>
      <c r="G49" s="8"/>
      <c r="H49" s="8"/>
      <c r="I49" s="8"/>
      <c r="J49" s="8"/>
      <c r="K49" s="8"/>
      <c r="L49" s="8"/>
      <c r="M49" s="8"/>
      <c r="N49" s="8"/>
      <c r="O49" s="8"/>
      <c r="P49" s="8"/>
      <c r="Q49" s="8"/>
      <c r="R49" s="8"/>
      <c r="S49" s="8"/>
      <c r="T49" s="8"/>
      <c r="U49" s="8"/>
      <c r="V49" s="8"/>
      <c r="W49" s="8"/>
      <c r="X49" s="8"/>
    </row>
    <row r="50">
      <c r="A50" s="8"/>
      <c r="B50" s="8"/>
      <c r="C50" s="8"/>
      <c r="D50" s="8"/>
      <c r="E50" s="8"/>
      <c r="F50" s="8"/>
      <c r="G50" s="8"/>
      <c r="H50" s="8"/>
      <c r="I50" s="8"/>
      <c r="J50" s="8"/>
      <c r="K50" s="8"/>
      <c r="L50" s="8"/>
      <c r="M50" s="8"/>
      <c r="N50" s="8"/>
      <c r="O50" s="8"/>
      <c r="P50" s="8"/>
      <c r="Q50" s="8"/>
      <c r="R50" s="8"/>
      <c r="S50" s="8"/>
      <c r="T50" s="8"/>
      <c r="U50" s="8"/>
      <c r="V50" s="8"/>
      <c r="W50" s="8"/>
      <c r="X50" s="8"/>
    </row>
    <row r="51">
      <c r="A51" s="8"/>
      <c r="B51" s="8"/>
      <c r="C51" s="8"/>
      <c r="D51" s="8"/>
      <c r="E51" s="8"/>
      <c r="F51" s="8"/>
      <c r="G51" s="8"/>
      <c r="H51" s="8"/>
      <c r="I51" s="8"/>
      <c r="J51" s="8"/>
      <c r="K51" s="8"/>
      <c r="L51" s="8"/>
      <c r="M51" s="8"/>
      <c r="N51" s="8"/>
      <c r="O51" s="8"/>
      <c r="P51" s="8"/>
      <c r="Q51" s="8"/>
      <c r="R51" s="8"/>
      <c r="S51" s="8"/>
      <c r="T51" s="8"/>
      <c r="U51" s="8"/>
      <c r="V51" s="8"/>
      <c r="W51" s="8"/>
      <c r="X51" s="8"/>
    </row>
    <row r="52">
      <c r="A52" s="8"/>
      <c r="B52" s="8"/>
      <c r="C52" s="8"/>
      <c r="D52" s="8"/>
      <c r="E52" s="8"/>
      <c r="F52" s="8"/>
      <c r="G52" s="8"/>
      <c r="H52" s="8"/>
      <c r="I52" s="8"/>
      <c r="J52" s="8"/>
      <c r="K52" s="8"/>
      <c r="L52" s="8"/>
      <c r="M52" s="8"/>
      <c r="N52" s="8"/>
      <c r="O52" s="8"/>
      <c r="P52" s="8"/>
      <c r="Q52" s="8"/>
      <c r="R52" s="8"/>
      <c r="S52" s="8"/>
      <c r="T52" s="8"/>
      <c r="U52" s="8"/>
      <c r="V52" s="8"/>
      <c r="W52" s="8"/>
      <c r="X52" s="8"/>
    </row>
    <row r="53">
      <c r="A53" s="8"/>
      <c r="B53" s="8"/>
      <c r="C53" s="8"/>
      <c r="D53" s="8"/>
      <c r="E53" s="8"/>
      <c r="F53" s="8"/>
      <c r="G53" s="8"/>
      <c r="H53" s="8"/>
      <c r="I53" s="8"/>
      <c r="J53" s="8"/>
      <c r="K53" s="8"/>
      <c r="L53" s="8"/>
      <c r="M53" s="8"/>
      <c r="N53" s="8"/>
      <c r="O53" s="8"/>
      <c r="P53" s="8"/>
      <c r="Q53" s="8"/>
      <c r="R53" s="8"/>
      <c r="S53" s="8"/>
      <c r="T53" s="8"/>
      <c r="U53" s="8"/>
      <c r="V53" s="8"/>
      <c r="W53" s="8"/>
      <c r="X53" s="8"/>
    </row>
    <row r="54">
      <c r="A54" s="8"/>
      <c r="B54" s="8"/>
      <c r="C54" s="8"/>
      <c r="D54" s="8"/>
      <c r="E54" s="8"/>
      <c r="F54" s="8"/>
      <c r="G54" s="8"/>
      <c r="H54" s="8"/>
      <c r="I54" s="8"/>
      <c r="J54" s="8"/>
      <c r="K54" s="8"/>
      <c r="L54" s="8"/>
      <c r="M54" s="8"/>
      <c r="N54" s="8"/>
      <c r="O54" s="8"/>
      <c r="P54" s="8"/>
      <c r="Q54" s="8"/>
      <c r="R54" s="8"/>
      <c r="S54" s="8"/>
      <c r="T54" s="8"/>
      <c r="U54" s="8"/>
      <c r="V54" s="8"/>
      <c r="W54" s="8"/>
      <c r="X54" s="8"/>
    </row>
    <row r="55">
      <c r="A55" s="8"/>
      <c r="B55" s="8"/>
      <c r="C55" s="8"/>
      <c r="D55" s="8"/>
      <c r="E55" s="8"/>
      <c r="F55" s="8"/>
      <c r="G55" s="8"/>
      <c r="H55" s="8"/>
      <c r="I55" s="8"/>
      <c r="J55" s="8"/>
      <c r="K55" s="8"/>
      <c r="L55" s="8"/>
      <c r="M55" s="8"/>
      <c r="N55" s="8"/>
      <c r="O55" s="8"/>
      <c r="P55" s="8"/>
      <c r="Q55" s="8"/>
      <c r="R55" s="8"/>
      <c r="S55" s="8"/>
      <c r="T55" s="8"/>
      <c r="U55" s="8"/>
      <c r="V55" s="8"/>
      <c r="W55" s="8"/>
      <c r="X55" s="8"/>
    </row>
    <row r="56">
      <c r="A56" s="8"/>
      <c r="B56" s="8"/>
      <c r="C56" s="8"/>
      <c r="D56" s="8"/>
      <c r="E56" s="8"/>
      <c r="F56" s="8"/>
      <c r="G56" s="8"/>
      <c r="H56" s="8"/>
      <c r="I56" s="8"/>
      <c r="J56" s="8"/>
      <c r="K56" s="8"/>
      <c r="L56" s="8"/>
      <c r="M56" s="8"/>
      <c r="N56" s="8"/>
      <c r="O56" s="8"/>
      <c r="P56" s="8"/>
      <c r="Q56" s="8"/>
      <c r="R56" s="8"/>
      <c r="S56" s="8"/>
      <c r="T56" s="8"/>
      <c r="U56" s="8"/>
      <c r="V56" s="8"/>
      <c r="W56" s="8"/>
      <c r="X56" s="8"/>
    </row>
    <row r="57">
      <c r="A57" s="8"/>
      <c r="B57" s="8"/>
      <c r="C57" s="8"/>
      <c r="D57" s="8"/>
      <c r="E57" s="8"/>
      <c r="F57" s="8"/>
      <c r="G57" s="8"/>
      <c r="H57" s="8"/>
      <c r="I57" s="8"/>
      <c r="J57" s="8"/>
      <c r="K57" s="8"/>
      <c r="L57" s="8"/>
      <c r="M57" s="8"/>
      <c r="N57" s="8"/>
      <c r="O57" s="8"/>
      <c r="P57" s="8"/>
      <c r="Q57" s="8"/>
      <c r="R57" s="8"/>
      <c r="S57" s="8"/>
      <c r="T57" s="8"/>
      <c r="U57" s="8"/>
      <c r="V57" s="8"/>
      <c r="W57" s="8"/>
      <c r="X57" s="8"/>
    </row>
    <row r="58">
      <c r="A58" s="8"/>
      <c r="B58" s="8"/>
      <c r="C58" s="8"/>
      <c r="D58" s="8"/>
      <c r="E58" s="8"/>
      <c r="F58" s="8"/>
      <c r="G58" s="8"/>
      <c r="H58" s="8"/>
      <c r="I58" s="8"/>
      <c r="J58" s="8"/>
      <c r="K58" s="8"/>
      <c r="L58" s="8"/>
      <c r="M58" s="8"/>
      <c r="N58" s="8"/>
      <c r="O58" s="8"/>
      <c r="P58" s="8"/>
      <c r="Q58" s="8"/>
      <c r="R58" s="8"/>
      <c r="S58" s="8"/>
      <c r="T58" s="8"/>
      <c r="U58" s="8"/>
      <c r="V58" s="8"/>
      <c r="W58" s="8"/>
      <c r="X58" s="8"/>
    </row>
    <row r="59">
      <c r="A59" s="8"/>
      <c r="B59" s="8"/>
      <c r="C59" s="8"/>
      <c r="D59" s="8"/>
      <c r="E59" s="8"/>
      <c r="F59" s="8"/>
      <c r="G59" s="8"/>
      <c r="H59" s="8"/>
      <c r="I59" s="8"/>
      <c r="J59" s="8"/>
      <c r="K59" s="8"/>
      <c r="L59" s="8"/>
      <c r="M59" s="8"/>
      <c r="N59" s="8"/>
      <c r="O59" s="8"/>
      <c r="P59" s="8"/>
      <c r="Q59" s="8"/>
      <c r="R59" s="8"/>
      <c r="S59" s="8"/>
      <c r="T59" s="8"/>
      <c r="U59" s="8"/>
      <c r="V59" s="8"/>
      <c r="W59" s="8"/>
      <c r="X59" s="8"/>
    </row>
    <row r="60">
      <c r="A60" s="8"/>
      <c r="B60" s="8"/>
      <c r="C60" s="8"/>
      <c r="D60" s="8"/>
      <c r="E60" s="8"/>
      <c r="F60" s="8"/>
      <c r="G60" s="8"/>
      <c r="H60" s="8"/>
      <c r="I60" s="8"/>
      <c r="J60" s="8"/>
      <c r="K60" s="8"/>
      <c r="L60" s="8"/>
      <c r="M60" s="8"/>
      <c r="N60" s="8"/>
      <c r="O60" s="8"/>
      <c r="P60" s="8"/>
      <c r="Q60" s="8"/>
      <c r="R60" s="8"/>
      <c r="S60" s="8"/>
      <c r="T60" s="8"/>
      <c r="U60" s="8"/>
      <c r="V60" s="8"/>
      <c r="W60" s="8"/>
      <c r="X60" s="8"/>
    </row>
    <row r="61">
      <c r="A61" s="8"/>
      <c r="B61" s="8"/>
      <c r="C61" s="8"/>
      <c r="D61" s="8"/>
      <c r="E61" s="8"/>
      <c r="F61" s="8"/>
      <c r="G61" s="8"/>
      <c r="H61" s="8"/>
      <c r="I61" s="8"/>
      <c r="J61" s="8"/>
      <c r="K61" s="8"/>
      <c r="L61" s="8"/>
      <c r="M61" s="8"/>
      <c r="N61" s="8"/>
      <c r="O61" s="8"/>
      <c r="P61" s="8"/>
      <c r="Q61" s="8"/>
      <c r="R61" s="8"/>
      <c r="S61" s="8"/>
      <c r="T61" s="8"/>
      <c r="U61" s="8"/>
      <c r="V61" s="8"/>
      <c r="W61" s="8"/>
      <c r="X61" s="8"/>
    </row>
    <row r="62">
      <c r="A62" s="8"/>
      <c r="B62" s="8"/>
      <c r="C62" s="8"/>
      <c r="D62" s="8"/>
      <c r="E62" s="8"/>
      <c r="F62" s="8"/>
      <c r="G62" s="8"/>
      <c r="H62" s="8"/>
      <c r="I62" s="8"/>
      <c r="J62" s="8"/>
      <c r="K62" s="8"/>
      <c r="L62" s="8"/>
      <c r="M62" s="8"/>
      <c r="N62" s="8"/>
      <c r="O62" s="8"/>
      <c r="P62" s="8"/>
      <c r="Q62" s="8"/>
      <c r="R62" s="8"/>
      <c r="S62" s="8"/>
      <c r="T62" s="8"/>
      <c r="U62" s="8"/>
      <c r="V62" s="8"/>
      <c r="W62" s="8"/>
      <c r="X62" s="8"/>
    </row>
    <row r="63">
      <c r="A63" s="8"/>
      <c r="B63" s="8"/>
      <c r="C63" s="8"/>
      <c r="D63" s="8"/>
      <c r="E63" s="8"/>
      <c r="F63" s="8"/>
      <c r="G63" s="8"/>
      <c r="H63" s="8"/>
      <c r="I63" s="8"/>
      <c r="J63" s="8"/>
      <c r="K63" s="8"/>
      <c r="L63" s="8"/>
      <c r="M63" s="8"/>
      <c r="N63" s="8"/>
      <c r="O63" s="8"/>
      <c r="P63" s="8"/>
      <c r="Q63" s="8"/>
      <c r="R63" s="8"/>
      <c r="S63" s="8"/>
      <c r="T63" s="8"/>
      <c r="U63" s="8"/>
      <c r="V63" s="8"/>
      <c r="W63" s="8"/>
      <c r="X63" s="8"/>
    </row>
    <row r="64">
      <c r="A64" s="8"/>
      <c r="B64" s="8"/>
      <c r="C64" s="8"/>
      <c r="D64" s="8"/>
      <c r="E64" s="8"/>
      <c r="F64" s="8"/>
      <c r="G64" s="8"/>
      <c r="H64" s="8"/>
      <c r="I64" s="8"/>
      <c r="J64" s="8"/>
      <c r="K64" s="8"/>
      <c r="L64" s="8"/>
      <c r="M64" s="8"/>
      <c r="N64" s="8"/>
      <c r="O64" s="8"/>
      <c r="P64" s="8"/>
      <c r="Q64" s="8"/>
      <c r="R64" s="8"/>
      <c r="S64" s="8"/>
      <c r="T64" s="8"/>
      <c r="U64" s="8"/>
      <c r="V64" s="8"/>
      <c r="W64" s="8"/>
      <c r="X64" s="8"/>
    </row>
    <row r="65">
      <c r="A65" s="8"/>
      <c r="B65" s="8"/>
      <c r="C65" s="8"/>
      <c r="D65" s="8"/>
      <c r="E65" s="8"/>
      <c r="F65" s="8"/>
      <c r="G65" s="8"/>
      <c r="H65" s="8"/>
      <c r="I65" s="8"/>
      <c r="J65" s="8"/>
      <c r="K65" s="8"/>
      <c r="L65" s="8"/>
      <c r="M65" s="8"/>
      <c r="N65" s="8"/>
      <c r="O65" s="8"/>
      <c r="P65" s="8"/>
      <c r="Q65" s="8"/>
      <c r="R65" s="8"/>
      <c r="S65" s="8"/>
      <c r="T65" s="8"/>
      <c r="U65" s="8"/>
      <c r="V65" s="8"/>
      <c r="W65" s="8"/>
      <c r="X65" s="8"/>
    </row>
    <row r="66">
      <c r="A66" s="8"/>
      <c r="B66" s="8"/>
      <c r="C66" s="8"/>
      <c r="D66" s="8"/>
      <c r="E66" s="8"/>
      <c r="F66" s="8"/>
      <c r="G66" s="8"/>
      <c r="H66" s="8"/>
      <c r="I66" s="8"/>
      <c r="J66" s="8"/>
      <c r="K66" s="8"/>
      <c r="L66" s="8"/>
      <c r="M66" s="8"/>
      <c r="N66" s="8"/>
      <c r="O66" s="8"/>
      <c r="P66" s="8"/>
      <c r="Q66" s="8"/>
      <c r="R66" s="8"/>
      <c r="S66" s="8"/>
      <c r="T66" s="8"/>
      <c r="U66" s="8"/>
      <c r="V66" s="8"/>
      <c r="W66" s="8"/>
      <c r="X66" s="8"/>
    </row>
    <row r="67">
      <c r="A67" s="8"/>
      <c r="B67" s="8"/>
      <c r="C67" s="8"/>
      <c r="D67" s="8"/>
      <c r="E67" s="8"/>
      <c r="F67" s="8"/>
      <c r="G67" s="8"/>
      <c r="H67" s="8"/>
      <c r="I67" s="8"/>
      <c r="J67" s="8"/>
      <c r="K67" s="8"/>
      <c r="L67" s="8"/>
      <c r="M67" s="8"/>
      <c r="N67" s="8"/>
      <c r="O67" s="8"/>
      <c r="P67" s="8"/>
      <c r="Q67" s="8"/>
      <c r="R67" s="8"/>
      <c r="S67" s="8"/>
      <c r="T67" s="8"/>
      <c r="U67" s="8"/>
      <c r="V67" s="8"/>
      <c r="W67" s="8"/>
      <c r="X67" s="8"/>
    </row>
    <row r="68">
      <c r="A68" s="8"/>
      <c r="B68" s="8"/>
      <c r="C68" s="8"/>
      <c r="D68" s="8"/>
      <c r="E68" s="8"/>
      <c r="F68" s="8"/>
      <c r="G68" s="8"/>
      <c r="H68" s="8"/>
      <c r="I68" s="8"/>
      <c r="J68" s="8"/>
      <c r="K68" s="8"/>
      <c r="L68" s="8"/>
      <c r="M68" s="8"/>
      <c r="N68" s="8"/>
      <c r="O68" s="8"/>
      <c r="P68" s="8"/>
      <c r="Q68" s="8"/>
      <c r="R68" s="8"/>
      <c r="S68" s="8"/>
      <c r="T68" s="8"/>
      <c r="U68" s="8"/>
      <c r="V68" s="8"/>
      <c r="W68" s="8"/>
      <c r="X68" s="8"/>
    </row>
    <row r="69">
      <c r="A69" s="8"/>
      <c r="B69" s="8"/>
      <c r="C69" s="8"/>
      <c r="D69" s="8"/>
      <c r="E69" s="8"/>
      <c r="F69" s="8"/>
      <c r="G69" s="8"/>
      <c r="H69" s="8"/>
      <c r="I69" s="8"/>
      <c r="J69" s="8"/>
      <c r="K69" s="8"/>
      <c r="L69" s="8"/>
      <c r="M69" s="8"/>
      <c r="N69" s="8"/>
      <c r="O69" s="8"/>
      <c r="P69" s="8"/>
      <c r="Q69" s="8"/>
      <c r="R69" s="8"/>
      <c r="S69" s="8"/>
      <c r="T69" s="8"/>
      <c r="U69" s="8"/>
      <c r="V69" s="8"/>
      <c r="W69" s="8"/>
      <c r="X69" s="8"/>
    </row>
    <row r="70">
      <c r="A70" s="8"/>
      <c r="B70" s="8"/>
      <c r="C70" s="8"/>
      <c r="D70" s="8"/>
      <c r="E70" s="8"/>
      <c r="F70" s="8"/>
      <c r="G70" s="8"/>
      <c r="H70" s="8"/>
      <c r="I70" s="8"/>
      <c r="J70" s="8"/>
      <c r="K70" s="8"/>
      <c r="L70" s="8"/>
      <c r="M70" s="8"/>
      <c r="N70" s="8"/>
      <c r="O70" s="8"/>
      <c r="P70" s="8"/>
      <c r="Q70" s="8"/>
      <c r="R70" s="8"/>
      <c r="S70" s="8"/>
      <c r="T70" s="8"/>
      <c r="U70" s="8"/>
      <c r="V70" s="8"/>
      <c r="W70" s="8"/>
      <c r="X70" s="8"/>
    </row>
    <row r="71">
      <c r="A71" s="8"/>
      <c r="B71" s="8"/>
      <c r="C71" s="8"/>
      <c r="D71" s="8"/>
      <c r="E71" s="8"/>
      <c r="F71" s="8"/>
      <c r="G71" s="8"/>
      <c r="H71" s="8"/>
      <c r="I71" s="8"/>
      <c r="J71" s="8"/>
      <c r="K71" s="8"/>
      <c r="L71" s="8"/>
      <c r="M71" s="8"/>
      <c r="N71" s="8"/>
      <c r="O71" s="8"/>
      <c r="P71" s="8"/>
      <c r="Q71" s="8"/>
      <c r="R71" s="8"/>
      <c r="S71" s="8"/>
      <c r="T71" s="8"/>
      <c r="U71" s="8"/>
      <c r="V71" s="8"/>
      <c r="W71" s="8"/>
      <c r="X71" s="8"/>
    </row>
    <row r="72">
      <c r="A72" s="8"/>
      <c r="B72" s="8"/>
      <c r="C72" s="8"/>
      <c r="D72" s="8"/>
      <c r="E72" s="8"/>
      <c r="F72" s="8"/>
      <c r="G72" s="8"/>
      <c r="H72" s="8"/>
      <c r="I72" s="8"/>
      <c r="J72" s="8"/>
      <c r="K72" s="8"/>
      <c r="L72" s="8"/>
      <c r="M72" s="8"/>
      <c r="N72" s="8"/>
      <c r="O72" s="8"/>
      <c r="P72" s="8"/>
      <c r="Q72" s="8"/>
      <c r="R72" s="8"/>
      <c r="S72" s="8"/>
      <c r="T72" s="8"/>
      <c r="U72" s="8"/>
      <c r="V72" s="8"/>
      <c r="W72" s="8"/>
      <c r="X72" s="8"/>
    </row>
    <row r="73">
      <c r="A73" s="8"/>
      <c r="B73" s="8"/>
      <c r="C73" s="8"/>
      <c r="D73" s="8"/>
      <c r="E73" s="8"/>
      <c r="F73" s="8"/>
      <c r="G73" s="8"/>
      <c r="H73" s="8"/>
      <c r="I73" s="8"/>
      <c r="J73" s="8"/>
      <c r="K73" s="8"/>
      <c r="L73" s="8"/>
      <c r="M73" s="8"/>
      <c r="N73" s="8"/>
      <c r="O73" s="8"/>
      <c r="P73" s="8"/>
      <c r="Q73" s="8"/>
      <c r="R73" s="8"/>
      <c r="S73" s="8"/>
      <c r="T73" s="8"/>
      <c r="U73" s="8"/>
      <c r="V73" s="8"/>
      <c r="W73" s="8"/>
      <c r="X73" s="8"/>
    </row>
    <row r="74">
      <c r="A74" s="8"/>
      <c r="B74" s="8"/>
      <c r="C74" s="8"/>
      <c r="D74" s="8"/>
      <c r="E74" s="8"/>
      <c r="F74" s="8"/>
      <c r="G74" s="8"/>
      <c r="H74" s="8"/>
      <c r="I74" s="8"/>
      <c r="J74" s="8"/>
      <c r="K74" s="8"/>
      <c r="L74" s="8"/>
      <c r="M74" s="8"/>
      <c r="N74" s="8"/>
      <c r="O74" s="8"/>
      <c r="P74" s="8"/>
      <c r="Q74" s="8"/>
      <c r="R74" s="8"/>
      <c r="S74" s="8"/>
      <c r="T74" s="8"/>
      <c r="U74" s="8"/>
      <c r="V74" s="8"/>
      <c r="W74" s="8"/>
      <c r="X74" s="8"/>
    </row>
    <row r="75">
      <c r="A75" s="8"/>
      <c r="B75" s="8"/>
      <c r="C75" s="8"/>
      <c r="D75" s="8"/>
      <c r="E75" s="8"/>
      <c r="F75" s="8"/>
      <c r="G75" s="8"/>
      <c r="H75" s="8"/>
      <c r="I75" s="8"/>
      <c r="J75" s="8"/>
      <c r="K75" s="8"/>
      <c r="L75" s="8"/>
      <c r="M75" s="8"/>
      <c r="N75" s="8"/>
      <c r="O75" s="8"/>
      <c r="P75" s="8"/>
      <c r="Q75" s="8"/>
      <c r="R75" s="8"/>
      <c r="S75" s="8"/>
      <c r="T75" s="8"/>
      <c r="U75" s="8"/>
      <c r="V75" s="8"/>
      <c r="W75" s="8"/>
      <c r="X75" s="8"/>
    </row>
    <row r="76">
      <c r="A76" s="8"/>
      <c r="B76" s="8"/>
      <c r="C76" s="8"/>
      <c r="D76" s="8"/>
      <c r="E76" s="8"/>
      <c r="F76" s="8"/>
      <c r="G76" s="8"/>
      <c r="H76" s="8"/>
      <c r="I76" s="8"/>
      <c r="J76" s="8"/>
      <c r="K76" s="8"/>
      <c r="L76" s="8"/>
      <c r="M76" s="8"/>
      <c r="N76" s="8"/>
      <c r="O76" s="8"/>
      <c r="P76" s="8"/>
      <c r="Q76" s="8"/>
      <c r="R76" s="8"/>
      <c r="S76" s="8"/>
      <c r="T76" s="8"/>
      <c r="U76" s="8"/>
      <c r="V76" s="8"/>
      <c r="W76" s="8"/>
      <c r="X76" s="8"/>
    </row>
    <row r="77">
      <c r="A77" s="8"/>
      <c r="B77" s="8"/>
      <c r="C77" s="8"/>
      <c r="D77" s="8"/>
      <c r="E77" s="8"/>
      <c r="F77" s="8"/>
      <c r="G77" s="8"/>
      <c r="H77" s="8"/>
      <c r="I77" s="8"/>
      <c r="J77" s="8"/>
      <c r="K77" s="8"/>
      <c r="L77" s="8"/>
      <c r="M77" s="8"/>
      <c r="N77" s="8"/>
      <c r="O77" s="8"/>
      <c r="P77" s="8"/>
      <c r="Q77" s="8"/>
      <c r="R77" s="8"/>
      <c r="S77" s="8"/>
      <c r="T77" s="8"/>
      <c r="U77" s="8"/>
      <c r="V77" s="8"/>
      <c r="W77" s="8"/>
      <c r="X77" s="8"/>
    </row>
    <row r="78">
      <c r="A78" s="8"/>
      <c r="B78" s="8"/>
      <c r="C78" s="8"/>
      <c r="D78" s="8"/>
      <c r="E78" s="8"/>
      <c r="F78" s="8"/>
      <c r="G78" s="8"/>
      <c r="H78" s="8"/>
      <c r="I78" s="8"/>
      <c r="J78" s="8"/>
      <c r="K78" s="8"/>
      <c r="L78" s="8"/>
      <c r="M78" s="8"/>
      <c r="N78" s="8"/>
      <c r="O78" s="8"/>
      <c r="P78" s="8"/>
      <c r="Q78" s="8"/>
      <c r="R78" s="8"/>
      <c r="S78" s="8"/>
      <c r="T78" s="8"/>
      <c r="U78" s="8"/>
      <c r="V78" s="8"/>
      <c r="W78" s="8"/>
      <c r="X78" s="8"/>
    </row>
    <row r="79">
      <c r="A79" s="8"/>
      <c r="B79" s="8"/>
      <c r="C79" s="8"/>
      <c r="D79" s="8"/>
      <c r="E79" s="8"/>
      <c r="F79" s="8"/>
      <c r="G79" s="8"/>
      <c r="H79" s="8"/>
      <c r="I79" s="8"/>
      <c r="J79" s="8"/>
      <c r="K79" s="8"/>
      <c r="L79" s="8"/>
      <c r="M79" s="8"/>
      <c r="N79" s="8"/>
      <c r="O79" s="8"/>
      <c r="P79" s="8"/>
      <c r="Q79" s="8"/>
      <c r="R79" s="8"/>
      <c r="S79" s="8"/>
      <c r="T79" s="8"/>
      <c r="U79" s="8"/>
      <c r="V79" s="8"/>
      <c r="W79" s="8"/>
      <c r="X79" s="8"/>
    </row>
    <row r="80">
      <c r="A80" s="8"/>
      <c r="B80" s="8"/>
      <c r="C80" s="8"/>
      <c r="D80" s="8"/>
      <c r="E80" s="8"/>
      <c r="F80" s="8"/>
      <c r="G80" s="8"/>
      <c r="H80" s="8"/>
      <c r="I80" s="8"/>
      <c r="J80" s="8"/>
      <c r="K80" s="8"/>
      <c r="L80" s="8"/>
      <c r="M80" s="8"/>
      <c r="N80" s="8"/>
      <c r="O80" s="8"/>
      <c r="P80" s="8"/>
      <c r="Q80" s="8"/>
      <c r="R80" s="8"/>
      <c r="S80" s="8"/>
      <c r="T80" s="8"/>
      <c r="U80" s="8"/>
      <c r="V80" s="8"/>
      <c r="W80" s="8"/>
      <c r="X80" s="8"/>
    </row>
    <row r="81">
      <c r="A81" s="8"/>
      <c r="B81" s="8"/>
      <c r="C81" s="8"/>
      <c r="D81" s="8"/>
      <c r="E81" s="8"/>
      <c r="F81" s="8"/>
      <c r="G81" s="8"/>
      <c r="H81" s="8"/>
      <c r="I81" s="8"/>
      <c r="J81" s="8"/>
      <c r="K81" s="8"/>
      <c r="L81" s="8"/>
      <c r="M81" s="8"/>
      <c r="N81" s="8"/>
      <c r="O81" s="8"/>
      <c r="P81" s="8"/>
      <c r="Q81" s="8"/>
      <c r="R81" s="8"/>
      <c r="S81" s="8"/>
      <c r="T81" s="8"/>
      <c r="U81" s="8"/>
      <c r="V81" s="8"/>
      <c r="W81" s="8"/>
      <c r="X81" s="8"/>
    </row>
    <row r="82">
      <c r="A82" s="8"/>
      <c r="B82" s="8"/>
      <c r="C82" s="8"/>
      <c r="D82" s="8"/>
      <c r="E82" s="8"/>
      <c r="F82" s="8"/>
      <c r="G82" s="8"/>
      <c r="H82" s="8"/>
      <c r="I82" s="8"/>
      <c r="J82" s="8"/>
      <c r="K82" s="8"/>
      <c r="L82" s="8"/>
      <c r="M82" s="8"/>
      <c r="N82" s="8"/>
      <c r="O82" s="8"/>
      <c r="P82" s="8"/>
      <c r="Q82" s="8"/>
      <c r="R82" s="8"/>
      <c r="S82" s="8"/>
      <c r="T82" s="8"/>
      <c r="U82" s="8"/>
      <c r="V82" s="8"/>
      <c r="W82" s="8"/>
      <c r="X82" s="8"/>
    </row>
    <row r="83">
      <c r="A83" s="8"/>
      <c r="B83" s="8"/>
      <c r="C83" s="8"/>
      <c r="D83" s="8"/>
      <c r="E83" s="8"/>
      <c r="F83" s="8"/>
      <c r="G83" s="8"/>
      <c r="H83" s="8"/>
      <c r="I83" s="8"/>
      <c r="J83" s="8"/>
      <c r="K83" s="8"/>
      <c r="L83" s="8"/>
      <c r="M83" s="8"/>
      <c r="N83" s="8"/>
      <c r="O83" s="8"/>
      <c r="P83" s="8"/>
      <c r="Q83" s="8"/>
      <c r="R83" s="8"/>
      <c r="S83" s="8"/>
      <c r="T83" s="8"/>
      <c r="U83" s="8"/>
      <c r="V83" s="8"/>
      <c r="W83" s="8"/>
      <c r="X83" s="8"/>
    </row>
    <row r="84">
      <c r="A84" s="8"/>
      <c r="B84" s="8"/>
      <c r="C84" s="8"/>
      <c r="D84" s="8"/>
      <c r="E84" s="8"/>
      <c r="F84" s="8"/>
      <c r="G84" s="8"/>
      <c r="H84" s="8"/>
      <c r="I84" s="8"/>
      <c r="J84" s="8"/>
      <c r="K84" s="8"/>
      <c r="L84" s="8"/>
      <c r="M84" s="8"/>
      <c r="N84" s="8"/>
      <c r="O84" s="8"/>
      <c r="P84" s="8"/>
      <c r="Q84" s="8"/>
      <c r="R84" s="8"/>
      <c r="S84" s="8"/>
      <c r="T84" s="8"/>
      <c r="U84" s="8"/>
      <c r="V84" s="8"/>
      <c r="W84" s="8"/>
      <c r="X84" s="8"/>
    </row>
    <row r="85">
      <c r="A85" s="8"/>
      <c r="B85" s="8"/>
      <c r="C85" s="8"/>
      <c r="D85" s="8"/>
      <c r="E85" s="8"/>
      <c r="F85" s="8"/>
      <c r="G85" s="8"/>
      <c r="H85" s="8"/>
      <c r="I85" s="8"/>
      <c r="J85" s="8"/>
      <c r="K85" s="8"/>
      <c r="L85" s="8"/>
      <c r="M85" s="8"/>
      <c r="N85" s="8"/>
      <c r="O85" s="8"/>
      <c r="P85" s="8"/>
      <c r="Q85" s="8"/>
      <c r="R85" s="8"/>
      <c r="S85" s="8"/>
      <c r="T85" s="8"/>
      <c r="U85" s="8"/>
      <c r="V85" s="8"/>
      <c r="W85" s="8"/>
      <c r="X85" s="8"/>
    </row>
    <row r="86">
      <c r="A86" s="8"/>
      <c r="B86" s="8"/>
      <c r="C86" s="8"/>
      <c r="D86" s="8"/>
      <c r="E86" s="8"/>
      <c r="F86" s="8"/>
      <c r="G86" s="8"/>
      <c r="H86" s="8"/>
      <c r="I86" s="8"/>
      <c r="J86" s="8"/>
      <c r="K86" s="8"/>
      <c r="L86" s="8"/>
      <c r="M86" s="8"/>
      <c r="N86" s="8"/>
      <c r="O86" s="8"/>
      <c r="P86" s="8"/>
      <c r="Q86" s="8"/>
      <c r="R86" s="8"/>
      <c r="S86" s="8"/>
      <c r="T86" s="8"/>
      <c r="U86" s="8"/>
      <c r="V86" s="8"/>
      <c r="W86" s="8"/>
      <c r="X86" s="8"/>
    </row>
    <row r="87">
      <c r="A87" s="8"/>
      <c r="B87" s="8"/>
      <c r="C87" s="8"/>
      <c r="D87" s="8"/>
      <c r="E87" s="8"/>
      <c r="F87" s="8"/>
      <c r="G87" s="8"/>
      <c r="H87" s="8"/>
      <c r="I87" s="8"/>
      <c r="J87" s="8"/>
      <c r="K87" s="8"/>
      <c r="L87" s="8"/>
      <c r="M87" s="8"/>
      <c r="N87" s="8"/>
      <c r="O87" s="8"/>
      <c r="P87" s="8"/>
      <c r="Q87" s="8"/>
      <c r="R87" s="8"/>
      <c r="S87" s="8"/>
      <c r="T87" s="8"/>
      <c r="U87" s="8"/>
      <c r="V87" s="8"/>
      <c r="W87" s="8"/>
      <c r="X87" s="8"/>
    </row>
    <row r="88">
      <c r="A88" s="8"/>
      <c r="B88" s="8"/>
      <c r="C88" s="8"/>
      <c r="D88" s="8"/>
      <c r="E88" s="8"/>
      <c r="F88" s="8"/>
      <c r="G88" s="8"/>
      <c r="H88" s="8"/>
      <c r="I88" s="8"/>
      <c r="J88" s="8"/>
      <c r="K88" s="8"/>
      <c r="L88" s="8"/>
      <c r="M88" s="8"/>
      <c r="N88" s="8"/>
      <c r="O88" s="8"/>
      <c r="P88" s="8"/>
      <c r="Q88" s="8"/>
      <c r="R88" s="8"/>
      <c r="S88" s="8"/>
      <c r="T88" s="8"/>
      <c r="U88" s="8"/>
      <c r="V88" s="8"/>
      <c r="W88" s="8"/>
      <c r="X88" s="8"/>
    </row>
    <row r="89">
      <c r="A89" s="8"/>
      <c r="B89" s="8"/>
      <c r="C89" s="8"/>
      <c r="D89" s="8"/>
      <c r="E89" s="8"/>
      <c r="F89" s="8"/>
      <c r="G89" s="8"/>
      <c r="H89" s="8"/>
      <c r="I89" s="8"/>
      <c r="J89" s="8"/>
      <c r="K89" s="8"/>
      <c r="L89" s="8"/>
      <c r="M89" s="8"/>
      <c r="N89" s="8"/>
      <c r="O89" s="8"/>
      <c r="P89" s="8"/>
      <c r="Q89" s="8"/>
      <c r="R89" s="8"/>
      <c r="S89" s="8"/>
      <c r="T89" s="8"/>
      <c r="U89" s="8"/>
      <c r="V89" s="8"/>
      <c r="W89" s="8"/>
      <c r="X89" s="8"/>
    </row>
    <row r="90">
      <c r="A90" s="8"/>
      <c r="B90" s="8"/>
      <c r="C90" s="8"/>
      <c r="D90" s="8"/>
      <c r="E90" s="8"/>
      <c r="F90" s="8"/>
      <c r="G90" s="8"/>
      <c r="H90" s="8"/>
      <c r="I90" s="8"/>
      <c r="J90" s="8"/>
      <c r="K90" s="8"/>
      <c r="L90" s="8"/>
      <c r="M90" s="8"/>
      <c r="N90" s="8"/>
      <c r="O90" s="8"/>
      <c r="P90" s="8"/>
      <c r="Q90" s="8"/>
      <c r="R90" s="8"/>
      <c r="S90" s="8"/>
      <c r="T90" s="8"/>
      <c r="U90" s="8"/>
      <c r="V90" s="8"/>
      <c r="W90" s="8"/>
      <c r="X90" s="8"/>
    </row>
    <row r="91">
      <c r="A91" s="8"/>
      <c r="B91" s="8"/>
      <c r="C91" s="8"/>
      <c r="D91" s="8"/>
      <c r="E91" s="8"/>
      <c r="F91" s="8"/>
      <c r="G91" s="8"/>
      <c r="H91" s="8"/>
      <c r="I91" s="8"/>
      <c r="J91" s="8"/>
      <c r="K91" s="8"/>
      <c r="L91" s="8"/>
      <c r="M91" s="8"/>
      <c r="N91" s="8"/>
      <c r="O91" s="8"/>
      <c r="P91" s="8"/>
      <c r="Q91" s="8"/>
      <c r="R91" s="8"/>
      <c r="S91" s="8"/>
      <c r="T91" s="8"/>
      <c r="U91" s="8"/>
      <c r="V91" s="8"/>
      <c r="W91" s="8"/>
      <c r="X91" s="8"/>
    </row>
    <row r="92">
      <c r="A92" s="8"/>
      <c r="B92" s="8"/>
      <c r="C92" s="8"/>
      <c r="D92" s="8"/>
      <c r="E92" s="8"/>
      <c r="F92" s="8"/>
      <c r="G92" s="8"/>
      <c r="H92" s="8"/>
      <c r="I92" s="8"/>
      <c r="J92" s="8"/>
      <c r="K92" s="8"/>
      <c r="L92" s="8"/>
      <c r="M92" s="8"/>
      <c r="N92" s="8"/>
      <c r="O92" s="8"/>
      <c r="P92" s="8"/>
      <c r="Q92" s="8"/>
      <c r="R92" s="8"/>
      <c r="S92" s="8"/>
      <c r="T92" s="8"/>
      <c r="U92" s="8"/>
      <c r="V92" s="8"/>
      <c r="W92" s="8"/>
      <c r="X92" s="8"/>
    </row>
    <row r="93">
      <c r="A93" s="8"/>
      <c r="B93" s="8"/>
      <c r="C93" s="8"/>
      <c r="D93" s="8"/>
      <c r="E93" s="8"/>
      <c r="F93" s="8"/>
      <c r="G93" s="8"/>
      <c r="H93" s="8"/>
      <c r="I93" s="8"/>
      <c r="J93" s="8"/>
      <c r="K93" s="8"/>
      <c r="L93" s="8"/>
      <c r="M93" s="8"/>
      <c r="N93" s="8"/>
      <c r="O93" s="8"/>
      <c r="P93" s="8"/>
      <c r="Q93" s="8"/>
      <c r="R93" s="8"/>
      <c r="S93" s="8"/>
      <c r="T93" s="8"/>
      <c r="U93" s="8"/>
      <c r="V93" s="8"/>
      <c r="W93" s="8"/>
      <c r="X93" s="8"/>
    </row>
    <row r="94">
      <c r="A94" s="8"/>
      <c r="B94" s="8"/>
      <c r="C94" s="8"/>
      <c r="D94" s="8"/>
      <c r="E94" s="8"/>
      <c r="F94" s="8"/>
      <c r="G94" s="8"/>
      <c r="H94" s="8"/>
      <c r="I94" s="8"/>
      <c r="J94" s="8"/>
      <c r="K94" s="8"/>
      <c r="L94" s="8"/>
      <c r="M94" s="8"/>
      <c r="N94" s="8"/>
      <c r="O94" s="8"/>
      <c r="P94" s="8"/>
      <c r="Q94" s="8"/>
      <c r="R94" s="8"/>
      <c r="S94" s="8"/>
      <c r="T94" s="8"/>
      <c r="U94" s="8"/>
      <c r="V94" s="8"/>
      <c r="W94" s="8"/>
      <c r="X94" s="8"/>
    </row>
    <row r="95">
      <c r="A95" s="8"/>
      <c r="B95" s="8"/>
      <c r="C95" s="8"/>
      <c r="D95" s="8"/>
      <c r="E95" s="8"/>
      <c r="F95" s="8"/>
      <c r="G95" s="8"/>
      <c r="H95" s="8"/>
      <c r="I95" s="8"/>
      <c r="J95" s="8"/>
      <c r="K95" s="8"/>
      <c r="L95" s="8"/>
      <c r="M95" s="8"/>
      <c r="N95" s="8"/>
      <c r="O95" s="8"/>
      <c r="P95" s="8"/>
      <c r="Q95" s="8"/>
      <c r="R95" s="8"/>
      <c r="S95" s="8"/>
      <c r="T95" s="8"/>
      <c r="U95" s="8"/>
      <c r="V95" s="8"/>
      <c r="W95" s="8"/>
      <c r="X95" s="8"/>
    </row>
    <row r="96">
      <c r="A96" s="8"/>
      <c r="B96" s="8"/>
      <c r="C96" s="8"/>
      <c r="D96" s="8"/>
      <c r="E96" s="8"/>
      <c r="F96" s="8"/>
      <c r="G96" s="8"/>
      <c r="H96" s="8"/>
      <c r="I96" s="8"/>
      <c r="J96" s="8"/>
      <c r="K96" s="8"/>
      <c r="L96" s="8"/>
      <c r="M96" s="8"/>
      <c r="N96" s="8"/>
      <c r="O96" s="8"/>
      <c r="P96" s="8"/>
      <c r="Q96" s="8"/>
      <c r="R96" s="8"/>
      <c r="S96" s="8"/>
      <c r="T96" s="8"/>
      <c r="U96" s="8"/>
      <c r="V96" s="8"/>
      <c r="W96" s="8"/>
      <c r="X96" s="8"/>
    </row>
    <row r="97">
      <c r="A97" s="8"/>
      <c r="B97" s="8"/>
      <c r="C97" s="8"/>
      <c r="D97" s="8"/>
      <c r="E97" s="8"/>
      <c r="F97" s="8"/>
      <c r="G97" s="8"/>
      <c r="H97" s="8"/>
      <c r="I97" s="8"/>
      <c r="J97" s="8"/>
      <c r="K97" s="8"/>
      <c r="L97" s="8"/>
      <c r="M97" s="8"/>
      <c r="N97" s="8"/>
      <c r="O97" s="8"/>
      <c r="P97" s="8"/>
      <c r="Q97" s="8"/>
      <c r="R97" s="8"/>
      <c r="S97" s="8"/>
      <c r="T97" s="8"/>
      <c r="U97" s="8"/>
      <c r="V97" s="8"/>
      <c r="W97" s="8"/>
      <c r="X97" s="8"/>
    </row>
    <row r="98">
      <c r="A98" s="8"/>
      <c r="B98" s="8"/>
      <c r="C98" s="8"/>
      <c r="D98" s="8"/>
      <c r="E98" s="8"/>
      <c r="F98" s="8"/>
      <c r="G98" s="8"/>
      <c r="H98" s="8"/>
      <c r="I98" s="8"/>
      <c r="J98" s="8"/>
      <c r="K98" s="8"/>
      <c r="L98" s="8"/>
      <c r="M98" s="8"/>
      <c r="N98" s="8"/>
      <c r="O98" s="8"/>
      <c r="P98" s="8"/>
      <c r="Q98" s="8"/>
      <c r="R98" s="8"/>
      <c r="S98" s="8"/>
      <c r="T98" s="8"/>
      <c r="U98" s="8"/>
      <c r="V98" s="8"/>
      <c r="W98" s="8"/>
      <c r="X98" s="8"/>
    </row>
    <row r="99">
      <c r="A99" s="8"/>
      <c r="B99" s="8"/>
      <c r="C99" s="8"/>
      <c r="D99" s="8"/>
      <c r="E99" s="8"/>
      <c r="F99" s="8"/>
      <c r="G99" s="8"/>
      <c r="H99" s="8"/>
      <c r="I99" s="8"/>
      <c r="J99" s="8"/>
      <c r="K99" s="8"/>
      <c r="L99" s="8"/>
      <c r="M99" s="8"/>
      <c r="N99" s="8"/>
      <c r="O99" s="8"/>
      <c r="P99" s="8"/>
      <c r="Q99" s="8"/>
      <c r="R99" s="8"/>
      <c r="S99" s="8"/>
      <c r="T99" s="8"/>
      <c r="U99" s="8"/>
      <c r="V99" s="8"/>
      <c r="W99" s="8"/>
      <c r="X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sheetData>
  <drawing r:id="rId1"/>
</worksheet>
</file>