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<sst xmlns="http://schemas.openxmlformats.org/spreadsheetml/2006/main" count="1257" uniqueCount="525">
  <si>
    <t>Name</t>
  </si>
  <si>
    <t>Name of Local Authority Pension Fund</t>
  </si>
  <si>
    <t>To access the full data open the sheet "Full Data" from the menu at the bottom.</t>
  </si>
  <si>
    <t>Description of holding</t>
  </si>
  <si>
    <t>Sub-category/ Classification</t>
  </si>
  <si>
    <t>Oil/Gas companies</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</si>
  <si>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</si>
  <si>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</si>
  <si>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</si>
  <si>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</si>
  <si>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</si>
  <si>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</si>
  <si>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</si>
  <si>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</si>
  <si>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</si>
  <si>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Annual Report 2014</t>
  </si>
  <si>
    <t>Data sheets for other local authorities and contact details if you can’t find what</t>
  </si>
  <si>
    <t>you are looking for can be accessed from</t>
  </si>
  <si>
    <t>http://gofossilfree.org/uk/pensions/</t>
  </si>
  <si>
    <t>http://www.kingston.gov.uk/downloads/file/1088/statement_of_accounts_for_financial_year_2013_to_2014_audited</t>
  </si>
  <si>
    <t>Coal companies</t>
  </si>
  <si>
    <t>Freedom of Information requests were made to all administering authorities</t>
  </si>
  <si>
    <t>for local authority pension funds.</t>
  </si>
  <si>
    <t>Some responded with thorough data, while others did not. Where the</t>
  </si>
  <si>
    <t>Total holdings</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</si>
  <si>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</si>
  <si>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</si>
  <si>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</si>
  <si>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</si>
  <si>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</si>
  <si>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</si>
  <si>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</si>
  <si>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Verification</t>
  </si>
  <si>
    <t>Fossil Fuel Amounts</t>
  </si>
  <si>
    <t>All Amounts</t>
  </si>
  <si>
    <t>Royal Borough of Kingston upon Thames Pension Fund</t>
  </si>
  <si>
    <t>FIDELITY INSTITUTIONAL SELECT EMERGING MKTS ACC</t>
  </si>
  <si>
    <t>DIVERSIFIED FINANCIAL SERVICES</t>
  </si>
  <si>
    <t>Total fossil fuel holdings</t>
  </si>
  <si>
    <t>Percentage in fossil fuels</t>
  </si>
  <si>
    <t>Top 10 Fossil Fuel Holdings</t>
  </si>
  <si>
    <t>This excludes holdings through pooled funds - see next sheet</t>
  </si>
  <si>
    <t>Amount</t>
  </si>
  <si>
    <t>Pooled fund estimate</t>
  </si>
  <si>
    <t>Percentage</t>
  </si>
  <si>
    <t>Pooled fund</t>
  </si>
  <si>
    <t>Estimated fossil fuel holdings:</t>
  </si>
  <si>
    <t>in % of total holdings</t>
  </si>
  <si>
    <t>Total</t>
  </si>
  <si>
    <t>yes</t>
  </si>
  <si>
    <t xml:space="preserve">Standard Life Global Absolute Return Strategies </t>
  </si>
  <si>
    <t>Total estimated fossil fuels in largest pooled funds</t>
  </si>
  <si>
    <t>Total direct fossil fuels</t>
  </si>
  <si>
    <t>Total fossil fuels</t>
  </si>
  <si>
    <t>APPLE</t>
  </si>
  <si>
    <t>COMPUTERS &amp; PERIPHERALS</t>
  </si>
  <si>
    <t>JOHNSON &amp; JOHNSON</t>
  </si>
  <si>
    <t>PHARMACEUTICALS</t>
  </si>
  <si>
    <t>WELLS FARGO</t>
  </si>
  <si>
    <t>COMMERCIAL BANKS</t>
  </si>
  <si>
    <t>JPMORGAN CHASE</t>
  </si>
  <si>
    <t>MEDTRONIC</t>
  </si>
  <si>
    <t>HEALTH CARE EQUIP &amp; SUPPLIES</t>
  </si>
  <si>
    <t>COCA-COLA</t>
  </si>
  <si>
    <t>BEVERAGES</t>
  </si>
  <si>
    <t>UNITED TECHNOLOGIES</t>
  </si>
  <si>
    <t>AEROSPACE &amp; DEFENSE</t>
  </si>
  <si>
    <t>WALT DISNEY</t>
  </si>
  <si>
    <t>MEDIA</t>
  </si>
  <si>
    <t>COMCAST A  NEW</t>
  </si>
  <si>
    <t>CITIGROUP</t>
  </si>
  <si>
    <t>TOYOTA MOTOR</t>
  </si>
  <si>
    <t>AUTOMOBILES</t>
  </si>
  <si>
    <t>ROCHE HOLDINGS GENUSSSCHEINE</t>
  </si>
  <si>
    <t>SCHLUMBERGER (US)</t>
  </si>
  <si>
    <t>ENERGY EQUIPMENT &amp; SERVICES</t>
  </si>
  <si>
    <t>ORACLE</t>
  </si>
  <si>
    <t>SOFTWARE</t>
  </si>
  <si>
    <t>ACTAVIS</t>
  </si>
  <si>
    <t>BANK OF AMERICA</t>
  </si>
  <si>
    <t>KINDER MORGAN</t>
  </si>
  <si>
    <t>OIL, GAS &amp; CONSUMABLE FUELS</t>
  </si>
  <si>
    <t>BRISTOL-MYERS SQUIBB</t>
  </si>
  <si>
    <t>PROCTER &amp; GAMBLE</t>
  </si>
  <si>
    <t>HOUSEHOLD PRODUCTS</t>
  </si>
  <si>
    <t>NOVARTIS (REGD)</t>
  </si>
  <si>
    <t>BIOMARIN PHARMACEUTICAL</t>
  </si>
  <si>
    <t>BIOTECHNOLOGY</t>
  </si>
  <si>
    <t>DANAHER</t>
  </si>
  <si>
    <t>INDUSTRIAL CONGLOMERATES</t>
  </si>
  <si>
    <t>CVS HEALTH</t>
  </si>
  <si>
    <t>FOOD &amp; STAPLES RETAILING</t>
  </si>
  <si>
    <t>MEDIVATION</t>
  </si>
  <si>
    <t>FACEBOOK A</t>
  </si>
  <si>
    <t>INTERNET SOFTWARE &amp; SERVICES</t>
  </si>
  <si>
    <t>TOTAL</t>
  </si>
  <si>
    <t>FEDEX</t>
  </si>
  <si>
    <t>AIR FREIGHT &amp; LOGISTICS</t>
  </si>
  <si>
    <t>VISA</t>
  </si>
  <si>
    <t>IT SERVICES</t>
  </si>
  <si>
    <t>MCKESSON</t>
  </si>
  <si>
    <t>HEALTH CARE PROVIDERS &amp; SRVCS.</t>
  </si>
  <si>
    <t>TE CONNECTIVITY</t>
  </si>
  <si>
    <t>ELECTRONIC EQUIP., INST. &amp; COMP.</t>
  </si>
  <si>
    <t>DEERE</t>
  </si>
  <si>
    <t>MACHINERY</t>
  </si>
  <si>
    <t>BIOGEN</t>
  </si>
  <si>
    <t>MARATHON PETROLEUM</t>
  </si>
  <si>
    <t>GOOGLE A</t>
  </si>
  <si>
    <t>COGNIZANT TECH SOLUTIONS 'A'</t>
  </si>
  <si>
    <t>US BANCORP</t>
  </si>
  <si>
    <t>DELPHI AUTOMOTIVE</t>
  </si>
  <si>
    <t>AUTO COMPONENTS</t>
  </si>
  <si>
    <t>MASTERCARD</t>
  </si>
  <si>
    <t>BERKSHIRE HATHAWAY B</t>
  </si>
  <si>
    <t>DUPONT (EI) DE NEMOURS &amp; CO</t>
  </si>
  <si>
    <t>CHEMICALS</t>
  </si>
  <si>
    <t>ADOBE SYSTEMS</t>
  </si>
  <si>
    <t>LYONDELLBASELL INDUSTRIES CLASS A</t>
  </si>
  <si>
    <t>TIME WARNER</t>
  </si>
  <si>
    <t>HEWLETT-PACKARD</t>
  </si>
  <si>
    <t>ROYAL DUTCH SHELL A (UK)</t>
  </si>
  <si>
    <t>OIL &amp; GAS</t>
  </si>
  <si>
    <t>BOSTON SCIENTIFIC</t>
  </si>
  <si>
    <t>CAPITAL ONE FINANCIAL</t>
  </si>
  <si>
    <t>CONSUMER FINANCE</t>
  </si>
  <si>
    <t>ANHEUSER BUSCH INBEV</t>
  </si>
  <si>
    <t>FIDELITY NATL INFORM SVCS</t>
  </si>
  <si>
    <t>NESTLE (REGD)</t>
  </si>
  <si>
    <t>FOOD PRODUCTS</t>
  </si>
  <si>
    <t>MONDELEZ INTERNATIONAL</t>
  </si>
  <si>
    <t>VERIZON COMMUNICATIONS (US)</t>
  </si>
  <si>
    <t>DIVERSIFIED TELECOM SERVICES</t>
  </si>
  <si>
    <t>AUSTRALIA &amp; NEW ZEALAND BANKING GROUP (AU)</t>
  </si>
  <si>
    <t>CONSTELLATION BRANDS</t>
  </si>
  <si>
    <t>FISERV</t>
  </si>
  <si>
    <t>AMSURG</t>
  </si>
  <si>
    <t>GOOGLE C</t>
  </si>
  <si>
    <t>MITSUBISHI UFJ FINANCIAL GROUP</t>
  </si>
  <si>
    <t>BAYER</t>
  </si>
  <si>
    <t>SBA COMMUNICATIONS A</t>
  </si>
  <si>
    <t>WIRELESS TELECOM SERVICES</t>
  </si>
  <si>
    <t>STARBUCKS</t>
  </si>
  <si>
    <t>HOTELS RESTAURANTS &amp; LEISURE</t>
  </si>
  <si>
    <t>LLOYDS BANKING GROUP</t>
  </si>
  <si>
    <t>FINANCIALS</t>
  </si>
  <si>
    <t>NIKE B</t>
  </si>
  <si>
    <t>TEXTILES APPAREL &amp; LUX. GOODS</t>
  </si>
  <si>
    <t>GILEAD SCIENCES</t>
  </si>
  <si>
    <t>ESTEE LAUDER A</t>
  </si>
  <si>
    <t>PERSONAL PRODUCTS</t>
  </si>
  <si>
    <t>HESS</t>
  </si>
  <si>
    <t>BLACKROCK</t>
  </si>
  <si>
    <t>CAPITAL MARKETS</t>
  </si>
  <si>
    <t>AUTOZONE</t>
  </si>
  <si>
    <t>SPECIALTY RETAIL</t>
  </si>
  <si>
    <t>LORILLARD</t>
  </si>
  <si>
    <t>TOBACCO</t>
  </si>
  <si>
    <t>VOLKSWAGEN PREFERRED</t>
  </si>
  <si>
    <t>DIGITAL REALTY TRUST</t>
  </si>
  <si>
    <t>REAL ESTATE INVESTMENT TRUSTS (REITS)</t>
  </si>
  <si>
    <t>TWENTY FIRST CENTURY FOX INC-A</t>
  </si>
  <si>
    <t>ACTIVISION BLIZZARD</t>
  </si>
  <si>
    <t>ROYAL BANK OF CANADA (CA)</t>
  </si>
  <si>
    <t>XCEL ENERGY</t>
  </si>
  <si>
    <t>ELECTRIC UTILITIES</t>
  </si>
  <si>
    <t>EDISON INTERNATIONAL</t>
  </si>
  <si>
    <t>SANOFI</t>
  </si>
  <si>
    <t>TORONTO-DOMINION BANK</t>
  </si>
  <si>
    <t>TRAVELERS COMPANIES</t>
  </si>
  <si>
    <t>INSURANCE</t>
  </si>
  <si>
    <t>MICROSOFT</t>
  </si>
  <si>
    <t>COOPER COMPANIES</t>
  </si>
  <si>
    <t>MONSANTO NEW</t>
  </si>
  <si>
    <t>ASHLAND</t>
  </si>
  <si>
    <t>BOSTON PROPERTIES REIT</t>
  </si>
  <si>
    <t>DIAGEO</t>
  </si>
  <si>
    <t>CONSUMER GOODS</t>
  </si>
  <si>
    <t>M&amp;T BANK</t>
  </si>
  <si>
    <t>DUKE REALTY REIT</t>
  </si>
  <si>
    <t>BABCOCK &amp; WILCOX</t>
  </si>
  <si>
    <t>ELECTRICAL EQUIPMENT</t>
  </si>
  <si>
    <t>AGILENT TECHNOLOGIES</t>
  </si>
  <si>
    <t>LIFE SCIENCES TOOLS &amp; SERVICES</t>
  </si>
  <si>
    <t>HALLIBURTON</t>
  </si>
  <si>
    <t>HCA HOLDINGS</t>
  </si>
  <si>
    <t>AIA GROUP</t>
  </si>
  <si>
    <t>UNILEVER CVA (BEARER)</t>
  </si>
  <si>
    <t>V F</t>
  </si>
  <si>
    <t>TEVA PHARMACEUTICAL INDUSTRIES ADR</t>
  </si>
  <si>
    <t>DEUTSCHE TELEKOM (REGD)</t>
  </si>
  <si>
    <t>MEAD JOHNSON NUTRITION A</t>
  </si>
  <si>
    <t>INTESA SANPAOLO</t>
  </si>
  <si>
    <t>INGERSOLL RAND A</t>
  </si>
  <si>
    <t>QUALCOMM</t>
  </si>
  <si>
    <t>COMMUNICATIONS EQUIPMENT</t>
  </si>
  <si>
    <t>ASTELLAS PHARMACEUTICAL</t>
  </si>
  <si>
    <t>INTUIT</t>
  </si>
  <si>
    <t>BG GROUP</t>
  </si>
  <si>
    <t>GENERAL DYNAMICS</t>
  </si>
  <si>
    <t>ROCK TENN COMPANY A</t>
  </si>
  <si>
    <t>CONTAINERS &amp; PACKAGING</t>
  </si>
  <si>
    <t>NOVO-NORDISK B (DK)</t>
  </si>
  <si>
    <t>TEXTRON</t>
  </si>
  <si>
    <t>ZURICH INSURANCE GROUP AG</t>
  </si>
  <si>
    <t>MONSTER BEVERAGE</t>
  </si>
  <si>
    <t>AMERICAN TOWER</t>
  </si>
  <si>
    <t>APACHE</t>
  </si>
  <si>
    <t>NORDEA BANK (SE)</t>
  </si>
  <si>
    <t>LAS VEGAS SANDS</t>
  </si>
  <si>
    <t>MACYS</t>
  </si>
  <si>
    <t>MULTILINE RETAIL</t>
  </si>
  <si>
    <t>IMPERIAL TOBACCO GROUP</t>
  </si>
  <si>
    <t>KDDI</t>
  </si>
  <si>
    <t>AMERIPRISE FINANCIAL</t>
  </si>
  <si>
    <t>ASTRAZENECA (UK)</t>
  </si>
  <si>
    <t>HEALTH CARE</t>
  </si>
  <si>
    <t>AMETEK NEW</t>
  </si>
  <si>
    <t>MACQUARIE GROUP</t>
  </si>
  <si>
    <t>VODAFONE GROUP</t>
  </si>
  <si>
    <t>TELECOMMUNICATIONS</t>
  </si>
  <si>
    <t>ITV</t>
  </si>
  <si>
    <t>CONSUMER SERVICES</t>
  </si>
  <si>
    <t>WYNDHAM WORLDWIDE</t>
  </si>
  <si>
    <t>AGCO</t>
  </si>
  <si>
    <t>SHIRE</t>
  </si>
  <si>
    <t>CMS ENERGY</t>
  </si>
  <si>
    <t>MULTI-UTILITIES</t>
  </si>
  <si>
    <t>SMITH (AO)</t>
  </si>
  <si>
    <t>BUILDING PRODUCTS</t>
  </si>
  <si>
    <t>BUNGE</t>
  </si>
  <si>
    <t>OCEANEERING INTERNATIONAL</t>
  </si>
  <si>
    <t>INTERPUBLIC GROUP OF COMPANIES</t>
  </si>
  <si>
    <t>ENERGIZER HOLDINGS</t>
  </si>
  <si>
    <t>EAST JAPAN RAILWAY</t>
  </si>
  <si>
    <t>ROAD &amp; RAIL</t>
  </si>
  <si>
    <t>AXA</t>
  </si>
  <si>
    <t>ING GROEP</t>
  </si>
  <si>
    <t>REYNOLDS AMERICAN</t>
  </si>
  <si>
    <t>HUNTINGTON BANCSHARES</t>
  </si>
  <si>
    <t>COMMONWEALTH BANK OF AUSTRALIA</t>
  </si>
  <si>
    <t>MICHAEL KORS HOLDINGS</t>
  </si>
  <si>
    <t>DEVON ENERGY</t>
  </si>
  <si>
    <t>AIR METHODS</t>
  </si>
  <si>
    <t>KEYSIGHT TECHNOLOGIES</t>
  </si>
  <si>
    <t>HENNES &amp; MAURITZ B</t>
  </si>
  <si>
    <t>AMADEUS IT HOLDING A</t>
  </si>
  <si>
    <t>METLIFE</t>
  </si>
  <si>
    <t>MARATHON OIL GROUP</t>
  </si>
  <si>
    <t>TELSTRA</t>
  </si>
  <si>
    <t>L'OREAL</t>
  </si>
  <si>
    <t>SUNCOR ENERGY (CA)</t>
  </si>
  <si>
    <t>JAPAN TOBACCO</t>
  </si>
  <si>
    <t>PVH</t>
  </si>
  <si>
    <t>DELTA AIRLINES</t>
  </si>
  <si>
    <t>AIRLINES</t>
  </si>
  <si>
    <t>MCGRAW HILL FINANCIAL INC</t>
  </si>
  <si>
    <t>TRAVELPORT WORLDWIDE</t>
  </si>
  <si>
    <t>INTERNET &amp; CATALOG RETAIL</t>
  </si>
  <si>
    <t>DILLARD A</t>
  </si>
  <si>
    <t>JACOBS ENGINEERING GROUP</t>
  </si>
  <si>
    <t>CONSTRUCTION &amp; ENGINEERING</t>
  </si>
  <si>
    <t>BP</t>
  </si>
  <si>
    <t>ALTICE</t>
  </si>
  <si>
    <t>AMC NETWORKS A</t>
  </si>
  <si>
    <t>ALFA LAVAL</t>
  </si>
  <si>
    <t>BT GROUP</t>
  </si>
  <si>
    <t>SYNGENTA</t>
  </si>
  <si>
    <t>GLAXOSMITHKLINE</t>
  </si>
  <si>
    <t>PRUDENTIAL (UK)</t>
  </si>
  <si>
    <t>SOCIETE GENERALE</t>
  </si>
  <si>
    <t>UBS GROUP</t>
  </si>
  <si>
    <t>SOFTBANK</t>
  </si>
  <si>
    <t>DR PEPPER SNAPPLE GROUP</t>
  </si>
  <si>
    <t>WHITING PETROLEUM</t>
  </si>
  <si>
    <t>SABMILLER (UK)</t>
  </si>
  <si>
    <t>MARVELL TECHNOLOGY GROUP</t>
  </si>
  <si>
    <t>SEMICONDUCTORS &amp;SEMIC.EQUIP</t>
  </si>
  <si>
    <t>DANONE</t>
  </si>
  <si>
    <t>ENDO INTERNATIONAL</t>
  </si>
  <si>
    <t>SEVEN &amp; I HOLDINGS</t>
  </si>
  <si>
    <t>K+S</t>
  </si>
  <si>
    <t>BNP PARIBAS</t>
  </si>
  <si>
    <t>INVESCO</t>
  </si>
  <si>
    <t>HOME DEPOT</t>
  </si>
  <si>
    <t>AIR LIQUIDE</t>
  </si>
  <si>
    <t>FINMECCANICA</t>
  </si>
  <si>
    <t>MAGNA INTERNATIONAL A (CA)</t>
  </si>
  <si>
    <t>SAFRAN</t>
  </si>
  <si>
    <t>DBS GROUP HOLDINGS</t>
  </si>
  <si>
    <t>OSRAM LICHT</t>
  </si>
  <si>
    <t>JAMES HARDIE INDUSTRIES</t>
  </si>
  <si>
    <t>CONSTRUCTION MATERIALS</t>
  </si>
  <si>
    <t>ORANGE</t>
  </si>
  <si>
    <t>RICHEMONT CIE FINANCIERE A</t>
  </si>
  <si>
    <t>ORIX</t>
  </si>
  <si>
    <t>T-MOBILE US INC</t>
  </si>
  <si>
    <t>CONTINENTAL(CONTL GUMMI-WERKE)</t>
  </si>
  <si>
    <t>SONY</t>
  </si>
  <si>
    <t>HOUSEHOLD DURABLES</t>
  </si>
  <si>
    <t>ST GOBAIN</t>
  </si>
  <si>
    <t>NATIONAL GRID</t>
  </si>
  <si>
    <t>UTILITIES</t>
  </si>
  <si>
    <t>HITACHI</t>
  </si>
  <si>
    <t>CHUBB</t>
  </si>
  <si>
    <t>HUTCHISON WHAMPOA</t>
  </si>
  <si>
    <t>MITSUI FUDOSAN (FORMERLY MITSUI REAL ESTATE DEVELOPMENT CO LTD)</t>
  </si>
  <si>
    <t>REAL ESTATE MGT &amp; DEV</t>
  </si>
  <si>
    <t>TESCO</t>
  </si>
  <si>
    <t>BROOKFIELD ASSET MANAGEMENT</t>
  </si>
  <si>
    <t>YUM! BRANDS</t>
  </si>
  <si>
    <t>TELECOM ITALIA</t>
  </si>
  <si>
    <t>VESTAS WIND SYSTEMS</t>
  </si>
  <si>
    <t>VALEANT PHARMACEUTICALS INTERNATIONAL (CA)</t>
  </si>
  <si>
    <t>INTERNATIONAL CONSOLIDATED AIRLINES (ES)</t>
  </si>
  <si>
    <t>FRESENIUS</t>
  </si>
  <si>
    <t>GENERALI (ASSICURAZIONI)</t>
  </si>
  <si>
    <t>BEIERSDORF</t>
  </si>
  <si>
    <t>FREEPORT MCMORAN</t>
  </si>
  <si>
    <t>METALS &amp; MINING</t>
  </si>
  <si>
    <t>GDF SUEZ</t>
  </si>
  <si>
    <t>OCCIDENTAL PETROLEUM</t>
  </si>
  <si>
    <t>UNILEVER ORD</t>
  </si>
  <si>
    <t>AEGON</t>
  </si>
  <si>
    <t>OLYMPUS</t>
  </si>
  <si>
    <t>RENAULT</t>
  </si>
  <si>
    <t>CANADIAN NATIONAL RESOURCES (CA)</t>
  </si>
  <si>
    <t>CANADIAN PACIFIC RAILWAY</t>
  </si>
  <si>
    <t>ADECCO (REGISTERED)</t>
  </si>
  <si>
    <t>PROFESSIONAL SERVICES</t>
  </si>
  <si>
    <t>IBERDROLA (FORMERLY IBERDUERO)</t>
  </si>
  <si>
    <t>CLARIANT (REG)</t>
  </si>
  <si>
    <t>POTASH OF SASKATCHEWAN (CA)</t>
  </si>
  <si>
    <t>ST JAMES PLACE</t>
  </si>
  <si>
    <t>INDITEX</t>
  </si>
  <si>
    <t>BRIDGESTONE</t>
  </si>
  <si>
    <t>DANSKE BANK</t>
  </si>
  <si>
    <t>CAIXABANK</t>
  </si>
  <si>
    <t>SAMPO A</t>
  </si>
  <si>
    <t>BARCLAYS</t>
  </si>
  <si>
    <t>TAYLOR WIMPEY</t>
  </si>
  <si>
    <t>KPN (KON)</t>
  </si>
  <si>
    <t>TOSHIBA</t>
  </si>
  <si>
    <t>YARA INTERNATIONAL</t>
  </si>
  <si>
    <t>SUN LIFE FINANCIAL</t>
  </si>
  <si>
    <t>NOKIA</t>
  </si>
  <si>
    <t>AVIVA</t>
  </si>
  <si>
    <t>WESTFIELD CORP STAPLED UNITS</t>
  </si>
  <si>
    <t>KBC GROUPE</t>
  </si>
  <si>
    <t>BRITISH LAND</t>
  </si>
  <si>
    <t>NGK INSULATORS</t>
  </si>
  <si>
    <t>TDK</t>
  </si>
  <si>
    <t>AMP</t>
  </si>
  <si>
    <t>LEGRAND</t>
  </si>
  <si>
    <t>RWE</t>
  </si>
  <si>
    <t>HOYA</t>
  </si>
  <si>
    <t>TECHTRONIC INDUSTRIES ORD</t>
  </si>
  <si>
    <t>LONDON STOCK EXCHANGE GROUP</t>
  </si>
  <si>
    <t>MURATA MANUFACTURING</t>
  </si>
  <si>
    <t>IHI</t>
  </si>
  <si>
    <t>SUMITOMO MITSUI FINANCIAL GROUP</t>
  </si>
  <si>
    <t>SWEDBANK A</t>
  </si>
  <si>
    <t>FUJITSU</t>
  </si>
  <si>
    <t>SUZUKI MOTOR</t>
  </si>
  <si>
    <t>NITORI HOLDINGS</t>
  </si>
  <si>
    <t>DEUTSCHE ANNINGTON IMMOBILIEN</t>
  </si>
  <si>
    <t>PEYTO EXPL &amp; DEV NEW</t>
  </si>
  <si>
    <t>MITSUBISHI</t>
  </si>
  <si>
    <t>TRADING COS. &amp; DISTRIBUTORS</t>
  </si>
  <si>
    <t>SVENSKA CELLULOSA B</t>
  </si>
  <si>
    <t>SUN HUNG KAI PROPERTIES</t>
  </si>
  <si>
    <t>JULIUS BAER GRUPPE</t>
  </si>
  <si>
    <t>CATAMARAN (CA)</t>
  </si>
  <si>
    <t>PROSIEBEN SAT.1 MEDIA</t>
  </si>
  <si>
    <t>WOLSELEY</t>
  </si>
  <si>
    <t>INDUSTRIALS</t>
  </si>
  <si>
    <t>KEYERA</t>
  </si>
  <si>
    <t>DON QUIJOTE</t>
  </si>
  <si>
    <t>SUMITOMO CHEMICAL</t>
  </si>
  <si>
    <t>SVENSKA HANDELSBANKEN A</t>
  </si>
  <si>
    <t>ALIMENTATION COUCHE TARD B</t>
  </si>
  <si>
    <t>UNITED OVERSEAS BANK (L)</t>
  </si>
  <si>
    <t>HIKMA PHARMACEUTICALS</t>
  </si>
  <si>
    <t>HONG KONG LAND HLDGS (SG)</t>
  </si>
  <si>
    <t>ACCOR</t>
  </si>
  <si>
    <t>NIDEC</t>
  </si>
  <si>
    <t>SUMITOMO MITSUI TR HOLDINGS</t>
  </si>
  <si>
    <t>OMRON</t>
  </si>
  <si>
    <t>LEND LEASE GROUP STAPLED</t>
  </si>
  <si>
    <t>GILDAN ACTIVEWEAR CL A</t>
  </si>
  <si>
    <t>GEA GROUP</t>
  </si>
  <si>
    <t>FORTUM</t>
  </si>
  <si>
    <t>SCHRODERS (NEW)</t>
  </si>
  <si>
    <t>NEC</t>
  </si>
  <si>
    <t>SEVEN BANK</t>
  </si>
  <si>
    <t>INTACT FINANCIAL</t>
  </si>
  <si>
    <t>STANDARD CHARTERED (UK)</t>
  </si>
  <si>
    <t>MONDI</t>
  </si>
  <si>
    <t>BASIC MATERIALS</t>
  </si>
  <si>
    <t>KAWASAKI HEAVY INDUSTRIES</t>
  </si>
  <si>
    <t>STATOIL (NO)</t>
  </si>
  <si>
    <t>ANSELL</t>
  </si>
  <si>
    <t>RANDGOLD RESOURCES (UK)</t>
  </si>
  <si>
    <t>FLIGHT CENTRE TRAVEL GROUP</t>
  </si>
  <si>
    <t>SEEK</t>
  </si>
  <si>
    <t>ISUZU MOTORS CO</t>
  </si>
  <si>
    <t>BARRATT DEVELOPMENTS</t>
  </si>
  <si>
    <t>HITACHI METALS</t>
  </si>
  <si>
    <t>AGRIUM (CA)</t>
  </si>
  <si>
    <t>DEUTSCHE BOERSE</t>
  </si>
  <si>
    <t>BANK OF CHINA HONG KONG</t>
  </si>
  <si>
    <t>SONY FINANCIAL HOLDINGS</t>
  </si>
  <si>
    <t>JSR</t>
  </si>
  <si>
    <t>WHITBREAD</t>
  </si>
  <si>
    <t>ROGERS COMMUNICATIONS B (N/VTG) DTC ELIGIBLE</t>
  </si>
  <si>
    <t>BAE SYSTEMS</t>
  </si>
  <si>
    <t>FUJI HEAVY INDUSTRIES</t>
  </si>
  <si>
    <t>ASAHI BREWERIES</t>
  </si>
  <si>
    <t>TELEFONICA</t>
  </si>
  <si>
    <t>REXEL</t>
  </si>
  <si>
    <t>LVMH MOET HENNESSY LOUIS VU SE</t>
  </si>
  <si>
    <t>RYANAIR HOLDINGS (IE)</t>
  </si>
  <si>
    <t>QUEBECOR SUB VTG B  (S/VTG)</t>
  </si>
  <si>
    <t>KEYENCE</t>
  </si>
  <si>
    <t>MAKITA</t>
  </si>
  <si>
    <t>HKT TRUST AND HKT LTD(STAPLED)</t>
  </si>
  <si>
    <t>JOHNSON MATTHEY</t>
  </si>
  <si>
    <t>HANG SENG BANK</t>
  </si>
  <si>
    <t>CAPITA</t>
  </si>
  <si>
    <t>NOBLE GROUP</t>
  </si>
  <si>
    <t>UNIONE DI BANCHE ITALIANE</t>
  </si>
  <si>
    <t>ANDRITZ</t>
  </si>
  <si>
    <t>SMC</t>
  </si>
  <si>
    <t>RED ELECTRICA</t>
  </si>
  <si>
    <t>BANCO POPOLARE</t>
  </si>
  <si>
    <t>INTERCONTINENTAL HOTELS GROUP</t>
  </si>
  <si>
    <t>CONSTELLATION SOFTWARE</t>
  </si>
  <si>
    <t>DAICEL CORP</t>
  </si>
  <si>
    <t>ROCKET INTERNET SE</t>
  </si>
  <si>
    <t>REED ELSEVIER</t>
  </si>
  <si>
    <t>SUEZ ENVIRONNEMENT</t>
  </si>
  <si>
    <t>DENTSU</t>
  </si>
  <si>
    <t>DRILLISCH</t>
  </si>
  <si>
    <t>BANK OF IRELAND (UK)</t>
  </si>
  <si>
    <t>BHP BILLITON</t>
  </si>
  <si>
    <t>KERING</t>
  </si>
  <si>
    <t>WOODSIDE PETROLEUM</t>
  </si>
  <si>
    <t>MIRACA HOLDINGS</t>
  </si>
  <si>
    <t>BURBERRY GROUP</t>
  </si>
  <si>
    <t>MAZDA MOTOR</t>
  </si>
  <si>
    <t>UNIBAIL-RODAMCO SE</t>
  </si>
  <si>
    <t>CAPITALAND</t>
  </si>
  <si>
    <t>TRAVIS PERKINS</t>
  </si>
  <si>
    <t>SEIKO EPSON</t>
  </si>
  <si>
    <t>NOMURA REAL ESTATE OFFICE FUND</t>
  </si>
  <si>
    <t>FUJI MEDIA HOLDINGS</t>
  </si>
  <si>
    <t>ACOM</t>
  </si>
  <si>
    <t>JAPAN EXCHANGE GROUP</t>
  </si>
  <si>
    <t>ROLLS-ROYCE HOLDINGS</t>
  </si>
  <si>
    <t>MITSUBISHI ELECTRIC</t>
  </si>
  <si>
    <t>SINO LAND</t>
  </si>
  <si>
    <t>TAISEI</t>
  </si>
  <si>
    <t>NINTENDO</t>
  </si>
  <si>
    <t>SHIN-ETSU CHEMICAL</t>
  </si>
  <si>
    <t>TOKIO MARINE HOLDINGS</t>
  </si>
  <si>
    <t>MEGGITT</t>
  </si>
  <si>
    <t>AEON MALL</t>
  </si>
  <si>
    <t>MITSUBISHI UFJ LEASE AND FINANCE</t>
  </si>
  <si>
    <t>0</t>
  </si>
  <si>
    <t>CRODA INTERNATIONAL</t>
  </si>
  <si>
    <t>BABCOCK INTERNATIONAL GROUP</t>
  </si>
  <si>
    <t>ADIDAS</t>
  </si>
  <si>
    <t>DIRECT LINE INSURANCE GROUP</t>
  </si>
  <si>
    <t>VERMILION ENERGY</t>
  </si>
  <si>
    <t>JTEKT</t>
  </si>
  <si>
    <t>NIPPON PROLOGIS</t>
  </si>
  <si>
    <t>UCB</t>
  </si>
  <si>
    <t>BEZEQ ISRAELI TELECOMMUNICATIONS</t>
  </si>
  <si>
    <t>INCITEC PIVOT</t>
  </si>
  <si>
    <t>HYSAN DEVELOPMENT</t>
  </si>
  <si>
    <t>FRANCO-NEVADA</t>
  </si>
  <si>
    <t>TOURMALINE OIL</t>
  </si>
  <si>
    <t>SANTEN PHARMACEUTICAL</t>
  </si>
  <si>
    <t>METHANEX (CA)</t>
  </si>
  <si>
    <t>TOHOKU ELECTRIC POWER</t>
  </si>
  <si>
    <t>IMPERIAL OIL</t>
  </si>
  <si>
    <t>LIFESTYLE INTERNATIONAL HOLDINGS</t>
  </si>
  <si>
    <t>WEST FRASER TIMBER</t>
  </si>
  <si>
    <t>PAPER &amp; FOREST PRODUCTS</t>
  </si>
  <si>
    <t>PCCW</t>
  </si>
  <si>
    <t>OIL SEARCH</t>
  </si>
  <si>
    <t>TULLOW OIL</t>
  </si>
  <si>
    <t>TEVA PHARMACEUTICAL INDUSTRIES</t>
  </si>
  <si>
    <t>ROYAL DUTCH SHELL B (UK)</t>
  </si>
  <si>
    <t>UNITED INTERNET</t>
  </si>
  <si>
    <t>TELEFONICA RTS 12/04/2015</t>
  </si>
  <si>
    <t>SCHRODER LIFE QEP GLOBAL ACTIVE VALUE FUND</t>
  </si>
  <si>
    <t>Schroders</t>
  </si>
  <si>
    <t>TPN GLOBAL EQUITY - A</t>
  </si>
  <si>
    <t>Threadneedle</t>
  </si>
  <si>
    <t>HENDERSON ALL STOCK - Total Return Bond</t>
  </si>
  <si>
    <t>Hendersons</t>
  </si>
  <si>
    <t>HENDERSON ALL STOCK CREDIT</t>
  </si>
  <si>
    <t>Pyrford Global Total Return Fund</t>
  </si>
  <si>
    <t>Pyrford</t>
  </si>
  <si>
    <t xml:space="preserve">Global Absolute Return Strategies </t>
  </si>
  <si>
    <t>Standard Life</t>
  </si>
  <si>
    <t>GBP</t>
  </si>
  <si>
    <t>UBS</t>
  </si>
  <si>
    <t>LQD JPMAM INST ILF 1364</t>
  </si>
  <si>
    <t>BRITISH LAND CO PLC/THE REIT GBP 25</t>
  </si>
  <si>
    <t>SECURITIES TRUST OF SCOTLAND GBP0.25</t>
  </si>
  <si>
    <t>SHAFTESBURY PLC REIT GBP 25</t>
  </si>
  <si>
    <t>FALCON PROPERTY TRUST FALCON PROPERTY UNIT TRUST</t>
  </si>
  <si>
    <t>ROCKSPRING PROPERTY INVESTMENT MGRS ROCKSPRING HANOVER PROPERTY UNIT TRUST</t>
  </si>
  <si>
    <t>SCHRODER PROPERTY UNIT TRUSTS EXEMPT PROPERTY</t>
  </si>
  <si>
    <t>SCHRODER UK REAL ESTATE FUND OPEN-END FUND GBP</t>
  </si>
  <si>
    <t>STANDARD LIFE INV PLAN - PROPERTY FUND</t>
  </si>
  <si>
    <t>UBS GLOBAL ASSET MANAGEMENT(UK) TRITON PROPERTY</t>
  </si>
  <si>
    <t>Cash and Cash Equivalents</t>
  </si>
  <si>
    <t>Fidelity</t>
  </si>
  <si>
    <t xml:space="preserve">Accrued income </t>
  </si>
  <si>
    <t>Net capital payable / receivable</t>
  </si>
  <si>
    <t>Cash held by RBK Pension Fund</t>
  </si>
  <si>
    <t>None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</si>
</sst>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font>
    <font/>
    <font>
      <b/>
      <sz val="9.0"/>
    </font>
    <font>
      <u/>
      <color rgb="FF0000FF"/>
    </font>
    <font>
      <sz val="11.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7">
    <xf borderId="0" fillId="0" fontId="0" numFmtId="0" xfId="0" applyAlignment="1" applyFont="1">
      <alignment vertical="bottom"/>
    </xf>
    <xf borderId="0" fillId="0" fontId="1" numFmtId="4" xfId="0" applyAlignment="1" applyFont="1" applyNumberFormat="1">
      <alignment vertical="bottom"/>
    </xf>
    <xf borderId="0" fillId="2" fontId="2" numFmtId="0" xfId="0" applyAlignment="1" applyFill="1" applyFont="1">
      <alignment vertical="bottom"/>
    </xf>
    <xf borderId="0" fillId="0" fontId="1" numFmtId="0" xfId="0" applyAlignment="1" applyFont="1">
      <alignment/>
    </xf>
    <xf borderId="0" fillId="0" fontId="1" numFmtId="0" xfId="0" applyAlignment="1" applyFont="1">
      <alignment vertical="bottom"/>
    </xf>
    <xf borderId="0" fillId="2" fontId="2" numFmtId="2" xfId="0" applyAlignment="1" applyFont="1" applyNumberFormat="1">
      <alignment vertical="bottom"/>
    </xf>
    <xf borderId="0" fillId="0" fontId="3" numFmtId="0" xfId="0" applyAlignment="1" applyFont="1">
      <alignment/>
    </xf>
    <xf borderId="0" fillId="2" fontId="2" numFmtId="2" xfId="0" applyAlignment="1" applyFont="1" applyNumberFormat="1">
      <alignment vertical="bottom"/>
    </xf>
    <xf borderId="0" fillId="2" fontId="2" numFmtId="3" xfId="0" applyAlignment="1" applyFont="1" applyNumberFormat="1">
      <alignment vertical="bottom"/>
    </xf>
    <xf borderId="0" fillId="0" fontId="1" numFmtId="3" xfId="0" applyAlignment="1" applyFont="1" applyNumberFormat="1">
      <alignment horizontal="right" vertical="bottom"/>
    </xf>
    <xf borderId="0" fillId="0" fontId="1" numFmtId="3" xfId="0" applyAlignment="1" applyFont="1" applyNumberFormat="1">
      <alignment vertical="bottom"/>
    </xf>
    <xf borderId="0" fillId="0" fontId="1" numFmtId="10" xfId="0" applyAlignment="1" applyFont="1" applyNumberFormat="1">
      <alignment horizontal="right" vertical="bottom"/>
    </xf>
    <xf borderId="0" fillId="0" fontId="1" numFmtId="9" xfId="0" applyAlignment="1" applyFont="1" applyNumberForma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0" xfId="0" applyAlignment="1" applyFont="1">
      <alignment horizontal="right" vertical="bottom"/>
    </xf>
    <xf borderId="0" fillId="0" fontId="1" numFmtId="0" xfId="0" applyAlignment="1" applyFont="1">
      <alignment vertical="bottom"/>
    </xf>
    <xf borderId="0" fillId="2" fontId="4" numFmtId="0" xfId="0" applyAlignment="1" applyFont="1">
      <alignment vertical="bottom"/>
    </xf>
    <xf borderId="0" fillId="0" fontId="1" numFmtId="49" xfId="0" applyAlignment="1" applyFont="1" applyNumberFormat="1">
      <alignment vertical="bottom"/>
    </xf>
    <xf borderId="0" fillId="0" fontId="1" numFmtId="0" xfId="0" applyAlignment="1" applyFont="1">
      <alignment vertical="bottom" wrapText="1"/>
    </xf>
    <xf borderId="0" fillId="2" fontId="4" numFmtId="4" xfId="0" applyAlignment="1" applyFont="1" applyNumberFormat="1">
      <alignment vertical="bottom"/>
    </xf>
    <xf borderId="0" fillId="2" fontId="4" numFmtId="0" xfId="0" applyAlignment="1" applyFont="1">
      <alignment vertical="bottom"/>
    </xf>
    <xf borderId="0" fillId="0" fontId="1" numFmtId="4" xfId="0" applyAlignment="1" applyFont="1" applyNumberFormat="1">
      <alignment/>
    </xf>
    <xf borderId="0" fillId="0" fontId="1" numFmtId="164" xfId="0" applyAlignment="1" applyFont="1" applyNumberFormat="1">
      <alignment/>
    </xf>
    <xf borderId="0" fillId="2" fontId="4" numFmtId="4" xfId="0" applyAlignment="1" applyFont="1" applyNumberFormat="1">
      <alignment vertical="bottom"/>
    </xf>
    <xf borderId="0" fillId="2" fontId="4" numFmtId="0" xfId="0" applyAlignment="1" applyFont="1">
      <alignment vertical="bottom"/>
    </xf>
    <xf borderId="0" fillId="2"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kingston.gov.uk/downloads/file/1088/statement_of_accounts_for_financial_year_2013_to_2014_audited"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2</v>
      </c>
    </row>
    <row r="2">
      <c r="A2" s="3" t="s">
        <v>6</v>
      </c>
    </row>
    <row r="3">
      <c r="A3" s="3" t="s">
        <v>7</v>
      </c>
    </row>
    <row r="4">
      <c r="A4" s="3" t="s">
        <v>8</v>
      </c>
    </row>
    <row r="5">
      <c r="A5" s="3" t="s">
        <v>9</v>
      </c>
    </row>
    <row r="6">
      <c r="A6" s="3" t="s">
        <v>10</v>
      </c>
    </row>
    <row r="7">
      <c r="A7" s="3" t="s">
        <v>11</v>
      </c>
    </row>
    <row r="8">
      <c r="A8" s="3" t="s">
        <v>12</v>
      </c>
    </row>
    <row r="9">
      <c r="A9" s="3" t="s">
        <v>13</v>
      </c>
    </row>
    <row r="10">
      <c r="A10" s="3" t="s">
        <v>14</v>
      </c>
    </row>
    <row r="11">
      <c r="A11" s="3" t="s">
        <v>16</v>
      </c>
    </row>
    <row r="12">
      <c r="A12" s="3" t="s">
        <v>17</v>
      </c>
    </row>
    <row r="13">
      <c r="A13" s="6" t="s">
        <v>18</v>
      </c>
    </row>
    <row r="15">
      <c r="A15" s="3" t="s">
        <v>21</v>
      </c>
    </row>
    <row r="16">
      <c r="A16" s="3" t="s">
        <v>22</v>
      </c>
    </row>
    <row r="17">
      <c r="A17" s="3" t="s">
        <v>23</v>
      </c>
    </row>
    <row r="18">
      <c r="A18" s="3" t="s">
        <v>25</v>
      </c>
    </row>
    <row r="19">
      <c r="A19" s="3" t="s">
        <v>26</v>
      </c>
    </row>
    <row r="20">
      <c r="A20" s="3" t="s">
        <v>27</v>
      </c>
    </row>
    <row r="21">
      <c r="A21" s="3" t="s">
        <v>28</v>
      </c>
    </row>
    <row r="22">
      <c r="A22" s="3" t="s">
        <v>29</v>
      </c>
    </row>
    <row r="23">
      <c r="A23" s="3" t="s">
        <v>30</v>
      </c>
    </row>
    <row r="24">
      <c r="A24" s="3" t="s">
        <v>31</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2.43"/>
    <col customWidth="1" min="2" max="2" width="30.14"/>
    <col customWidth="1" min="3" max="3" width="39.71"/>
  </cols>
  <sheetData>
    <row r="1">
      <c r="A1" s="2" t="s">
        <v>1</v>
      </c>
      <c r="B1" s="2" t="s">
        <v>3</v>
      </c>
      <c r="C1" s="2" t="s">
        <v>4</v>
      </c>
      <c r="D1" s="5" t="s">
        <v>5</v>
      </c>
      <c r="E1" s="7" t="s">
        <v>20</v>
      </c>
      <c r="F1" s="8" t="s">
        <v>32</v>
      </c>
      <c r="G1" s="8" t="s">
        <v>33</v>
      </c>
      <c r="H1" s="8" t="s">
        <v>34</v>
      </c>
      <c r="I1" s="3"/>
    </row>
    <row r="2">
      <c r="A2" s="3" t="s">
        <v>35</v>
      </c>
      <c r="B2" s="3" t="s">
        <v>36</v>
      </c>
      <c r="C2" s="3" t="s">
        <v>37</v>
      </c>
      <c r="D2" s="17" t="str">
        <f t="shared" ref="D2:D400"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0" t="str">
        <f t="shared" ref="E2:E59"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1" t="str">
        <f t="shared" ref="F2:F59" si="3">IF(OR(NOT(D2="0"),NOT(E2="0")),B2,D2)</f>
        <v>0</v>
      </c>
      <c r="G2" s="20" t="str">
        <f t="shared" ref="G2:G59" si="4">IF(F2="0",F2,H2)</f>
        <v>0</v>
      </c>
      <c r="H2" s="22">
        <v>1.829879108E7</v>
      </c>
      <c r="I2" s="23"/>
    </row>
    <row r="3">
      <c r="A3" s="3" t="s">
        <v>35</v>
      </c>
      <c r="B3" s="3" t="s">
        <v>54</v>
      </c>
      <c r="C3" s="3" t="s">
        <v>55</v>
      </c>
      <c r="D3" s="17" t="str">
        <f t="shared" si="1"/>
        <v>0</v>
      </c>
      <c r="E3" s="20" t="str">
        <f t="shared" si="2"/>
        <v>0</v>
      </c>
      <c r="F3" s="21" t="str">
        <f t="shared" si="3"/>
        <v>0</v>
      </c>
      <c r="G3" s="20" t="str">
        <f t="shared" si="4"/>
        <v>0</v>
      </c>
      <c r="H3" s="22">
        <v>3895928.84</v>
      </c>
      <c r="I3" s="23"/>
    </row>
    <row r="4">
      <c r="A4" s="3" t="s">
        <v>35</v>
      </c>
      <c r="B4" s="3" t="s">
        <v>56</v>
      </c>
      <c r="C4" s="3" t="s">
        <v>57</v>
      </c>
      <c r="D4" s="17" t="str">
        <f t="shared" si="1"/>
        <v>0</v>
      </c>
      <c r="E4" s="20" t="str">
        <f t="shared" si="2"/>
        <v>0</v>
      </c>
      <c r="F4" s="21" t="str">
        <f t="shared" si="3"/>
        <v>0</v>
      </c>
      <c r="G4" s="20" t="str">
        <f t="shared" si="4"/>
        <v>0</v>
      </c>
      <c r="H4" s="22">
        <v>1809376.88</v>
      </c>
      <c r="I4" s="23"/>
    </row>
    <row r="5">
      <c r="A5" s="3" t="s">
        <v>35</v>
      </c>
      <c r="B5" s="3" t="s">
        <v>58</v>
      </c>
      <c r="C5" s="3" t="s">
        <v>59</v>
      </c>
      <c r="D5" s="17" t="str">
        <f t="shared" si="1"/>
        <v>0</v>
      </c>
      <c r="E5" s="20" t="str">
        <f t="shared" si="2"/>
        <v>0</v>
      </c>
      <c r="F5" s="21" t="str">
        <f t="shared" si="3"/>
        <v>0</v>
      </c>
      <c r="G5" s="20" t="str">
        <f t="shared" si="4"/>
        <v>0</v>
      </c>
      <c r="H5" s="22">
        <v>1771801.94</v>
      </c>
      <c r="I5" s="23"/>
    </row>
    <row r="6">
      <c r="A6" s="3" t="s">
        <v>35</v>
      </c>
      <c r="B6" s="3" t="s">
        <v>60</v>
      </c>
      <c r="C6" s="3" t="s">
        <v>59</v>
      </c>
      <c r="D6" s="17" t="str">
        <f t="shared" si="1"/>
        <v>0</v>
      </c>
      <c r="E6" s="20" t="str">
        <f t="shared" si="2"/>
        <v>0</v>
      </c>
      <c r="F6" s="21" t="str">
        <f t="shared" si="3"/>
        <v>0</v>
      </c>
      <c r="G6" s="20" t="str">
        <f t="shared" si="4"/>
        <v>0</v>
      </c>
      <c r="H6" s="22">
        <v>1587444.92</v>
      </c>
      <c r="I6" s="23"/>
    </row>
    <row r="7">
      <c r="A7" s="3" t="s">
        <v>35</v>
      </c>
      <c r="B7" s="3" t="s">
        <v>61</v>
      </c>
      <c r="C7" s="3" t="s">
        <v>62</v>
      </c>
      <c r="D7" s="17" t="str">
        <f t="shared" si="1"/>
        <v>0</v>
      </c>
      <c r="E7" s="20" t="str">
        <f t="shared" si="2"/>
        <v>0</v>
      </c>
      <c r="F7" s="21" t="str">
        <f t="shared" si="3"/>
        <v>0</v>
      </c>
      <c r="G7" s="20" t="str">
        <f t="shared" si="4"/>
        <v>0</v>
      </c>
      <c r="H7" s="22">
        <v>1471013.8</v>
      </c>
      <c r="I7" s="23"/>
    </row>
    <row r="8">
      <c r="A8" s="3" t="s">
        <v>35</v>
      </c>
      <c r="B8" s="3" t="s">
        <v>63</v>
      </c>
      <c r="C8" s="3" t="s">
        <v>64</v>
      </c>
      <c r="D8" s="17" t="str">
        <f t="shared" si="1"/>
        <v>0</v>
      </c>
      <c r="E8" s="20" t="str">
        <f t="shared" si="2"/>
        <v>0</v>
      </c>
      <c r="F8" s="21" t="str">
        <f t="shared" si="3"/>
        <v>0</v>
      </c>
      <c r="G8" s="20" t="str">
        <f t="shared" si="4"/>
        <v>0</v>
      </c>
      <c r="H8" s="22">
        <v>1437346.57</v>
      </c>
      <c r="I8" s="23"/>
    </row>
    <row r="9">
      <c r="A9" s="3" t="s">
        <v>35</v>
      </c>
      <c r="B9" s="3" t="s">
        <v>65</v>
      </c>
      <c r="C9" s="3" t="s">
        <v>66</v>
      </c>
      <c r="D9" s="17" t="str">
        <f t="shared" si="1"/>
        <v>0</v>
      </c>
      <c r="E9" s="20" t="str">
        <f t="shared" si="2"/>
        <v>0</v>
      </c>
      <c r="F9" s="21" t="str">
        <f t="shared" si="3"/>
        <v>0</v>
      </c>
      <c r="G9" s="20" t="str">
        <f t="shared" si="4"/>
        <v>0</v>
      </c>
      <c r="H9" s="22">
        <v>1308976.75</v>
      </c>
      <c r="I9" s="23"/>
    </row>
    <row r="10">
      <c r="A10" s="3" t="s">
        <v>35</v>
      </c>
      <c r="B10" s="3" t="s">
        <v>67</v>
      </c>
      <c r="C10" s="3" t="s">
        <v>68</v>
      </c>
      <c r="D10" s="17" t="str">
        <f t="shared" si="1"/>
        <v>0</v>
      </c>
      <c r="E10" s="20" t="str">
        <f t="shared" si="2"/>
        <v>0</v>
      </c>
      <c r="F10" s="21" t="str">
        <f t="shared" si="3"/>
        <v>0</v>
      </c>
      <c r="G10" s="20" t="str">
        <f t="shared" si="4"/>
        <v>0</v>
      </c>
      <c r="H10" s="22">
        <v>1271822.15</v>
      </c>
      <c r="I10" s="23"/>
    </row>
    <row r="11">
      <c r="A11" s="3" t="s">
        <v>35</v>
      </c>
      <c r="B11" s="3" t="s">
        <v>69</v>
      </c>
      <c r="C11" s="3" t="s">
        <v>68</v>
      </c>
      <c r="D11" s="17" t="str">
        <f t="shared" si="1"/>
        <v>0</v>
      </c>
      <c r="E11" s="20" t="str">
        <f t="shared" si="2"/>
        <v>0</v>
      </c>
      <c r="F11" s="21" t="str">
        <f t="shared" si="3"/>
        <v>0</v>
      </c>
      <c r="G11" s="20" t="str">
        <f t="shared" si="4"/>
        <v>0</v>
      </c>
      <c r="H11" s="22">
        <v>1270527.44</v>
      </c>
      <c r="I11" s="23"/>
    </row>
    <row r="12">
      <c r="A12" s="3" t="s">
        <v>35</v>
      </c>
      <c r="B12" s="3" t="s">
        <v>70</v>
      </c>
      <c r="C12" s="3" t="s">
        <v>59</v>
      </c>
      <c r="D12" s="17" t="str">
        <f t="shared" si="1"/>
        <v>0</v>
      </c>
      <c r="E12" s="20" t="str">
        <f t="shared" si="2"/>
        <v>0</v>
      </c>
      <c r="F12" s="21" t="str">
        <f t="shared" si="3"/>
        <v>0</v>
      </c>
      <c r="G12" s="20" t="str">
        <f t="shared" si="4"/>
        <v>0</v>
      </c>
      <c r="H12" s="22">
        <v>1208785.17</v>
      </c>
      <c r="I12" s="23"/>
    </row>
    <row r="13">
      <c r="A13" s="3" t="s">
        <v>35</v>
      </c>
      <c r="B13" s="3" t="s">
        <v>71</v>
      </c>
      <c r="C13" s="3" t="s">
        <v>72</v>
      </c>
      <c r="D13" s="17" t="str">
        <f t="shared" si="1"/>
        <v>0</v>
      </c>
      <c r="E13" s="20" t="str">
        <f t="shared" si="2"/>
        <v>0</v>
      </c>
      <c r="F13" s="21" t="str">
        <f t="shared" si="3"/>
        <v>0</v>
      </c>
      <c r="G13" s="20" t="str">
        <f t="shared" si="4"/>
        <v>0</v>
      </c>
      <c r="H13" s="22">
        <v>1199329.4</v>
      </c>
      <c r="I13" s="23"/>
    </row>
    <row r="14">
      <c r="A14" s="3" t="s">
        <v>35</v>
      </c>
      <c r="B14" s="3" t="s">
        <v>73</v>
      </c>
      <c r="C14" s="3" t="s">
        <v>57</v>
      </c>
      <c r="D14" s="17" t="str">
        <f t="shared" si="1"/>
        <v>0</v>
      </c>
      <c r="E14" s="20" t="str">
        <f t="shared" si="2"/>
        <v>0</v>
      </c>
      <c r="F14" s="21" t="str">
        <f t="shared" si="3"/>
        <v>0</v>
      </c>
      <c r="G14" s="20" t="str">
        <f t="shared" si="4"/>
        <v>0</v>
      </c>
      <c r="H14" s="22">
        <v>1197798.99</v>
      </c>
      <c r="I14" s="23"/>
    </row>
    <row r="15">
      <c r="A15" s="3" t="s">
        <v>35</v>
      </c>
      <c r="B15" s="3" t="s">
        <v>74</v>
      </c>
      <c r="C15" s="3" t="s">
        <v>75</v>
      </c>
      <c r="D15" s="17" t="str">
        <f t="shared" si="1"/>
        <v>0</v>
      </c>
      <c r="E15" s="20" t="str">
        <f t="shared" si="2"/>
        <v>0</v>
      </c>
      <c r="F15" s="21" t="str">
        <f t="shared" si="3"/>
        <v>0</v>
      </c>
      <c r="G15" s="20" t="str">
        <f t="shared" si="4"/>
        <v>0</v>
      </c>
      <c r="H15" s="22">
        <v>1135391.03</v>
      </c>
      <c r="I15" s="23"/>
    </row>
    <row r="16">
      <c r="A16" s="3" t="s">
        <v>35</v>
      </c>
      <c r="B16" s="3" t="s">
        <v>76</v>
      </c>
      <c r="C16" s="3" t="s">
        <v>77</v>
      </c>
      <c r="D16" s="17" t="str">
        <f t="shared" si="1"/>
        <v>0</v>
      </c>
      <c r="E16" s="20" t="str">
        <f t="shared" si="2"/>
        <v>0</v>
      </c>
      <c r="F16" s="21" t="str">
        <f t="shared" si="3"/>
        <v>0</v>
      </c>
      <c r="G16" s="20" t="str">
        <f t="shared" si="4"/>
        <v>0</v>
      </c>
      <c r="H16" s="22">
        <v>1103674.97</v>
      </c>
      <c r="I16" s="23"/>
    </row>
    <row r="17">
      <c r="A17" s="3" t="s">
        <v>35</v>
      </c>
      <c r="B17" s="3" t="s">
        <v>78</v>
      </c>
      <c r="C17" s="3" t="s">
        <v>57</v>
      </c>
      <c r="D17" s="17" t="str">
        <f t="shared" si="1"/>
        <v>0</v>
      </c>
      <c r="E17" s="20" t="str">
        <f t="shared" si="2"/>
        <v>0</v>
      </c>
      <c r="F17" s="21" t="str">
        <f t="shared" si="3"/>
        <v>0</v>
      </c>
      <c r="G17" s="20" t="str">
        <f t="shared" si="4"/>
        <v>0</v>
      </c>
      <c r="H17" s="22">
        <v>1083421.0</v>
      </c>
      <c r="I17" s="23"/>
    </row>
    <row r="18">
      <c r="A18" s="3" t="s">
        <v>35</v>
      </c>
      <c r="B18" s="3" t="s">
        <v>79</v>
      </c>
      <c r="C18" s="3" t="s">
        <v>59</v>
      </c>
      <c r="D18" s="17" t="str">
        <f t="shared" si="1"/>
        <v>0</v>
      </c>
      <c r="E18" s="20" t="str">
        <f t="shared" si="2"/>
        <v>0</v>
      </c>
      <c r="F18" s="21" t="str">
        <f t="shared" si="3"/>
        <v>0</v>
      </c>
      <c r="G18" s="20" t="str">
        <f t="shared" si="4"/>
        <v>0</v>
      </c>
      <c r="H18" s="22">
        <v>1080254.62</v>
      </c>
      <c r="I18" s="23"/>
    </row>
    <row r="19">
      <c r="A19" s="3" t="s">
        <v>35</v>
      </c>
      <c r="B19" s="3" t="s">
        <v>80</v>
      </c>
      <c r="C19" s="3" t="s">
        <v>81</v>
      </c>
      <c r="D19" s="17" t="str">
        <f t="shared" si="1"/>
        <v>0</v>
      </c>
      <c r="E19" s="20" t="str">
        <f t="shared" si="2"/>
        <v>0</v>
      </c>
      <c r="F19" s="21" t="str">
        <f t="shared" si="3"/>
        <v>0</v>
      </c>
      <c r="G19" s="20" t="str">
        <f t="shared" si="4"/>
        <v>0</v>
      </c>
      <c r="H19" s="22">
        <v>1079478.61</v>
      </c>
      <c r="I19" s="23"/>
    </row>
    <row r="20">
      <c r="A20" s="3" t="s">
        <v>35</v>
      </c>
      <c r="B20" s="3" t="s">
        <v>82</v>
      </c>
      <c r="C20" s="3" t="s">
        <v>57</v>
      </c>
      <c r="D20" s="17" t="str">
        <f t="shared" si="1"/>
        <v>0</v>
      </c>
      <c r="E20" s="20" t="str">
        <f t="shared" si="2"/>
        <v>0</v>
      </c>
      <c r="F20" s="21" t="str">
        <f t="shared" si="3"/>
        <v>0</v>
      </c>
      <c r="G20" s="20" t="str">
        <f t="shared" si="4"/>
        <v>0</v>
      </c>
      <c r="H20" s="22">
        <v>1055810.03</v>
      </c>
      <c r="I20" s="23"/>
    </row>
    <row r="21">
      <c r="A21" s="3" t="s">
        <v>35</v>
      </c>
      <c r="B21" s="3" t="s">
        <v>83</v>
      </c>
      <c r="C21" s="3" t="s">
        <v>84</v>
      </c>
      <c r="D21" s="17" t="str">
        <f t="shared" si="1"/>
        <v>0</v>
      </c>
      <c r="E21" s="20" t="str">
        <f t="shared" si="2"/>
        <v>0</v>
      </c>
      <c r="F21" s="21" t="str">
        <f t="shared" si="3"/>
        <v>0</v>
      </c>
      <c r="G21" s="20" t="str">
        <f t="shared" si="4"/>
        <v>0</v>
      </c>
      <c r="H21" s="22">
        <v>1052607.47</v>
      </c>
      <c r="I21" s="23"/>
    </row>
    <row r="22">
      <c r="A22" s="3" t="s">
        <v>35</v>
      </c>
      <c r="B22" s="3" t="s">
        <v>85</v>
      </c>
      <c r="C22" s="3" t="s">
        <v>57</v>
      </c>
      <c r="D22" s="17" t="str">
        <f t="shared" si="1"/>
        <v>0</v>
      </c>
      <c r="E22" s="20" t="str">
        <f t="shared" si="2"/>
        <v>0</v>
      </c>
      <c r="F22" s="21" t="str">
        <f t="shared" si="3"/>
        <v>0</v>
      </c>
      <c r="G22" s="20" t="str">
        <f t="shared" si="4"/>
        <v>0</v>
      </c>
      <c r="H22" s="22">
        <v>1046991.15</v>
      </c>
      <c r="I22" s="23"/>
    </row>
    <row r="23">
      <c r="A23" s="3" t="s">
        <v>35</v>
      </c>
      <c r="B23" s="3" t="s">
        <v>86</v>
      </c>
      <c r="C23" s="3" t="s">
        <v>87</v>
      </c>
      <c r="D23" s="17" t="str">
        <f t="shared" si="1"/>
        <v>0</v>
      </c>
      <c r="E23" s="20" t="str">
        <f t="shared" si="2"/>
        <v>0</v>
      </c>
      <c r="F23" s="21" t="str">
        <f t="shared" si="3"/>
        <v>0</v>
      </c>
      <c r="G23" s="20" t="str">
        <f t="shared" si="4"/>
        <v>0</v>
      </c>
      <c r="H23" s="22">
        <v>1040948.46</v>
      </c>
      <c r="I23" s="23"/>
    </row>
    <row r="24">
      <c r="A24" s="3" t="s">
        <v>35</v>
      </c>
      <c r="B24" s="3" t="s">
        <v>88</v>
      </c>
      <c r="C24" s="3" t="s">
        <v>89</v>
      </c>
      <c r="D24" s="17" t="str">
        <f t="shared" si="1"/>
        <v>0</v>
      </c>
      <c r="E24" s="20" t="str">
        <f t="shared" si="2"/>
        <v>0</v>
      </c>
      <c r="F24" s="21" t="str">
        <f t="shared" si="3"/>
        <v>0</v>
      </c>
      <c r="G24" s="20" t="str">
        <f t="shared" si="4"/>
        <v>0</v>
      </c>
      <c r="H24" s="22">
        <v>1036300.43</v>
      </c>
      <c r="I24" s="23"/>
    </row>
    <row r="25">
      <c r="A25" s="3" t="s">
        <v>35</v>
      </c>
      <c r="B25" s="3" t="s">
        <v>90</v>
      </c>
      <c r="C25" s="3" t="s">
        <v>91</v>
      </c>
      <c r="D25" s="17" t="str">
        <f t="shared" si="1"/>
        <v>0</v>
      </c>
      <c r="E25" s="20" t="str">
        <f t="shared" si="2"/>
        <v>0</v>
      </c>
      <c r="F25" s="21" t="str">
        <f t="shared" si="3"/>
        <v>0</v>
      </c>
      <c r="G25" s="20" t="str">
        <f t="shared" si="4"/>
        <v>0</v>
      </c>
      <c r="H25" s="22">
        <v>1026190.36</v>
      </c>
      <c r="I25" s="23"/>
    </row>
    <row r="26">
      <c r="A26" s="3" t="s">
        <v>35</v>
      </c>
      <c r="B26" s="3" t="s">
        <v>92</v>
      </c>
      <c r="C26" s="3" t="s">
        <v>87</v>
      </c>
      <c r="D26" s="17" t="str">
        <f t="shared" si="1"/>
        <v>0</v>
      </c>
      <c r="E26" s="20" t="str">
        <f t="shared" si="2"/>
        <v>0</v>
      </c>
      <c r="F26" s="21" t="str">
        <f t="shared" si="3"/>
        <v>0</v>
      </c>
      <c r="G26" s="20" t="str">
        <f t="shared" si="4"/>
        <v>0</v>
      </c>
      <c r="H26" s="22">
        <v>1017257.66</v>
      </c>
      <c r="I26" s="23"/>
    </row>
    <row r="27">
      <c r="A27" s="3" t="s">
        <v>35</v>
      </c>
      <c r="B27" s="3" t="s">
        <v>93</v>
      </c>
      <c r="C27" s="3" t="s">
        <v>94</v>
      </c>
      <c r="D27" s="17" t="str">
        <f t="shared" si="1"/>
        <v>0</v>
      </c>
      <c r="E27" s="20" t="str">
        <f t="shared" si="2"/>
        <v>0</v>
      </c>
      <c r="F27" s="21" t="str">
        <f t="shared" si="3"/>
        <v>0</v>
      </c>
      <c r="G27" s="20" t="str">
        <f t="shared" si="4"/>
        <v>0</v>
      </c>
      <c r="H27" s="22">
        <v>1013495.78</v>
      </c>
      <c r="I27" s="23"/>
    </row>
    <row r="28">
      <c r="A28" s="3" t="s">
        <v>35</v>
      </c>
      <c r="B28" s="3" t="s">
        <v>95</v>
      </c>
      <c r="C28" s="3" t="s">
        <v>81</v>
      </c>
      <c r="D28" s="17" t="str">
        <f t="shared" si="1"/>
        <v>Total</v>
      </c>
      <c r="E28" s="20" t="str">
        <f t="shared" si="2"/>
        <v>0</v>
      </c>
      <c r="F28" s="21" t="str">
        <f t="shared" si="3"/>
        <v>TOTAL</v>
      </c>
      <c r="G28" s="20">
        <f t="shared" si="4"/>
        <v>1009554.66</v>
      </c>
      <c r="H28" s="22">
        <v>1009554.66</v>
      </c>
      <c r="I28" s="23"/>
    </row>
    <row r="29">
      <c r="A29" s="3" t="s">
        <v>35</v>
      </c>
      <c r="B29" s="3" t="s">
        <v>96</v>
      </c>
      <c r="C29" s="3" t="s">
        <v>97</v>
      </c>
      <c r="D29" s="17" t="str">
        <f t="shared" si="1"/>
        <v>0</v>
      </c>
      <c r="E29" s="20" t="str">
        <f t="shared" si="2"/>
        <v>0</v>
      </c>
      <c r="F29" s="21" t="str">
        <f t="shared" si="3"/>
        <v>0</v>
      </c>
      <c r="G29" s="20" t="str">
        <f t="shared" si="4"/>
        <v>0</v>
      </c>
      <c r="H29" s="22">
        <v>1003065.0</v>
      </c>
      <c r="I29" s="23"/>
    </row>
    <row r="30">
      <c r="A30" s="3" t="s">
        <v>35</v>
      </c>
      <c r="B30" s="3" t="s">
        <v>98</v>
      </c>
      <c r="C30" s="3" t="s">
        <v>99</v>
      </c>
      <c r="D30" s="17" t="str">
        <f t="shared" si="1"/>
        <v>0</v>
      </c>
      <c r="E30" s="20" t="str">
        <f t="shared" si="2"/>
        <v>0</v>
      </c>
      <c r="F30" s="21" t="str">
        <f t="shared" si="3"/>
        <v>0</v>
      </c>
      <c r="G30" s="20" t="str">
        <f t="shared" si="4"/>
        <v>0</v>
      </c>
      <c r="H30" s="22">
        <v>982582.01</v>
      </c>
      <c r="I30" s="23"/>
    </row>
    <row r="31">
      <c r="A31" s="3" t="s">
        <v>35</v>
      </c>
      <c r="B31" s="3" t="s">
        <v>100</v>
      </c>
      <c r="C31" s="3" t="s">
        <v>101</v>
      </c>
      <c r="D31" s="17" t="str">
        <f t="shared" si="1"/>
        <v>0</v>
      </c>
      <c r="E31" s="20" t="str">
        <f t="shared" si="2"/>
        <v>0</v>
      </c>
      <c r="F31" s="21" t="str">
        <f t="shared" si="3"/>
        <v>0</v>
      </c>
      <c r="G31" s="20" t="str">
        <f t="shared" si="4"/>
        <v>0</v>
      </c>
      <c r="H31" s="22">
        <v>975197.03</v>
      </c>
      <c r="I31" s="23"/>
    </row>
    <row r="32">
      <c r="A32" s="3" t="s">
        <v>35</v>
      </c>
      <c r="B32" s="3" t="s">
        <v>102</v>
      </c>
      <c r="C32" s="3" t="s">
        <v>103</v>
      </c>
      <c r="D32" s="17" t="str">
        <f t="shared" si="1"/>
        <v>0</v>
      </c>
      <c r="E32" s="20" t="str">
        <f t="shared" si="2"/>
        <v>0</v>
      </c>
      <c r="F32" s="21" t="str">
        <f t="shared" si="3"/>
        <v>0</v>
      </c>
      <c r="G32" s="20" t="str">
        <f t="shared" si="4"/>
        <v>0</v>
      </c>
      <c r="H32" s="22">
        <v>974553.04</v>
      </c>
      <c r="I32" s="23"/>
    </row>
    <row r="33">
      <c r="A33" s="3" t="s">
        <v>35</v>
      </c>
      <c r="B33" s="3" t="s">
        <v>104</v>
      </c>
      <c r="C33" s="3" t="s">
        <v>105</v>
      </c>
      <c r="D33" s="17" t="str">
        <f t="shared" si="1"/>
        <v>0</v>
      </c>
      <c r="E33" s="20" t="str">
        <f t="shared" si="2"/>
        <v>0</v>
      </c>
      <c r="F33" s="21" t="str">
        <f t="shared" si="3"/>
        <v>0</v>
      </c>
      <c r="G33" s="20" t="str">
        <f t="shared" si="4"/>
        <v>0</v>
      </c>
      <c r="H33" s="22">
        <v>968754.46</v>
      </c>
      <c r="I33" s="23"/>
    </row>
    <row r="34">
      <c r="A34" s="3" t="s">
        <v>35</v>
      </c>
      <c r="B34" s="3" t="s">
        <v>106</v>
      </c>
      <c r="C34" s="3" t="s">
        <v>87</v>
      </c>
      <c r="D34" s="17" t="str">
        <f t="shared" si="1"/>
        <v>0</v>
      </c>
      <c r="E34" s="20" t="str">
        <f t="shared" si="2"/>
        <v>0</v>
      </c>
      <c r="F34" s="21" t="str">
        <f t="shared" si="3"/>
        <v>0</v>
      </c>
      <c r="G34" s="20" t="str">
        <f t="shared" si="4"/>
        <v>0</v>
      </c>
      <c r="H34" s="22">
        <v>967070.39</v>
      </c>
      <c r="I34" s="23"/>
    </row>
    <row r="35">
      <c r="A35" s="3" t="s">
        <v>35</v>
      </c>
      <c r="B35" s="3" t="s">
        <v>107</v>
      </c>
      <c r="C35" s="3" t="s">
        <v>81</v>
      </c>
      <c r="D35" s="17" t="str">
        <f t="shared" si="1"/>
        <v>0</v>
      </c>
      <c r="E35" s="20" t="str">
        <f t="shared" si="2"/>
        <v>0</v>
      </c>
      <c r="F35" s="21" t="str">
        <f t="shared" si="3"/>
        <v>0</v>
      </c>
      <c r="G35" s="20" t="str">
        <f t="shared" si="4"/>
        <v>0</v>
      </c>
      <c r="H35" s="22">
        <v>951823.5</v>
      </c>
      <c r="I35" s="23"/>
    </row>
    <row r="36">
      <c r="A36" s="3" t="s">
        <v>35</v>
      </c>
      <c r="B36" s="3" t="s">
        <v>108</v>
      </c>
      <c r="C36" s="3" t="s">
        <v>94</v>
      </c>
      <c r="D36" s="17" t="str">
        <f t="shared" si="1"/>
        <v>0</v>
      </c>
      <c r="E36" s="20" t="str">
        <f t="shared" si="2"/>
        <v>0</v>
      </c>
      <c r="F36" s="21" t="str">
        <f t="shared" si="3"/>
        <v>0</v>
      </c>
      <c r="G36" s="20" t="str">
        <f t="shared" si="4"/>
        <v>0</v>
      </c>
      <c r="H36" s="22">
        <v>889313.57</v>
      </c>
      <c r="I36" s="23"/>
    </row>
    <row r="37">
      <c r="A37" s="3" t="s">
        <v>35</v>
      </c>
      <c r="B37" s="3" t="s">
        <v>109</v>
      </c>
      <c r="C37" s="3" t="s">
        <v>99</v>
      </c>
      <c r="D37" s="17" t="str">
        <f t="shared" si="1"/>
        <v>0</v>
      </c>
      <c r="E37" s="20" t="str">
        <f t="shared" si="2"/>
        <v>0</v>
      </c>
      <c r="F37" s="21" t="str">
        <f t="shared" si="3"/>
        <v>0</v>
      </c>
      <c r="G37" s="20" t="str">
        <f t="shared" si="4"/>
        <v>0</v>
      </c>
      <c r="H37" s="22">
        <v>882579.99</v>
      </c>
      <c r="I37" s="23"/>
    </row>
    <row r="38">
      <c r="A38" s="3" t="s">
        <v>35</v>
      </c>
      <c r="B38" s="3" t="s">
        <v>110</v>
      </c>
      <c r="C38" s="3" t="s">
        <v>59</v>
      </c>
      <c r="D38" s="17" t="str">
        <f t="shared" si="1"/>
        <v>0</v>
      </c>
      <c r="E38" s="20" t="str">
        <f t="shared" si="2"/>
        <v>0</v>
      </c>
      <c r="F38" s="21" t="str">
        <f t="shared" si="3"/>
        <v>0</v>
      </c>
      <c r="G38" s="20" t="str">
        <f t="shared" si="4"/>
        <v>0</v>
      </c>
      <c r="H38" s="22">
        <v>873694.17</v>
      </c>
      <c r="I38" s="23"/>
    </row>
    <row r="39">
      <c r="A39" s="3" t="s">
        <v>35</v>
      </c>
      <c r="B39" s="3" t="s">
        <v>111</v>
      </c>
      <c r="C39" s="3" t="s">
        <v>112</v>
      </c>
      <c r="D39" s="17" t="str">
        <f t="shared" si="1"/>
        <v>0</v>
      </c>
      <c r="E39" s="20" t="str">
        <f t="shared" si="2"/>
        <v>0</v>
      </c>
      <c r="F39" s="21" t="str">
        <f t="shared" si="3"/>
        <v>0</v>
      </c>
      <c r="G39" s="20" t="str">
        <f t="shared" si="4"/>
        <v>0</v>
      </c>
      <c r="H39" s="22">
        <v>864812.39</v>
      </c>
      <c r="I39" s="23"/>
    </row>
    <row r="40">
      <c r="A40" s="3" t="s">
        <v>35</v>
      </c>
      <c r="B40" s="3" t="s">
        <v>113</v>
      </c>
      <c r="C40" s="3" t="s">
        <v>99</v>
      </c>
      <c r="D40" s="17" t="str">
        <f t="shared" si="1"/>
        <v>0</v>
      </c>
      <c r="E40" s="20" t="str">
        <f t="shared" si="2"/>
        <v>0</v>
      </c>
      <c r="F40" s="21" t="str">
        <f t="shared" si="3"/>
        <v>0</v>
      </c>
      <c r="G40" s="20" t="str">
        <f t="shared" si="4"/>
        <v>0</v>
      </c>
      <c r="H40" s="22">
        <v>849642.3</v>
      </c>
      <c r="I40" s="23"/>
    </row>
    <row r="41">
      <c r="A41" s="3" t="s">
        <v>35</v>
      </c>
      <c r="B41" s="3" t="s">
        <v>114</v>
      </c>
      <c r="C41" s="3" t="s">
        <v>37</v>
      </c>
      <c r="D41" s="17" t="str">
        <f t="shared" si="1"/>
        <v>0</v>
      </c>
      <c r="E41" s="20" t="str">
        <f t="shared" si="2"/>
        <v>0</v>
      </c>
      <c r="F41" s="21" t="str">
        <f t="shared" si="3"/>
        <v>0</v>
      </c>
      <c r="G41" s="20" t="str">
        <f t="shared" si="4"/>
        <v>0</v>
      </c>
      <c r="H41" s="22">
        <v>845795.89</v>
      </c>
      <c r="I41" s="23"/>
    </row>
    <row r="42">
      <c r="A42" s="3" t="s">
        <v>35</v>
      </c>
      <c r="B42" s="3" t="s">
        <v>115</v>
      </c>
      <c r="C42" s="3" t="s">
        <v>116</v>
      </c>
      <c r="D42" s="17" t="str">
        <f t="shared" si="1"/>
        <v>0</v>
      </c>
      <c r="E42" s="20" t="str">
        <f t="shared" si="2"/>
        <v>0</v>
      </c>
      <c r="F42" s="21" t="str">
        <f t="shared" si="3"/>
        <v>0</v>
      </c>
      <c r="G42" s="20" t="str">
        <f t="shared" si="4"/>
        <v>0</v>
      </c>
      <c r="H42" s="22">
        <v>832893.9</v>
      </c>
      <c r="I42" s="23"/>
    </row>
    <row r="43">
      <c r="A43" s="3" t="s">
        <v>35</v>
      </c>
      <c r="B43" s="3" t="s">
        <v>117</v>
      </c>
      <c r="C43" s="3" t="s">
        <v>77</v>
      </c>
      <c r="D43" s="17" t="str">
        <f t="shared" si="1"/>
        <v>0</v>
      </c>
      <c r="E43" s="20" t="str">
        <f t="shared" si="2"/>
        <v>0</v>
      </c>
      <c r="F43" s="21" t="str">
        <f t="shared" si="3"/>
        <v>0</v>
      </c>
      <c r="G43" s="20" t="str">
        <f t="shared" si="4"/>
        <v>0</v>
      </c>
      <c r="H43" s="22">
        <v>831793.87</v>
      </c>
      <c r="I43" s="23"/>
    </row>
    <row r="44">
      <c r="A44" s="3" t="s">
        <v>35</v>
      </c>
      <c r="B44" s="3" t="s">
        <v>118</v>
      </c>
      <c r="C44" s="3" t="s">
        <v>116</v>
      </c>
      <c r="D44" s="17" t="str">
        <f t="shared" si="1"/>
        <v>0</v>
      </c>
      <c r="E44" s="20" t="str">
        <f t="shared" si="2"/>
        <v>0</v>
      </c>
      <c r="F44" s="21" t="str">
        <f t="shared" si="3"/>
        <v>0</v>
      </c>
      <c r="G44" s="20" t="str">
        <f t="shared" si="4"/>
        <v>0</v>
      </c>
      <c r="H44" s="22">
        <v>828022.9</v>
      </c>
      <c r="I44" s="23"/>
    </row>
    <row r="45">
      <c r="A45" s="3" t="s">
        <v>35</v>
      </c>
      <c r="B45" s="3" t="s">
        <v>119</v>
      </c>
      <c r="C45" s="3" t="s">
        <v>68</v>
      </c>
      <c r="D45" s="17" t="str">
        <f t="shared" si="1"/>
        <v>0</v>
      </c>
      <c r="E45" s="20" t="str">
        <f t="shared" si="2"/>
        <v>0</v>
      </c>
      <c r="F45" s="21" t="str">
        <f t="shared" si="3"/>
        <v>0</v>
      </c>
      <c r="G45" s="20" t="str">
        <f t="shared" si="4"/>
        <v>0</v>
      </c>
      <c r="H45" s="22">
        <v>819087.9</v>
      </c>
      <c r="I45" s="23"/>
    </row>
    <row r="46">
      <c r="A46" s="3" t="s">
        <v>35</v>
      </c>
      <c r="B46" s="3" t="s">
        <v>120</v>
      </c>
      <c r="C46" s="3" t="s">
        <v>55</v>
      </c>
      <c r="D46" s="17" t="str">
        <f t="shared" si="1"/>
        <v>0</v>
      </c>
      <c r="E46" s="20" t="str">
        <f t="shared" si="2"/>
        <v>0</v>
      </c>
      <c r="F46" s="21" t="str">
        <f t="shared" si="3"/>
        <v>0</v>
      </c>
      <c r="G46" s="20" t="str">
        <f t="shared" si="4"/>
        <v>0</v>
      </c>
      <c r="H46" s="22">
        <v>812321.99</v>
      </c>
      <c r="I46" s="23"/>
    </row>
    <row r="47">
      <c r="A47" s="3" t="s">
        <v>35</v>
      </c>
      <c r="B47" s="3" t="s">
        <v>121</v>
      </c>
      <c r="C47" s="3" t="s">
        <v>122</v>
      </c>
      <c r="D47" s="17" t="str">
        <f t="shared" si="1"/>
        <v>Shell</v>
      </c>
      <c r="E47" s="20" t="str">
        <f t="shared" si="2"/>
        <v>0</v>
      </c>
      <c r="F47" s="21" t="str">
        <f t="shared" si="3"/>
        <v>ROYAL DUTCH SHELL A (UK)</v>
      </c>
      <c r="G47" s="20">
        <f t="shared" si="4"/>
        <v>810970.96</v>
      </c>
      <c r="H47" s="22">
        <v>810970.96</v>
      </c>
      <c r="I47" s="23"/>
    </row>
    <row r="48">
      <c r="A48" s="3" t="s">
        <v>35</v>
      </c>
      <c r="B48" s="3" t="s">
        <v>123</v>
      </c>
      <c r="C48" s="3" t="s">
        <v>62</v>
      </c>
      <c r="D48" s="17" t="str">
        <f t="shared" si="1"/>
        <v>0</v>
      </c>
      <c r="E48" s="20" t="str">
        <f t="shared" si="2"/>
        <v>0</v>
      </c>
      <c r="F48" s="21" t="str">
        <f t="shared" si="3"/>
        <v>0</v>
      </c>
      <c r="G48" s="20" t="str">
        <f t="shared" si="4"/>
        <v>0</v>
      </c>
      <c r="H48" s="22">
        <v>803502.86</v>
      </c>
      <c r="I48" s="23"/>
    </row>
    <row r="49">
      <c r="A49" s="3" t="s">
        <v>35</v>
      </c>
      <c r="B49" s="3" t="s">
        <v>124</v>
      </c>
      <c r="C49" s="3" t="s">
        <v>125</v>
      </c>
      <c r="D49" s="17" t="str">
        <f t="shared" si="1"/>
        <v>0</v>
      </c>
      <c r="E49" s="20" t="str">
        <f t="shared" si="2"/>
        <v>0</v>
      </c>
      <c r="F49" s="21" t="str">
        <f t="shared" si="3"/>
        <v>0</v>
      </c>
      <c r="G49" s="20" t="str">
        <f t="shared" si="4"/>
        <v>0</v>
      </c>
      <c r="H49" s="22">
        <v>796429.77</v>
      </c>
      <c r="I49" s="23"/>
    </row>
    <row r="50">
      <c r="A50" s="3" t="s">
        <v>35</v>
      </c>
      <c r="B50" s="3" t="s">
        <v>126</v>
      </c>
      <c r="C50" s="3" t="s">
        <v>64</v>
      </c>
      <c r="D50" s="17" t="str">
        <f t="shared" si="1"/>
        <v>0</v>
      </c>
      <c r="E50" s="20" t="str">
        <f t="shared" si="2"/>
        <v>0</v>
      </c>
      <c r="F50" s="21" t="str">
        <f t="shared" si="3"/>
        <v>0</v>
      </c>
      <c r="G50" s="20" t="str">
        <f t="shared" si="4"/>
        <v>0</v>
      </c>
      <c r="H50" s="22">
        <v>795981.51</v>
      </c>
      <c r="I50" s="23"/>
    </row>
    <row r="51">
      <c r="A51" s="3" t="s">
        <v>35</v>
      </c>
      <c r="B51" s="3" t="s">
        <v>127</v>
      </c>
      <c r="C51" s="3" t="s">
        <v>99</v>
      </c>
      <c r="D51" s="17" t="str">
        <f t="shared" si="1"/>
        <v>0</v>
      </c>
      <c r="E51" s="20" t="str">
        <f t="shared" si="2"/>
        <v>0</v>
      </c>
      <c r="F51" s="21" t="str">
        <f t="shared" si="3"/>
        <v>0</v>
      </c>
      <c r="G51" s="20" t="str">
        <f t="shared" si="4"/>
        <v>0</v>
      </c>
      <c r="H51" s="22">
        <v>793154.59</v>
      </c>
      <c r="I51" s="23"/>
    </row>
    <row r="52">
      <c r="A52" s="3" t="s">
        <v>35</v>
      </c>
      <c r="B52" s="3" t="s">
        <v>128</v>
      </c>
      <c r="C52" s="3" t="s">
        <v>129</v>
      </c>
      <c r="D52" s="17" t="str">
        <f t="shared" si="1"/>
        <v>0</v>
      </c>
      <c r="E52" s="20" t="str">
        <f t="shared" si="2"/>
        <v>0</v>
      </c>
      <c r="F52" s="21" t="str">
        <f t="shared" si="3"/>
        <v>0</v>
      </c>
      <c r="G52" s="20" t="str">
        <f t="shared" si="4"/>
        <v>0</v>
      </c>
      <c r="H52" s="22">
        <v>792289.11</v>
      </c>
      <c r="I52" s="23"/>
    </row>
    <row r="53">
      <c r="A53" s="3" t="s">
        <v>35</v>
      </c>
      <c r="B53" s="3" t="s">
        <v>130</v>
      </c>
      <c r="C53" s="3" t="s">
        <v>129</v>
      </c>
      <c r="D53" s="17" t="str">
        <f t="shared" si="1"/>
        <v>0</v>
      </c>
      <c r="E53" s="20" t="str">
        <f t="shared" si="2"/>
        <v>0</v>
      </c>
      <c r="F53" s="21" t="str">
        <f t="shared" si="3"/>
        <v>0</v>
      </c>
      <c r="G53" s="20" t="str">
        <f t="shared" si="4"/>
        <v>0</v>
      </c>
      <c r="H53" s="22">
        <v>777958.9</v>
      </c>
      <c r="I53" s="23"/>
    </row>
    <row r="54">
      <c r="A54" s="3" t="s">
        <v>35</v>
      </c>
      <c r="B54" s="3" t="s">
        <v>131</v>
      </c>
      <c r="C54" s="3" t="s">
        <v>132</v>
      </c>
      <c r="D54" s="17" t="str">
        <f t="shared" si="1"/>
        <v>0</v>
      </c>
      <c r="E54" s="20" t="str">
        <f t="shared" si="2"/>
        <v>0</v>
      </c>
      <c r="F54" s="21" t="str">
        <f t="shared" si="3"/>
        <v>0</v>
      </c>
      <c r="G54" s="20" t="str">
        <f t="shared" si="4"/>
        <v>0</v>
      </c>
      <c r="H54" s="22">
        <v>777097.24</v>
      </c>
      <c r="I54" s="23"/>
    </row>
    <row r="55">
      <c r="A55" s="3" t="s">
        <v>35</v>
      </c>
      <c r="B55" s="3" t="s">
        <v>133</v>
      </c>
      <c r="C55" s="3" t="s">
        <v>59</v>
      </c>
      <c r="D55" s="17" t="str">
        <f t="shared" si="1"/>
        <v>0</v>
      </c>
      <c r="E55" s="20" t="str">
        <f t="shared" si="2"/>
        <v>0</v>
      </c>
      <c r="F55" s="21" t="str">
        <f t="shared" si="3"/>
        <v>0</v>
      </c>
      <c r="G55" s="20" t="str">
        <f t="shared" si="4"/>
        <v>0</v>
      </c>
      <c r="H55" s="22">
        <v>773908.96</v>
      </c>
      <c r="I55" s="23"/>
    </row>
    <row r="56">
      <c r="A56" s="3" t="s">
        <v>35</v>
      </c>
      <c r="B56" s="3" t="s">
        <v>134</v>
      </c>
      <c r="C56" s="3" t="s">
        <v>64</v>
      </c>
      <c r="D56" s="17" t="str">
        <f t="shared" si="1"/>
        <v>0</v>
      </c>
      <c r="E56" s="20" t="str">
        <f t="shared" si="2"/>
        <v>0</v>
      </c>
      <c r="F56" s="21" t="str">
        <f t="shared" si="3"/>
        <v>0</v>
      </c>
      <c r="G56" s="20" t="str">
        <f t="shared" si="4"/>
        <v>0</v>
      </c>
      <c r="H56" s="22">
        <v>759337.82</v>
      </c>
      <c r="I56" s="23"/>
    </row>
    <row r="57">
      <c r="A57" s="3" t="s">
        <v>35</v>
      </c>
      <c r="B57" s="3" t="s">
        <v>135</v>
      </c>
      <c r="C57" s="3" t="s">
        <v>99</v>
      </c>
      <c r="D57" s="17" t="str">
        <f t="shared" si="1"/>
        <v>0</v>
      </c>
      <c r="E57" s="20" t="str">
        <f t="shared" si="2"/>
        <v>0</v>
      </c>
      <c r="F57" s="21" t="str">
        <f t="shared" si="3"/>
        <v>0</v>
      </c>
      <c r="G57" s="20" t="str">
        <f t="shared" si="4"/>
        <v>0</v>
      </c>
      <c r="H57" s="22">
        <v>754152.91</v>
      </c>
      <c r="I57" s="23"/>
    </row>
    <row r="58">
      <c r="A58" s="3" t="s">
        <v>35</v>
      </c>
      <c r="B58" s="3" t="s">
        <v>136</v>
      </c>
      <c r="C58" s="3" t="s">
        <v>101</v>
      </c>
      <c r="D58" s="17" t="str">
        <f t="shared" si="1"/>
        <v>0</v>
      </c>
      <c r="E58" s="20" t="str">
        <f t="shared" si="2"/>
        <v>0</v>
      </c>
      <c r="F58" s="21" t="str">
        <f t="shared" si="3"/>
        <v>0</v>
      </c>
      <c r="G58" s="20" t="str">
        <f t="shared" si="4"/>
        <v>0</v>
      </c>
      <c r="H58" s="22">
        <v>745948.13</v>
      </c>
      <c r="I58" s="23"/>
    </row>
    <row r="59">
      <c r="A59" s="3" t="s">
        <v>35</v>
      </c>
      <c r="B59" s="3" t="s">
        <v>137</v>
      </c>
      <c r="C59" s="3" t="s">
        <v>94</v>
      </c>
      <c r="D59" s="17" t="str">
        <f t="shared" si="1"/>
        <v>0</v>
      </c>
      <c r="E59" s="20" t="str">
        <f t="shared" si="2"/>
        <v>0</v>
      </c>
      <c r="F59" s="21" t="str">
        <f t="shared" si="3"/>
        <v>0</v>
      </c>
      <c r="G59" s="20" t="str">
        <f t="shared" si="4"/>
        <v>0</v>
      </c>
      <c r="H59" s="22">
        <v>738295.72</v>
      </c>
      <c r="I59" s="23"/>
    </row>
    <row r="60">
      <c r="A60" s="3" t="s">
        <v>35</v>
      </c>
      <c r="B60" s="3" t="s">
        <v>138</v>
      </c>
      <c r="C60" s="3" t="s">
        <v>59</v>
      </c>
      <c r="D60" s="17" t="str">
        <f t="shared" si="1"/>
        <v>0</v>
      </c>
      <c r="E60" s="24">
        <v>0.0</v>
      </c>
      <c r="F60" s="25">
        <v>0.0</v>
      </c>
      <c r="G60" s="24">
        <v>0.0</v>
      </c>
      <c r="H60" s="22">
        <v>737731.88</v>
      </c>
      <c r="I60" s="23"/>
    </row>
    <row r="61">
      <c r="A61" s="3" t="s">
        <v>35</v>
      </c>
      <c r="B61" s="3" t="s">
        <v>139</v>
      </c>
      <c r="C61" s="3" t="s">
        <v>57</v>
      </c>
      <c r="D61" s="17" t="str">
        <f t="shared" si="1"/>
        <v>0</v>
      </c>
      <c r="E61" s="20" t="str">
        <f t="shared" ref="E61:E352" si="5">IF(ISNUMBER(SEARCH("Coal India",B61)),"Coal India",IF(ISNUMBER(SEARCH("China Shenhua",B61)),"China Shenhua",IF(ISNUMBER(SEARCH("Adani",B61)),"Adani",IF(ISNUMBER(SEARCH("Shanxi Coking",B61)),"Shanxi Coking",IF(ISNUMBER(SEARCH("Anglo American",B61)),"Anglo American",IF(ISNUMBER(SEARCH("BHP Billiton",B61)),"BHP Billiton",IF(ISNUMBER(SEARCH("Yitai Coal",B61)),"Yitai Coal",IF(ISNUMBER(SEARCH("Datang Intl",B61)),"Datang Intl",IF(ISNUMBER(SEARCH("China Coal",B61)),"China Coal",IF(ISNUMBER(SEARCH("Peabody Energy",B61)),"Peabody Energy",IF(ISNUMBER(SEARCH("Glencore Xstrata",B61)),"Glencore Xstrata",IF(ISNUMBER(SEARCH("Datong Coal",B61)),"Datong Coal",IF(ISNUMBER(SEARCH("Yanzhou Coal",B61)),"Yanzhou Coal",IF(ISNUMBER(SEARCH("DEH",B61)),"DEH",IF(ISNUMBER(SEARCH("Exxaro",B61)),"Exxaro",IF(ISNUMBER(SEARCH("Yangquan Coal",B61)),"Yangquan Coal",IF(ISNUMBER(SEARCH("Mechel",B61)),"Mechel",IF(ISNUMBER(SEARCH("Arch Coal",B61)),"Arch Coal",IF(ISNUMBER(SEARCH("Alpha Natural Resources",B61)),"Alpha Natural Resources",IF(ISNUMBER(SEARCH("EVRAZ",B61)),"EVRAZ", IF(ISNUMBER(SEARCH("Mitsubishi",B61)),"Mitsubishi",
if(and(or(B61="Vale", ISNUMBER(SEARCH("Vale ",B61))),NOT(ISNUMBER(SEARCH("?Vale",B61)))), "Vale",IF(ISNUMBER(SEARCH("Raspadskaya",B61)),"Raspadskaya",IF(ISNUMBER(SEARCH("Rio Tinto",B61)),"Rio Tinto",IF(ISNUMBER(SEARCH("Asia Resource",B61)),"Asia Resource",IF(ISNUMBER(SEARCH("Rusal",B61)),"Rusal",IF(ISNUMBER(SEARCH("Neyveli Lignite",B61)),"Neyveli Lignite",IF(ISNUMBER(SEARCH("Pingdingshan",B61)),"Pingdingshan",IF(ISNUMBER(SEARCH("Cloud Peak",B61)),"Cloud Peak",IF(ISNUMBER(SEARCH("Sasol",B61)),"Sasol",IF(ISNUMBER(SEARCH("Tata Steel",B61)),"Tata Steel",IF(AND(ISNUMBER(SEARCH("AGL",B61)),NOT(ISNUMBER(SEARCH("?AGL",B61)))),"AGL", IF(ISNUMBER(SEARCH("Teck",B61)),"Teck",IF(ISNUMBER(SEARCH("Severstal",B61)),"Severstal",IF(ISNUMBER(SEARCH("Coalspur",B61)),"Coalspur",IF(ISNUMBER(SEARCH("Kuzbass Fuel ",B61)),"Kuzbass Fuel ",IF(ISNUMBER(SEARCH("Polyus Gold",B61)),"Polyus Gold",IF(ISNUMBER(SEARCH("Energy Ventures",B61)),"Energy Ventures",IF(ISNUMBER(SEARCH("Whitehaven Coal",B61)),"Whitehaven Coal",IF(ISNUMBER(SEARCH("Banpu",B61)),"Banpu",IF(ISNUMBER(SEARCH("Bayan",B61)),"Bayan",IF(AND(ISNUMBER(SEARCH("RWE",B61)),NOT(ISNUMBER(SEARCH("ERWE",B61)))),"RWE",IF(ISNUMBER(SEARCH("Consol Energy",B61)),"Consol Energy",IF(ISNUMBER(SEARCH("WHSP",B61)),"WHSP",IF(ISNUMBER(SEARCH("Westmoreland",B61)),"Westmoreland",IF(ISNUMBER(SEARCH("Resource Generation",B61)),"Resource Generation",IF(ISNUMBER(SEARCH("Churchill Mining",B61)),"Churchill Mining",IF(ISNUMBER(SEARCH("NTPC",B61)),"NTPC",IF(ISNUMBER(SEARCH("Adaro",B61)),"Adaro",IF(ISNUMBER(SEARCH("Nacco",B61)),"Nacco",  IF(ISNUMBER(SEARCH("Idemitsu Kosan",B61)),"Idemitsu Kosan",IF(ISNUMBER(SEARCH("ARLP",B61)),"ARLP",IF(ISNUMBER(SEARCH("Huolinhe Opencut",B61)),"Huolinhe Opencut",IF(ISNUMBER(SEARCH("Golden Energy",B61)),"Golden Energy",IF(ISNUMBER(SEARCH("Mitsui &amp; Co",B61)),"Mitsui &amp; Co",
IF(AND(ISNUMBER(SEARCH("CoAL",B61)),NOT(ISNUMBER(SEARCH("?CoAL",B61)))),"CoAL",IF(ISNUMBER(SEARCH("NLMK",B61)),"NLMK",IF(ISNUMBER(SEARCH("Tata Power",B61)),"Tata Power",IF(ISNUMBER(SEARCH("MMK OJSC",B61)),"MMK OJSC",IF(ISNUMBER(SEARCH("Wesfarmers",B61)),"Wesfarmers",IF(ISNUMBER(SEARCH("Kazakhmys",B61)),"Kazakhmys",IF(ISNUMBER(SEARCH("New World Resources",B61)),"New World Resources",IF(ISNUMBER(SEARCH("MMC",B61)),"MMC",IF(ISNUMBER(SEARCH("Itochu",B61)),"Itochu",IF(ISNUMBER(SEARCH("Cockatoo",B61)),"Cockatoo",IF(ISNUMBER(SEARCH("Shanxi Meijin Energy",B61)),"Shanxi Meijin Energy",IF(ISNUMBER(SEARCH("Jizhong Energy",B61)),"Jizhong Energy",IF(ISNUMBER(SEARCH("Bandanna",B61)),"Bandanna",IF(ISNUMBER(SEARCH("Polo Resources",B61)),"Polo Resources",IF(ISNUMBER(SEARCH("Allete",B61)),"Allete",IF(ISNUMBER(SEARCH("CLP Holdings",B61)),"CLP Holdings", IF(AND(ISNUMBER(SEARCH("Aspire",B61)),NOT(ISNUMBER(SEARCH("Aspire D",B61)))),"Aspire", IF(ISNUMBER(SEARCH("Marubeni",B61)),"Marubeni",IF(ISNUMBER(SEARCH("China Resources",B61)),"China Resources",IF(ISNUMBER(SEARCH("Walter Energy",B61)),"Walter Energy",IF(ISNUMBER(SEARCH("Coal Energy",B61)),"Coal Energy",IF(ISNUMBER(SEARCH("Indika",B61)),"Indika",IF(ISNUMBER(SEARCH("Arcelor Mittal",B61)),"Arcelor Mittal",IF(ISNUMBER(SEARCH("FirstEnergy",B61)),"FirstEnergy",IF(ISNUMBER(SEARCH("Black Hills",B61)),"Black Hills",IF(ISNUMBER(SEARCH("Wescoal",B61)),"Wescoal",IF(ISNUMBER(SEARCH("Grupo Mexico",B61)),"Grupo Mexico",IF(and(or(B61="ARM", ISNUMBER(SEARCH("ARM ",B61))),NOT(ISNUMBER(SEARCH("?ARM",B61)))), "ARM",IF(ISNUMBER(SEARCH("Shanxi Coal",B61)),"Shanxi Coal",IF(ISNUMBER(SEARCH("Capital Power",B61)),"Capital Power",IF(ISNUMBER(SEARCH("PTT",B61)),"PTT",IF(ISNUMBER(SEARCH("Shanxi Lanhua Sci-Tech",B61)),"Shanxi Lanhua Sci-Tech",IF(ISNUMBER(SEARCH("Fortune",B61)),"Fortune",IF(ISNUMBER(SEARCH("Cardero",B61)),"Cardero",IF(ISNUMBER(SEARCH("Zhengzhou  Coal",B61)),"Zhengzhou Coal",IF(ISNUMBER(SEARCH("SAIL",B61)),"SAIL",IF(ISNUMBER(SEARCH("JSPL",B61)),"JSPL",IF(ISNUMBER(SEARCH("Shougang Fushan",B61)),"Shougang Fushan",IF(ISNUMBER(SEARCH("Jingyuan",B61)),"Jingyuan",IF(ISNUMBER(SEARCH("Stanmore",B61)),"Stanmore",IF(ISNUMBER(SEARCH("Prophecy Coal",B61)),"Prophecy Coal",IF(ISNUMBER(SEARCH("Cliffs Natural Resources",B61)),"Cliffs Natural Resources",IF(ISNUMBER(SEARCH("James River",B61)),"James River",IF(ISNUMBER(SEARCH("CESC",B61)),"CESC",IF(ISNUMBER(SEARCH("Alcoa",B61)),"Alcoa","0"))))))))))))))))))))))))))))))))))))))))))))))))))))))))))))))))))))))))))))))))))))))))))))))))))))
</f>
        <v>0</v>
      </c>
      <c r="F61" s="21" t="str">
        <f t="shared" ref="F61:F400" si="6">IF(OR(NOT(D61="0"),NOT(E61="0")),B61,D61)</f>
        <v>0</v>
      </c>
      <c r="G61" s="20" t="str">
        <f t="shared" ref="G61:G400" si="7">IF(F61="0",F61,H61)</f>
        <v>0</v>
      </c>
      <c r="H61" s="22">
        <v>733154.54</v>
      </c>
      <c r="I61" s="23"/>
    </row>
    <row r="62">
      <c r="A62" s="3" t="s">
        <v>35</v>
      </c>
      <c r="B62" s="3" t="s">
        <v>140</v>
      </c>
      <c r="C62" s="3" t="s">
        <v>141</v>
      </c>
      <c r="D62" s="17" t="str">
        <f t="shared" si="1"/>
        <v>0</v>
      </c>
      <c r="E62" s="20" t="str">
        <f t="shared" si="5"/>
        <v>0</v>
      </c>
      <c r="F62" s="21" t="str">
        <f t="shared" si="6"/>
        <v>0</v>
      </c>
      <c r="G62" s="20" t="str">
        <f t="shared" si="7"/>
        <v>0</v>
      </c>
      <c r="H62" s="22">
        <v>709936.0</v>
      </c>
      <c r="I62" s="23"/>
    </row>
    <row r="63">
      <c r="A63" s="3" t="s">
        <v>35</v>
      </c>
      <c r="B63" s="3" t="s">
        <v>142</v>
      </c>
      <c r="C63" s="3" t="s">
        <v>143</v>
      </c>
      <c r="D63" s="17" t="str">
        <f t="shared" si="1"/>
        <v>0</v>
      </c>
      <c r="E63" s="20" t="str">
        <f t="shared" si="5"/>
        <v>0</v>
      </c>
      <c r="F63" s="21" t="str">
        <f t="shared" si="6"/>
        <v>0</v>
      </c>
      <c r="G63" s="20" t="str">
        <f t="shared" si="7"/>
        <v>0</v>
      </c>
      <c r="H63" s="22">
        <v>708097.0</v>
      </c>
      <c r="I63" s="23"/>
    </row>
    <row r="64">
      <c r="A64" s="3" t="s">
        <v>35</v>
      </c>
      <c r="B64" s="3" t="s">
        <v>144</v>
      </c>
      <c r="C64" s="3" t="s">
        <v>145</v>
      </c>
      <c r="D64" s="17" t="str">
        <f t="shared" si="1"/>
        <v>0</v>
      </c>
      <c r="E64" s="20" t="str">
        <f t="shared" si="5"/>
        <v>0</v>
      </c>
      <c r="F64" s="21" t="str">
        <f t="shared" si="6"/>
        <v>0</v>
      </c>
      <c r="G64" s="20" t="str">
        <f t="shared" si="7"/>
        <v>0</v>
      </c>
      <c r="H64" s="22">
        <v>704793.98</v>
      </c>
      <c r="I64" s="23"/>
    </row>
    <row r="65">
      <c r="A65" s="3" t="s">
        <v>35</v>
      </c>
      <c r="B65" s="3" t="s">
        <v>146</v>
      </c>
      <c r="C65" s="3" t="s">
        <v>147</v>
      </c>
      <c r="D65" s="17" t="str">
        <f t="shared" si="1"/>
        <v>0</v>
      </c>
      <c r="E65" s="20" t="str">
        <f t="shared" si="5"/>
        <v>0</v>
      </c>
      <c r="F65" s="21" t="str">
        <f t="shared" si="6"/>
        <v>0</v>
      </c>
      <c r="G65" s="20" t="str">
        <f t="shared" si="7"/>
        <v>0</v>
      </c>
      <c r="H65" s="22">
        <v>702884.47</v>
      </c>
      <c r="I65" s="23"/>
    </row>
    <row r="66">
      <c r="A66" s="3" t="s">
        <v>35</v>
      </c>
      <c r="B66" s="3" t="s">
        <v>148</v>
      </c>
      <c r="C66" s="3" t="s">
        <v>87</v>
      </c>
      <c r="D66" s="17" t="str">
        <f t="shared" si="1"/>
        <v>0</v>
      </c>
      <c r="E66" s="20" t="str">
        <f t="shared" si="5"/>
        <v>0</v>
      </c>
      <c r="F66" s="21" t="str">
        <f t="shared" si="6"/>
        <v>0</v>
      </c>
      <c r="G66" s="20" t="str">
        <f t="shared" si="7"/>
        <v>0</v>
      </c>
      <c r="H66" s="22">
        <v>700692.48</v>
      </c>
      <c r="I66" s="23"/>
    </row>
    <row r="67">
      <c r="A67" s="3" t="s">
        <v>35</v>
      </c>
      <c r="B67" s="3" t="s">
        <v>149</v>
      </c>
      <c r="C67" s="3" t="s">
        <v>150</v>
      </c>
      <c r="D67" s="17" t="str">
        <f t="shared" si="1"/>
        <v>0</v>
      </c>
      <c r="E67" s="20" t="str">
        <f t="shared" si="5"/>
        <v>0</v>
      </c>
      <c r="F67" s="21" t="str">
        <f t="shared" si="6"/>
        <v>0</v>
      </c>
      <c r="G67" s="20" t="str">
        <f t="shared" si="7"/>
        <v>0</v>
      </c>
      <c r="H67" s="22">
        <v>700235.77</v>
      </c>
      <c r="I67" s="23"/>
    </row>
    <row r="68">
      <c r="A68" s="3" t="s">
        <v>35</v>
      </c>
      <c r="B68" s="3" t="s">
        <v>151</v>
      </c>
      <c r="C68" s="3" t="s">
        <v>81</v>
      </c>
      <c r="D68" s="17" t="str">
        <f t="shared" si="1"/>
        <v>0</v>
      </c>
      <c r="E68" s="20" t="str">
        <f t="shared" si="5"/>
        <v>0</v>
      </c>
      <c r="F68" s="21" t="str">
        <f t="shared" si="6"/>
        <v>0</v>
      </c>
      <c r="G68" s="20" t="str">
        <f t="shared" si="7"/>
        <v>0</v>
      </c>
      <c r="H68" s="22">
        <v>694930.28</v>
      </c>
      <c r="I68" s="23"/>
    </row>
    <row r="69">
      <c r="A69" s="3" t="s">
        <v>35</v>
      </c>
      <c r="B69" s="3" t="s">
        <v>152</v>
      </c>
      <c r="C69" s="3" t="s">
        <v>153</v>
      </c>
      <c r="D69" s="17" t="str">
        <f t="shared" si="1"/>
        <v>0</v>
      </c>
      <c r="E69" s="20" t="str">
        <f t="shared" si="5"/>
        <v>0</v>
      </c>
      <c r="F69" s="21" t="str">
        <f t="shared" si="6"/>
        <v>0</v>
      </c>
      <c r="G69" s="20" t="str">
        <f t="shared" si="7"/>
        <v>0</v>
      </c>
      <c r="H69" s="22">
        <v>690031.66</v>
      </c>
      <c r="I69" s="23"/>
    </row>
    <row r="70">
      <c r="A70" s="3" t="s">
        <v>35</v>
      </c>
      <c r="B70" s="3" t="s">
        <v>154</v>
      </c>
      <c r="C70" s="3" t="s">
        <v>155</v>
      </c>
      <c r="D70" s="17" t="str">
        <f t="shared" si="1"/>
        <v>0</v>
      </c>
      <c r="E70" s="20" t="str">
        <f t="shared" si="5"/>
        <v>0</v>
      </c>
      <c r="F70" s="21" t="str">
        <f t="shared" si="6"/>
        <v>0</v>
      </c>
      <c r="G70" s="20" t="str">
        <f t="shared" si="7"/>
        <v>0</v>
      </c>
      <c r="H70" s="22">
        <v>689282.58</v>
      </c>
      <c r="I70" s="23"/>
    </row>
    <row r="71">
      <c r="A71" s="3" t="s">
        <v>35</v>
      </c>
      <c r="B71" s="3" t="s">
        <v>156</v>
      </c>
      <c r="C71" s="3" t="s">
        <v>157</v>
      </c>
      <c r="D71" s="17" t="str">
        <f t="shared" si="1"/>
        <v>0</v>
      </c>
      <c r="E71" s="20" t="str">
        <f t="shared" si="5"/>
        <v>0</v>
      </c>
      <c r="F71" s="21" t="str">
        <f t="shared" si="6"/>
        <v>0</v>
      </c>
      <c r="G71" s="20" t="str">
        <f t="shared" si="7"/>
        <v>0</v>
      </c>
      <c r="H71" s="22">
        <v>686736.27</v>
      </c>
      <c r="I71" s="23"/>
    </row>
    <row r="72">
      <c r="A72" s="3" t="s">
        <v>35</v>
      </c>
      <c r="B72" s="3" t="s">
        <v>158</v>
      </c>
      <c r="C72" s="3" t="s">
        <v>72</v>
      </c>
      <c r="D72" s="17" t="str">
        <f t="shared" si="1"/>
        <v>0</v>
      </c>
      <c r="E72" s="20" t="str">
        <f t="shared" si="5"/>
        <v>0</v>
      </c>
      <c r="F72" s="21" t="str">
        <f t="shared" si="6"/>
        <v>0</v>
      </c>
      <c r="G72" s="20" t="str">
        <f t="shared" si="7"/>
        <v>0</v>
      </c>
      <c r="H72" s="22">
        <v>686591.41</v>
      </c>
      <c r="I72" s="23"/>
    </row>
    <row r="73">
      <c r="A73" s="3" t="s">
        <v>35</v>
      </c>
      <c r="B73" s="3" t="s">
        <v>159</v>
      </c>
      <c r="C73" s="3" t="s">
        <v>160</v>
      </c>
      <c r="D73" s="17" t="str">
        <f t="shared" si="1"/>
        <v>0</v>
      </c>
      <c r="E73" s="20" t="str">
        <f t="shared" si="5"/>
        <v>0</v>
      </c>
      <c r="F73" s="21" t="str">
        <f t="shared" si="6"/>
        <v>0</v>
      </c>
      <c r="G73" s="20" t="str">
        <f t="shared" si="7"/>
        <v>0</v>
      </c>
      <c r="H73" s="22">
        <v>684260.02</v>
      </c>
      <c r="I73" s="23"/>
    </row>
    <row r="74">
      <c r="A74" s="3" t="s">
        <v>35</v>
      </c>
      <c r="B74" s="3" t="s">
        <v>161</v>
      </c>
      <c r="C74" s="3" t="s">
        <v>68</v>
      </c>
      <c r="D74" s="17" t="str">
        <f t="shared" si="1"/>
        <v>0</v>
      </c>
      <c r="E74" s="20" t="str">
        <f t="shared" si="5"/>
        <v>0</v>
      </c>
      <c r="F74" s="21" t="str">
        <f t="shared" si="6"/>
        <v>0</v>
      </c>
      <c r="G74" s="20" t="str">
        <f t="shared" si="7"/>
        <v>0</v>
      </c>
      <c r="H74" s="22">
        <v>670189.29</v>
      </c>
      <c r="I74" s="23"/>
    </row>
    <row r="75">
      <c r="A75" s="3" t="s">
        <v>35</v>
      </c>
      <c r="B75" s="3" t="s">
        <v>162</v>
      </c>
      <c r="C75" s="3" t="s">
        <v>77</v>
      </c>
      <c r="D75" s="17" t="str">
        <f t="shared" si="1"/>
        <v>0</v>
      </c>
      <c r="E75" s="20" t="str">
        <f t="shared" si="5"/>
        <v>0</v>
      </c>
      <c r="F75" s="21" t="str">
        <f t="shared" si="6"/>
        <v>0</v>
      </c>
      <c r="G75" s="20" t="str">
        <f t="shared" si="7"/>
        <v>0</v>
      </c>
      <c r="H75" s="22">
        <v>667436.84</v>
      </c>
      <c r="I75" s="23"/>
    </row>
    <row r="76">
      <c r="A76" s="3" t="s">
        <v>35</v>
      </c>
      <c r="B76" s="3" t="s">
        <v>163</v>
      </c>
      <c r="C76" s="3" t="s">
        <v>59</v>
      </c>
      <c r="D76" s="17" t="str">
        <f t="shared" si="1"/>
        <v>0</v>
      </c>
      <c r="E76" s="20" t="str">
        <f t="shared" si="5"/>
        <v>0</v>
      </c>
      <c r="F76" s="21" t="str">
        <f t="shared" si="6"/>
        <v>0</v>
      </c>
      <c r="G76" s="20" t="str">
        <f t="shared" si="7"/>
        <v>0</v>
      </c>
      <c r="H76" s="22">
        <v>665030.15</v>
      </c>
      <c r="I76" s="23"/>
    </row>
    <row r="77">
      <c r="A77" s="3" t="s">
        <v>35</v>
      </c>
      <c r="B77" s="3" t="s">
        <v>164</v>
      </c>
      <c r="C77" s="3" t="s">
        <v>165</v>
      </c>
      <c r="D77" s="17" t="str">
        <f t="shared" si="1"/>
        <v>0</v>
      </c>
      <c r="E77" s="20" t="str">
        <f t="shared" si="5"/>
        <v>0</v>
      </c>
      <c r="F77" s="21" t="str">
        <f t="shared" si="6"/>
        <v>0</v>
      </c>
      <c r="G77" s="20" t="str">
        <f t="shared" si="7"/>
        <v>0</v>
      </c>
      <c r="H77" s="22">
        <v>658916.13</v>
      </c>
      <c r="I77" s="23"/>
    </row>
    <row r="78">
      <c r="A78" s="3" t="s">
        <v>35</v>
      </c>
      <c r="B78" s="3" t="s">
        <v>166</v>
      </c>
      <c r="C78" s="3" t="s">
        <v>165</v>
      </c>
      <c r="D78" s="17" t="str">
        <f t="shared" si="1"/>
        <v>0</v>
      </c>
      <c r="E78" s="20" t="str">
        <f t="shared" si="5"/>
        <v>0</v>
      </c>
      <c r="F78" s="21" t="str">
        <f t="shared" si="6"/>
        <v>0</v>
      </c>
      <c r="G78" s="20" t="str">
        <f t="shared" si="7"/>
        <v>0</v>
      </c>
      <c r="H78" s="22">
        <v>652263.38</v>
      </c>
      <c r="I78" s="23"/>
    </row>
    <row r="79">
      <c r="A79" s="3" t="s">
        <v>35</v>
      </c>
      <c r="B79" s="3" t="s">
        <v>167</v>
      </c>
      <c r="C79" s="3" t="s">
        <v>57</v>
      </c>
      <c r="D79" s="17" t="str">
        <f t="shared" si="1"/>
        <v>0</v>
      </c>
      <c r="E79" s="20" t="str">
        <f t="shared" si="5"/>
        <v>0</v>
      </c>
      <c r="F79" s="21" t="str">
        <f t="shared" si="6"/>
        <v>0</v>
      </c>
      <c r="G79" s="20" t="str">
        <f t="shared" si="7"/>
        <v>0</v>
      </c>
      <c r="H79" s="22">
        <v>642212.26</v>
      </c>
      <c r="I79" s="23"/>
    </row>
    <row r="80">
      <c r="A80" s="3" t="s">
        <v>35</v>
      </c>
      <c r="B80" s="3" t="s">
        <v>168</v>
      </c>
      <c r="C80" s="3" t="s">
        <v>59</v>
      </c>
      <c r="D80" s="17" t="str">
        <f t="shared" si="1"/>
        <v>0</v>
      </c>
      <c r="E80" s="20" t="str">
        <f t="shared" si="5"/>
        <v>0</v>
      </c>
      <c r="F80" s="21" t="str">
        <f t="shared" si="6"/>
        <v>0</v>
      </c>
      <c r="G80" s="20" t="str">
        <f t="shared" si="7"/>
        <v>0</v>
      </c>
      <c r="H80" s="22">
        <v>641828.75</v>
      </c>
      <c r="I80" s="23"/>
    </row>
    <row r="81">
      <c r="A81" s="3" t="s">
        <v>35</v>
      </c>
      <c r="B81" s="3" t="s">
        <v>169</v>
      </c>
      <c r="C81" s="3" t="s">
        <v>170</v>
      </c>
      <c r="D81" s="17" t="str">
        <f t="shared" si="1"/>
        <v>0</v>
      </c>
      <c r="E81" s="20" t="str">
        <f t="shared" si="5"/>
        <v>0</v>
      </c>
      <c r="F81" s="21" t="str">
        <f t="shared" si="6"/>
        <v>0</v>
      </c>
      <c r="G81" s="20" t="str">
        <f t="shared" si="7"/>
        <v>0</v>
      </c>
      <c r="H81" s="22">
        <v>640986.19</v>
      </c>
      <c r="I81" s="23"/>
    </row>
    <row r="82">
      <c r="A82" s="3" t="s">
        <v>35</v>
      </c>
      <c r="B82" s="3" t="s">
        <v>171</v>
      </c>
      <c r="C82" s="3" t="s">
        <v>77</v>
      </c>
      <c r="D82" s="17" t="str">
        <f t="shared" si="1"/>
        <v>0</v>
      </c>
      <c r="E82" s="20" t="str">
        <f t="shared" si="5"/>
        <v>0</v>
      </c>
      <c r="F82" s="21" t="str">
        <f t="shared" si="6"/>
        <v>0</v>
      </c>
      <c r="G82" s="20" t="str">
        <f t="shared" si="7"/>
        <v>0</v>
      </c>
      <c r="H82" s="22">
        <v>634815.02</v>
      </c>
      <c r="I82" s="23"/>
    </row>
    <row r="83">
      <c r="A83" s="3" t="s">
        <v>35</v>
      </c>
      <c r="B83" s="3" t="s">
        <v>172</v>
      </c>
      <c r="C83" s="3" t="s">
        <v>62</v>
      </c>
      <c r="D83" s="17" t="str">
        <f t="shared" si="1"/>
        <v>0</v>
      </c>
      <c r="E83" s="20" t="str">
        <f t="shared" si="5"/>
        <v>0</v>
      </c>
      <c r="F83" s="21" t="str">
        <f t="shared" si="6"/>
        <v>0</v>
      </c>
      <c r="G83" s="20" t="str">
        <f t="shared" si="7"/>
        <v>0</v>
      </c>
      <c r="H83" s="22">
        <v>631256.31</v>
      </c>
      <c r="I83" s="23"/>
    </row>
    <row r="84">
      <c r="A84" s="3" t="s">
        <v>35</v>
      </c>
      <c r="B84" s="3" t="s">
        <v>173</v>
      </c>
      <c r="C84" s="3" t="s">
        <v>116</v>
      </c>
      <c r="D84" s="17" t="str">
        <f t="shared" si="1"/>
        <v>0</v>
      </c>
      <c r="E84" s="20" t="str">
        <f t="shared" si="5"/>
        <v>0</v>
      </c>
      <c r="F84" s="21" t="str">
        <f t="shared" si="6"/>
        <v>0</v>
      </c>
      <c r="G84" s="20" t="str">
        <f t="shared" si="7"/>
        <v>0</v>
      </c>
      <c r="H84" s="22">
        <v>629223.3</v>
      </c>
      <c r="I84" s="23"/>
    </row>
    <row r="85">
      <c r="A85" s="3" t="s">
        <v>35</v>
      </c>
      <c r="B85" s="3" t="s">
        <v>174</v>
      </c>
      <c r="C85" s="3" t="s">
        <v>116</v>
      </c>
      <c r="D85" s="17" t="str">
        <f t="shared" si="1"/>
        <v>0</v>
      </c>
      <c r="E85" s="20" t="str">
        <f t="shared" si="5"/>
        <v>0</v>
      </c>
      <c r="F85" s="21" t="str">
        <f t="shared" si="6"/>
        <v>0</v>
      </c>
      <c r="G85" s="20" t="str">
        <f t="shared" si="7"/>
        <v>0</v>
      </c>
      <c r="H85" s="22">
        <v>626044.46</v>
      </c>
      <c r="I85" s="23"/>
    </row>
    <row r="86">
      <c r="A86" s="3" t="s">
        <v>35</v>
      </c>
      <c r="B86" s="3" t="s">
        <v>175</v>
      </c>
      <c r="C86" s="3" t="s">
        <v>160</v>
      </c>
      <c r="D86" s="17" t="str">
        <f t="shared" si="1"/>
        <v>0</v>
      </c>
      <c r="E86" s="20" t="str">
        <f t="shared" si="5"/>
        <v>0</v>
      </c>
      <c r="F86" s="21" t="str">
        <f t="shared" si="6"/>
        <v>0</v>
      </c>
      <c r="G86" s="20" t="str">
        <f t="shared" si="7"/>
        <v>0</v>
      </c>
      <c r="H86" s="22">
        <v>624565.84</v>
      </c>
      <c r="I86" s="23"/>
    </row>
    <row r="87">
      <c r="A87" s="3" t="s">
        <v>35</v>
      </c>
      <c r="B87" s="3" t="s">
        <v>176</v>
      </c>
      <c r="C87" s="3" t="s">
        <v>177</v>
      </c>
      <c r="D87" s="17" t="str">
        <f t="shared" si="1"/>
        <v>0</v>
      </c>
      <c r="E87" s="20" t="str">
        <f t="shared" si="5"/>
        <v>0</v>
      </c>
      <c r="F87" s="21" t="str">
        <f t="shared" si="6"/>
        <v>0</v>
      </c>
      <c r="G87" s="20" t="str">
        <f t="shared" si="7"/>
        <v>0</v>
      </c>
      <c r="H87" s="22">
        <v>616721.77</v>
      </c>
      <c r="I87" s="23"/>
    </row>
    <row r="88">
      <c r="A88" s="3" t="s">
        <v>35</v>
      </c>
      <c r="B88" s="3" t="s">
        <v>178</v>
      </c>
      <c r="C88" s="3" t="s">
        <v>59</v>
      </c>
      <c r="D88" s="17" t="str">
        <f t="shared" si="1"/>
        <v>0</v>
      </c>
      <c r="E88" s="20" t="str">
        <f t="shared" si="5"/>
        <v>0</v>
      </c>
      <c r="F88" s="21" t="str">
        <f t="shared" si="6"/>
        <v>0</v>
      </c>
      <c r="G88" s="20" t="str">
        <f t="shared" si="7"/>
        <v>0</v>
      </c>
      <c r="H88" s="22">
        <v>607409.9</v>
      </c>
      <c r="I88" s="23"/>
    </row>
    <row r="89">
      <c r="A89" s="3" t="s">
        <v>35</v>
      </c>
      <c r="B89" s="3" t="s">
        <v>179</v>
      </c>
      <c r="C89" s="3" t="s">
        <v>160</v>
      </c>
      <c r="D89" s="17" t="str">
        <f t="shared" si="1"/>
        <v>0</v>
      </c>
      <c r="E89" s="20" t="str">
        <f t="shared" si="5"/>
        <v>0</v>
      </c>
      <c r="F89" s="21" t="str">
        <f t="shared" si="6"/>
        <v>0</v>
      </c>
      <c r="G89" s="20" t="str">
        <f t="shared" si="7"/>
        <v>0</v>
      </c>
      <c r="H89" s="22">
        <v>599793.19</v>
      </c>
      <c r="I89" s="23"/>
    </row>
    <row r="90">
      <c r="A90" s="3" t="s">
        <v>35</v>
      </c>
      <c r="B90" s="3" t="s">
        <v>180</v>
      </c>
      <c r="C90" s="3" t="s">
        <v>181</v>
      </c>
      <c r="D90" s="17" t="str">
        <f t="shared" si="1"/>
        <v>0</v>
      </c>
      <c r="E90" s="20" t="str">
        <f t="shared" si="5"/>
        <v>0</v>
      </c>
      <c r="F90" s="21" t="str">
        <f t="shared" si="6"/>
        <v>0</v>
      </c>
      <c r="G90" s="20" t="str">
        <f t="shared" si="7"/>
        <v>0</v>
      </c>
      <c r="H90" s="22">
        <v>598782.75</v>
      </c>
      <c r="I90" s="23"/>
    </row>
    <row r="91">
      <c r="A91" s="3" t="s">
        <v>35</v>
      </c>
      <c r="B91" s="3" t="s">
        <v>182</v>
      </c>
      <c r="C91" s="3" t="s">
        <v>183</v>
      </c>
      <c r="D91" s="17" t="str">
        <f t="shared" si="1"/>
        <v>0</v>
      </c>
      <c r="E91" s="20" t="str">
        <f t="shared" si="5"/>
        <v>0</v>
      </c>
      <c r="F91" s="21" t="str">
        <f t="shared" si="6"/>
        <v>0</v>
      </c>
      <c r="G91" s="20" t="str">
        <f t="shared" si="7"/>
        <v>0</v>
      </c>
      <c r="H91" s="22">
        <v>596170.42</v>
      </c>
      <c r="I91" s="23"/>
    </row>
    <row r="92">
      <c r="A92" s="3" t="s">
        <v>35</v>
      </c>
      <c r="B92" s="3" t="s">
        <v>184</v>
      </c>
      <c r="C92" s="3" t="s">
        <v>75</v>
      </c>
      <c r="D92" s="17" t="str">
        <f t="shared" si="1"/>
        <v>0</v>
      </c>
      <c r="E92" s="20" t="str">
        <f t="shared" si="5"/>
        <v>0</v>
      </c>
      <c r="F92" s="21" t="str">
        <f t="shared" si="6"/>
        <v>0</v>
      </c>
      <c r="G92" s="20" t="str">
        <f t="shared" si="7"/>
        <v>0</v>
      </c>
      <c r="H92" s="22">
        <v>585263.72</v>
      </c>
      <c r="I92" s="23"/>
    </row>
    <row r="93">
      <c r="A93" s="3" t="s">
        <v>35</v>
      </c>
      <c r="B93" s="3" t="s">
        <v>185</v>
      </c>
      <c r="C93" s="3" t="s">
        <v>101</v>
      </c>
      <c r="D93" s="17" t="str">
        <f t="shared" si="1"/>
        <v>0</v>
      </c>
      <c r="E93" s="20" t="str">
        <f t="shared" si="5"/>
        <v>0</v>
      </c>
      <c r="F93" s="21" t="str">
        <f t="shared" si="6"/>
        <v>0</v>
      </c>
      <c r="G93" s="20" t="str">
        <f t="shared" si="7"/>
        <v>0</v>
      </c>
      <c r="H93" s="22">
        <v>577717.75</v>
      </c>
      <c r="I93" s="23"/>
    </row>
    <row r="94">
      <c r="A94" s="3" t="s">
        <v>35</v>
      </c>
      <c r="B94" s="3" t="s">
        <v>186</v>
      </c>
      <c r="C94" s="3" t="s">
        <v>170</v>
      </c>
      <c r="D94" s="17" t="str">
        <f t="shared" si="1"/>
        <v>0</v>
      </c>
      <c r="E94" s="20" t="str">
        <f t="shared" si="5"/>
        <v>0</v>
      </c>
      <c r="F94" s="21" t="str">
        <f t="shared" si="6"/>
        <v>0</v>
      </c>
      <c r="G94" s="20" t="str">
        <f t="shared" si="7"/>
        <v>0</v>
      </c>
      <c r="H94" s="22">
        <v>575793.56</v>
      </c>
      <c r="I94" s="23"/>
    </row>
    <row r="95">
      <c r="A95" s="3" t="s">
        <v>35</v>
      </c>
      <c r="B95" s="3" t="s">
        <v>187</v>
      </c>
      <c r="C95" s="3" t="s">
        <v>129</v>
      </c>
      <c r="D95" s="17" t="str">
        <f t="shared" si="1"/>
        <v>0</v>
      </c>
      <c r="E95" s="20" t="str">
        <f t="shared" si="5"/>
        <v>0</v>
      </c>
      <c r="F95" s="21" t="str">
        <f t="shared" si="6"/>
        <v>0</v>
      </c>
      <c r="G95" s="20" t="str">
        <f t="shared" si="7"/>
        <v>0</v>
      </c>
      <c r="H95" s="22">
        <v>574962.32</v>
      </c>
      <c r="I95" s="23"/>
    </row>
    <row r="96">
      <c r="A96" s="3" t="s">
        <v>35</v>
      </c>
      <c r="B96" s="3" t="s">
        <v>188</v>
      </c>
      <c r="C96" s="3" t="s">
        <v>147</v>
      </c>
      <c r="D96" s="17" t="str">
        <f t="shared" si="1"/>
        <v>0</v>
      </c>
      <c r="E96" s="20" t="str">
        <f t="shared" si="5"/>
        <v>0</v>
      </c>
      <c r="F96" s="21" t="str">
        <f t="shared" si="6"/>
        <v>0</v>
      </c>
      <c r="G96" s="20" t="str">
        <f t="shared" si="7"/>
        <v>0</v>
      </c>
      <c r="H96" s="22">
        <v>563112.83</v>
      </c>
      <c r="I96" s="23"/>
    </row>
    <row r="97">
      <c r="A97" s="3" t="s">
        <v>35</v>
      </c>
      <c r="B97" s="3" t="s">
        <v>189</v>
      </c>
      <c r="C97" s="3" t="s">
        <v>57</v>
      </c>
      <c r="D97" s="17" t="str">
        <f t="shared" si="1"/>
        <v>0</v>
      </c>
      <c r="E97" s="20" t="str">
        <f t="shared" si="5"/>
        <v>0</v>
      </c>
      <c r="F97" s="21" t="str">
        <f t="shared" si="6"/>
        <v>0</v>
      </c>
      <c r="G97" s="20" t="str">
        <f t="shared" si="7"/>
        <v>0</v>
      </c>
      <c r="H97" s="22">
        <v>560888.85</v>
      </c>
      <c r="I97" s="23"/>
    </row>
    <row r="98">
      <c r="A98" s="3" t="s">
        <v>35</v>
      </c>
      <c r="B98" s="3" t="s">
        <v>190</v>
      </c>
      <c r="C98" s="3" t="s">
        <v>132</v>
      </c>
      <c r="D98" s="17" t="str">
        <f t="shared" si="1"/>
        <v>0</v>
      </c>
      <c r="E98" s="20" t="str">
        <f t="shared" si="5"/>
        <v>0</v>
      </c>
      <c r="F98" s="21" t="str">
        <f t="shared" si="6"/>
        <v>0</v>
      </c>
      <c r="G98" s="20" t="str">
        <f t="shared" si="7"/>
        <v>0</v>
      </c>
      <c r="H98" s="22">
        <v>560452.73</v>
      </c>
      <c r="I98" s="23"/>
    </row>
    <row r="99">
      <c r="A99" s="3" t="s">
        <v>35</v>
      </c>
      <c r="B99" s="3" t="s">
        <v>191</v>
      </c>
      <c r="C99" s="3" t="s">
        <v>129</v>
      </c>
      <c r="D99" s="17" t="str">
        <f t="shared" si="1"/>
        <v>0</v>
      </c>
      <c r="E99" s="20" t="str">
        <f t="shared" si="5"/>
        <v>0</v>
      </c>
      <c r="F99" s="21" t="str">
        <f t="shared" si="6"/>
        <v>0</v>
      </c>
      <c r="G99" s="20" t="str">
        <f t="shared" si="7"/>
        <v>0</v>
      </c>
      <c r="H99" s="22">
        <v>555302.12</v>
      </c>
      <c r="I99" s="23"/>
    </row>
    <row r="100">
      <c r="A100" s="3" t="s">
        <v>35</v>
      </c>
      <c r="B100" s="3" t="s">
        <v>192</v>
      </c>
      <c r="C100" s="3" t="s">
        <v>59</v>
      </c>
      <c r="D100" s="17" t="str">
        <f t="shared" si="1"/>
        <v>0</v>
      </c>
      <c r="E100" s="20" t="str">
        <f t="shared" si="5"/>
        <v>0</v>
      </c>
      <c r="F100" s="21" t="str">
        <f t="shared" si="6"/>
        <v>0</v>
      </c>
      <c r="G100" s="20" t="str">
        <f t="shared" si="7"/>
        <v>0</v>
      </c>
      <c r="H100" s="22">
        <v>552584.51</v>
      </c>
      <c r="I100" s="23"/>
    </row>
    <row r="101">
      <c r="A101" s="3" t="s">
        <v>35</v>
      </c>
      <c r="B101" s="3" t="s">
        <v>193</v>
      </c>
      <c r="C101" s="3" t="s">
        <v>105</v>
      </c>
      <c r="D101" s="17" t="str">
        <f t="shared" si="1"/>
        <v>0</v>
      </c>
      <c r="E101" s="20" t="str">
        <f t="shared" si="5"/>
        <v>0</v>
      </c>
      <c r="F101" s="21" t="str">
        <f t="shared" si="6"/>
        <v>0</v>
      </c>
      <c r="G101" s="20" t="str">
        <f t="shared" si="7"/>
        <v>0</v>
      </c>
      <c r="H101" s="22">
        <v>551243.92</v>
      </c>
      <c r="I101" s="23"/>
    </row>
    <row r="102">
      <c r="A102" s="3" t="s">
        <v>35</v>
      </c>
      <c r="B102" s="3" t="s">
        <v>194</v>
      </c>
      <c r="C102" s="3" t="s">
        <v>195</v>
      </c>
      <c r="D102" s="17" t="str">
        <f t="shared" si="1"/>
        <v>0</v>
      </c>
      <c r="E102" s="20" t="str">
        <f t="shared" si="5"/>
        <v>0</v>
      </c>
      <c r="F102" s="21" t="str">
        <f t="shared" si="6"/>
        <v>0</v>
      </c>
      <c r="G102" s="20" t="str">
        <f t="shared" si="7"/>
        <v>0</v>
      </c>
      <c r="H102" s="22">
        <v>550702.99</v>
      </c>
      <c r="I102" s="23"/>
    </row>
    <row r="103">
      <c r="A103" s="3" t="s">
        <v>35</v>
      </c>
      <c r="B103" s="3" t="s">
        <v>196</v>
      </c>
      <c r="C103" s="3" t="s">
        <v>57</v>
      </c>
      <c r="D103" s="17" t="str">
        <f t="shared" si="1"/>
        <v>0</v>
      </c>
      <c r="E103" s="20" t="str">
        <f t="shared" si="5"/>
        <v>0</v>
      </c>
      <c r="F103" s="21" t="str">
        <f t="shared" si="6"/>
        <v>0</v>
      </c>
      <c r="G103" s="20" t="str">
        <f t="shared" si="7"/>
        <v>0</v>
      </c>
      <c r="H103" s="22">
        <v>549264.08</v>
      </c>
      <c r="I103" s="23"/>
    </row>
    <row r="104">
      <c r="A104" s="3" t="s">
        <v>35</v>
      </c>
      <c r="B104" s="3" t="s">
        <v>197</v>
      </c>
      <c r="C104" s="3" t="s">
        <v>77</v>
      </c>
      <c r="D104" s="17" t="str">
        <f t="shared" si="1"/>
        <v>0</v>
      </c>
      <c r="E104" s="20" t="str">
        <f t="shared" si="5"/>
        <v>0</v>
      </c>
      <c r="F104" s="21" t="str">
        <f t="shared" si="6"/>
        <v>0</v>
      </c>
      <c r="G104" s="20" t="str">
        <f t="shared" si="7"/>
        <v>0</v>
      </c>
      <c r="H104" s="22">
        <v>542113.84</v>
      </c>
      <c r="I104" s="23"/>
    </row>
    <row r="105">
      <c r="A105" s="3" t="s">
        <v>35</v>
      </c>
      <c r="B105" s="3" t="s">
        <v>198</v>
      </c>
      <c r="C105" s="3" t="s">
        <v>122</v>
      </c>
      <c r="D105" s="17" t="str">
        <f t="shared" si="1"/>
        <v>BG Group</v>
      </c>
      <c r="E105" s="20" t="str">
        <f t="shared" si="5"/>
        <v>0</v>
      </c>
      <c r="F105" s="21" t="str">
        <f t="shared" si="6"/>
        <v>BG GROUP</v>
      </c>
      <c r="G105" s="20">
        <f t="shared" si="7"/>
        <v>541652.02</v>
      </c>
      <c r="H105" s="22">
        <v>541652.02</v>
      </c>
      <c r="I105" s="23"/>
    </row>
    <row r="106">
      <c r="A106" s="3" t="s">
        <v>35</v>
      </c>
      <c r="B106" s="3" t="s">
        <v>199</v>
      </c>
      <c r="C106" s="3" t="s">
        <v>66</v>
      </c>
      <c r="D106" s="17" t="str">
        <f t="shared" si="1"/>
        <v>0</v>
      </c>
      <c r="E106" s="20" t="str">
        <f t="shared" si="5"/>
        <v>0</v>
      </c>
      <c r="F106" s="21" t="str">
        <f t="shared" si="6"/>
        <v>0</v>
      </c>
      <c r="G106" s="20" t="str">
        <f t="shared" si="7"/>
        <v>0</v>
      </c>
      <c r="H106" s="22">
        <v>539445.6</v>
      </c>
      <c r="I106" s="23"/>
    </row>
    <row r="107">
      <c r="A107" s="3" t="s">
        <v>35</v>
      </c>
      <c r="B107" s="3" t="s">
        <v>200</v>
      </c>
      <c r="C107" s="3" t="s">
        <v>201</v>
      </c>
      <c r="D107" s="17" t="str">
        <f t="shared" si="1"/>
        <v>0</v>
      </c>
      <c r="E107" s="20" t="str">
        <f t="shared" si="5"/>
        <v>0</v>
      </c>
      <c r="F107" s="21" t="str">
        <f t="shared" si="6"/>
        <v>0</v>
      </c>
      <c r="G107" s="20" t="str">
        <f t="shared" si="7"/>
        <v>0</v>
      </c>
      <c r="H107" s="22">
        <v>538767.26</v>
      </c>
      <c r="I107" s="23"/>
    </row>
    <row r="108">
      <c r="A108" s="3" t="s">
        <v>35</v>
      </c>
      <c r="B108" s="3" t="s">
        <v>202</v>
      </c>
      <c r="C108" s="3" t="s">
        <v>57</v>
      </c>
      <c r="D108" s="17" t="str">
        <f t="shared" si="1"/>
        <v>0</v>
      </c>
      <c r="E108" s="20" t="str">
        <f t="shared" si="5"/>
        <v>0</v>
      </c>
      <c r="F108" s="21" t="str">
        <f t="shared" si="6"/>
        <v>0</v>
      </c>
      <c r="G108" s="20" t="str">
        <f t="shared" si="7"/>
        <v>0</v>
      </c>
      <c r="H108" s="22">
        <v>538572.72</v>
      </c>
      <c r="I108" s="23"/>
    </row>
    <row r="109">
      <c r="A109" s="3" t="s">
        <v>35</v>
      </c>
      <c r="B109" s="3" t="s">
        <v>203</v>
      </c>
      <c r="C109" s="3" t="s">
        <v>66</v>
      </c>
      <c r="D109" s="17" t="str">
        <f t="shared" si="1"/>
        <v>0</v>
      </c>
      <c r="E109" s="20" t="str">
        <f t="shared" si="5"/>
        <v>0</v>
      </c>
      <c r="F109" s="21" t="str">
        <f t="shared" si="6"/>
        <v>0</v>
      </c>
      <c r="G109" s="20" t="str">
        <f t="shared" si="7"/>
        <v>0</v>
      </c>
      <c r="H109" s="22">
        <v>531541.93</v>
      </c>
      <c r="I109" s="23"/>
    </row>
    <row r="110">
      <c r="A110" s="3" t="s">
        <v>35</v>
      </c>
      <c r="B110" s="3" t="s">
        <v>204</v>
      </c>
      <c r="C110" s="3" t="s">
        <v>170</v>
      </c>
      <c r="D110" s="17" t="str">
        <f t="shared" si="1"/>
        <v>0</v>
      </c>
      <c r="E110" s="20" t="str">
        <f t="shared" si="5"/>
        <v>0</v>
      </c>
      <c r="F110" s="21" t="str">
        <f t="shared" si="6"/>
        <v>0</v>
      </c>
      <c r="G110" s="20" t="str">
        <f t="shared" si="7"/>
        <v>0</v>
      </c>
      <c r="H110" s="22">
        <v>524817.32</v>
      </c>
      <c r="I110" s="23"/>
    </row>
    <row r="111">
      <c r="A111" s="3" t="s">
        <v>35</v>
      </c>
      <c r="B111" s="3" t="s">
        <v>205</v>
      </c>
      <c r="C111" s="3" t="s">
        <v>64</v>
      </c>
      <c r="D111" s="17" t="str">
        <f t="shared" si="1"/>
        <v>0</v>
      </c>
      <c r="E111" s="20" t="str">
        <f t="shared" si="5"/>
        <v>0</v>
      </c>
      <c r="F111" s="21" t="str">
        <f t="shared" si="6"/>
        <v>0</v>
      </c>
      <c r="G111" s="20" t="str">
        <f t="shared" si="7"/>
        <v>0</v>
      </c>
      <c r="H111" s="22">
        <v>522069.38</v>
      </c>
      <c r="I111" s="23"/>
    </row>
    <row r="112">
      <c r="A112" s="3" t="s">
        <v>35</v>
      </c>
      <c r="B112" s="3" t="s">
        <v>206</v>
      </c>
      <c r="C112" s="3" t="s">
        <v>160</v>
      </c>
      <c r="D112" s="17" t="str">
        <f t="shared" si="1"/>
        <v>0</v>
      </c>
      <c r="E112" s="20" t="str">
        <f t="shared" si="5"/>
        <v>0</v>
      </c>
      <c r="F112" s="21" t="str">
        <f t="shared" si="6"/>
        <v>0</v>
      </c>
      <c r="G112" s="20" t="str">
        <f t="shared" si="7"/>
        <v>0</v>
      </c>
      <c r="H112" s="22">
        <v>520060.62</v>
      </c>
      <c r="I112" s="23"/>
    </row>
    <row r="113">
      <c r="A113" s="3" t="s">
        <v>35</v>
      </c>
      <c r="B113" s="3" t="s">
        <v>207</v>
      </c>
      <c r="C113" s="3" t="s">
        <v>81</v>
      </c>
      <c r="D113" s="17" t="str">
        <f t="shared" si="1"/>
        <v>0</v>
      </c>
      <c r="E113" s="20" t="str">
        <f t="shared" si="5"/>
        <v>0</v>
      </c>
      <c r="F113" s="21" t="str">
        <f t="shared" si="6"/>
        <v>0</v>
      </c>
      <c r="G113" s="20" t="str">
        <f t="shared" si="7"/>
        <v>0</v>
      </c>
      <c r="H113" s="22">
        <v>516127.31</v>
      </c>
      <c r="I113" s="23"/>
    </row>
    <row r="114">
      <c r="A114" s="3" t="s">
        <v>35</v>
      </c>
      <c r="B114" s="3" t="s">
        <v>208</v>
      </c>
      <c r="C114" s="3" t="s">
        <v>59</v>
      </c>
      <c r="D114" s="17" t="str">
        <f t="shared" si="1"/>
        <v>0</v>
      </c>
      <c r="E114" s="20" t="str">
        <f t="shared" si="5"/>
        <v>0</v>
      </c>
      <c r="F114" s="21" t="str">
        <f t="shared" si="6"/>
        <v>0</v>
      </c>
      <c r="G114" s="20" t="str">
        <f t="shared" si="7"/>
        <v>0</v>
      </c>
      <c r="H114" s="22">
        <v>508306.16</v>
      </c>
      <c r="I114" s="23"/>
    </row>
    <row r="115">
      <c r="A115" s="3" t="s">
        <v>35</v>
      </c>
      <c r="B115" s="3" t="s">
        <v>209</v>
      </c>
      <c r="C115" s="3" t="s">
        <v>143</v>
      </c>
      <c r="D115" s="17" t="str">
        <f t="shared" si="1"/>
        <v>0</v>
      </c>
      <c r="E115" s="20" t="str">
        <f t="shared" si="5"/>
        <v>0</v>
      </c>
      <c r="F115" s="21" t="str">
        <f t="shared" si="6"/>
        <v>0</v>
      </c>
      <c r="G115" s="20" t="str">
        <f t="shared" si="7"/>
        <v>0</v>
      </c>
      <c r="H115" s="22">
        <v>500532.16</v>
      </c>
      <c r="I115" s="23"/>
    </row>
    <row r="116">
      <c r="A116" s="3" t="s">
        <v>35</v>
      </c>
      <c r="B116" s="3" t="s">
        <v>210</v>
      </c>
      <c r="C116" s="3" t="s">
        <v>211</v>
      </c>
      <c r="D116" s="17" t="str">
        <f t="shared" si="1"/>
        <v>0</v>
      </c>
      <c r="E116" s="20" t="str">
        <f t="shared" si="5"/>
        <v>0</v>
      </c>
      <c r="F116" s="21" t="str">
        <f t="shared" si="6"/>
        <v>0</v>
      </c>
      <c r="G116" s="20" t="str">
        <f t="shared" si="7"/>
        <v>0</v>
      </c>
      <c r="H116" s="22">
        <v>498466.82</v>
      </c>
      <c r="I116" s="23"/>
    </row>
    <row r="117">
      <c r="A117" s="3" t="s">
        <v>35</v>
      </c>
      <c r="B117" s="3" t="s">
        <v>212</v>
      </c>
      <c r="C117" s="3" t="s">
        <v>177</v>
      </c>
      <c r="D117" s="17" t="str">
        <f t="shared" si="1"/>
        <v>0</v>
      </c>
      <c r="E117" s="20" t="str">
        <f t="shared" si="5"/>
        <v>0</v>
      </c>
      <c r="F117" s="21" t="str">
        <f t="shared" si="6"/>
        <v>0</v>
      </c>
      <c r="G117" s="20" t="str">
        <f t="shared" si="7"/>
        <v>0</v>
      </c>
      <c r="H117" s="22">
        <v>496065.46</v>
      </c>
      <c r="I117" s="23"/>
    </row>
    <row r="118">
      <c r="A118" s="3" t="s">
        <v>35</v>
      </c>
      <c r="B118" s="3" t="s">
        <v>213</v>
      </c>
      <c r="C118" s="3" t="s">
        <v>141</v>
      </c>
      <c r="D118" s="17" t="str">
        <f t="shared" si="1"/>
        <v>0</v>
      </c>
      <c r="E118" s="20" t="str">
        <f t="shared" si="5"/>
        <v>0</v>
      </c>
      <c r="F118" s="21" t="str">
        <f t="shared" si="6"/>
        <v>0</v>
      </c>
      <c r="G118" s="20" t="str">
        <f t="shared" si="7"/>
        <v>0</v>
      </c>
      <c r="H118" s="22">
        <v>495112.41</v>
      </c>
      <c r="I118" s="23"/>
    </row>
    <row r="119">
      <c r="A119" s="3" t="s">
        <v>35</v>
      </c>
      <c r="B119" s="3" t="s">
        <v>214</v>
      </c>
      <c r="C119" s="3" t="s">
        <v>153</v>
      </c>
      <c r="D119" s="17" t="str">
        <f t="shared" si="1"/>
        <v>0</v>
      </c>
      <c r="E119" s="20" t="str">
        <f t="shared" si="5"/>
        <v>0</v>
      </c>
      <c r="F119" s="21" t="str">
        <f t="shared" si="6"/>
        <v>0</v>
      </c>
      <c r="G119" s="20" t="str">
        <f t="shared" si="7"/>
        <v>0</v>
      </c>
      <c r="H119" s="22">
        <v>493569.55</v>
      </c>
      <c r="I119" s="23"/>
    </row>
    <row r="120">
      <c r="A120" s="3" t="s">
        <v>35</v>
      </c>
      <c r="B120" s="3" t="s">
        <v>215</v>
      </c>
      <c r="C120" s="3" t="s">
        <v>216</v>
      </c>
      <c r="D120" s="17" t="str">
        <f t="shared" si="1"/>
        <v>0</v>
      </c>
      <c r="E120" s="20" t="str">
        <f t="shared" si="5"/>
        <v>0</v>
      </c>
      <c r="F120" s="21" t="str">
        <f t="shared" si="6"/>
        <v>0</v>
      </c>
      <c r="G120" s="20" t="str">
        <f t="shared" si="7"/>
        <v>0</v>
      </c>
      <c r="H120" s="22">
        <v>492028.28</v>
      </c>
      <c r="I120" s="23"/>
    </row>
    <row r="121">
      <c r="A121" s="3" t="s">
        <v>35</v>
      </c>
      <c r="B121" s="3" t="s">
        <v>217</v>
      </c>
      <c r="C121" s="3" t="s">
        <v>181</v>
      </c>
      <c r="D121" s="17" t="str">
        <f t="shared" si="1"/>
        <v>0</v>
      </c>
      <c r="E121" s="20" t="str">
        <f t="shared" si="5"/>
        <v>0</v>
      </c>
      <c r="F121" s="21" t="str">
        <f t="shared" si="6"/>
        <v>0</v>
      </c>
      <c r="G121" s="20" t="str">
        <f t="shared" si="7"/>
        <v>0</v>
      </c>
      <c r="H121" s="22">
        <v>491954.19</v>
      </c>
      <c r="I121" s="23"/>
    </row>
    <row r="122">
      <c r="A122" s="3" t="s">
        <v>35</v>
      </c>
      <c r="B122" s="3" t="s">
        <v>218</v>
      </c>
      <c r="C122" s="3" t="s">
        <v>153</v>
      </c>
      <c r="D122" s="17" t="str">
        <f t="shared" si="1"/>
        <v>0</v>
      </c>
      <c r="E122" s="20" t="str">
        <f t="shared" si="5"/>
        <v>0</v>
      </c>
      <c r="F122" s="21" t="str">
        <f t="shared" si="6"/>
        <v>0</v>
      </c>
      <c r="G122" s="20" t="str">
        <f t="shared" si="7"/>
        <v>0</v>
      </c>
      <c r="H122" s="22">
        <v>490908.32</v>
      </c>
      <c r="I122" s="23"/>
    </row>
    <row r="123">
      <c r="A123" s="3" t="s">
        <v>35</v>
      </c>
      <c r="B123" s="3" t="s">
        <v>219</v>
      </c>
      <c r="C123" s="3" t="s">
        <v>220</v>
      </c>
      <c r="D123" s="17" t="str">
        <f t="shared" si="1"/>
        <v>0</v>
      </c>
      <c r="E123" s="20" t="str">
        <f t="shared" si="5"/>
        <v>0</v>
      </c>
      <c r="F123" s="21" t="str">
        <f t="shared" si="6"/>
        <v>0</v>
      </c>
      <c r="G123" s="20" t="str">
        <f t="shared" si="7"/>
        <v>0</v>
      </c>
      <c r="H123" s="22">
        <v>484833.48</v>
      </c>
      <c r="I123" s="23"/>
    </row>
    <row r="124">
      <c r="A124" s="3" t="s">
        <v>35</v>
      </c>
      <c r="B124" s="3" t="s">
        <v>221</v>
      </c>
      <c r="C124" s="3" t="s">
        <v>222</v>
      </c>
      <c r="D124" s="17" t="str">
        <f t="shared" si="1"/>
        <v>0</v>
      </c>
      <c r="E124" s="20" t="str">
        <f t="shared" si="5"/>
        <v>0</v>
      </c>
      <c r="F124" s="21" t="str">
        <f t="shared" si="6"/>
        <v>0</v>
      </c>
      <c r="G124" s="20" t="str">
        <f t="shared" si="7"/>
        <v>0</v>
      </c>
      <c r="H124" s="22">
        <v>483317.19</v>
      </c>
      <c r="I124" s="23"/>
    </row>
    <row r="125">
      <c r="A125" s="3" t="s">
        <v>35</v>
      </c>
      <c r="B125" s="3" t="s">
        <v>223</v>
      </c>
      <c r="C125" s="3" t="s">
        <v>143</v>
      </c>
      <c r="D125" s="17" t="str">
        <f t="shared" si="1"/>
        <v>0</v>
      </c>
      <c r="E125" s="20" t="str">
        <f t="shared" si="5"/>
        <v>0</v>
      </c>
      <c r="F125" s="21" t="str">
        <f t="shared" si="6"/>
        <v>0</v>
      </c>
      <c r="G125" s="20" t="str">
        <f t="shared" si="7"/>
        <v>0</v>
      </c>
      <c r="H125" s="22">
        <v>479012.59</v>
      </c>
      <c r="I125" s="23"/>
    </row>
    <row r="126">
      <c r="A126" s="3" t="s">
        <v>35</v>
      </c>
      <c r="B126" s="3" t="s">
        <v>224</v>
      </c>
      <c r="C126" s="3" t="s">
        <v>105</v>
      </c>
      <c r="D126" s="17" t="str">
        <f t="shared" si="1"/>
        <v>0</v>
      </c>
      <c r="E126" s="20" t="str">
        <f t="shared" si="5"/>
        <v>0</v>
      </c>
      <c r="F126" s="21" t="str">
        <f t="shared" si="6"/>
        <v>0</v>
      </c>
      <c r="G126" s="20" t="str">
        <f t="shared" si="7"/>
        <v>0</v>
      </c>
      <c r="H126" s="22">
        <v>478165.04</v>
      </c>
      <c r="I126" s="23"/>
    </row>
    <row r="127">
      <c r="A127" s="3" t="s">
        <v>35</v>
      </c>
      <c r="B127" s="3" t="s">
        <v>225</v>
      </c>
      <c r="C127" s="3" t="s">
        <v>216</v>
      </c>
      <c r="D127" s="17" t="str">
        <f t="shared" si="1"/>
        <v>0</v>
      </c>
      <c r="E127" s="20" t="str">
        <f t="shared" si="5"/>
        <v>0</v>
      </c>
      <c r="F127" s="21" t="str">
        <f t="shared" si="6"/>
        <v>0</v>
      </c>
      <c r="G127" s="20" t="str">
        <f t="shared" si="7"/>
        <v>0</v>
      </c>
      <c r="H127" s="22">
        <v>473568.55</v>
      </c>
      <c r="I127" s="23"/>
    </row>
    <row r="128">
      <c r="A128" s="3" t="s">
        <v>35</v>
      </c>
      <c r="B128" s="3" t="s">
        <v>226</v>
      </c>
      <c r="C128" s="3" t="s">
        <v>227</v>
      </c>
      <c r="D128" s="17" t="str">
        <f t="shared" si="1"/>
        <v>0</v>
      </c>
      <c r="E128" s="20" t="str">
        <f t="shared" si="5"/>
        <v>0</v>
      </c>
      <c r="F128" s="21" t="str">
        <f t="shared" si="6"/>
        <v>0</v>
      </c>
      <c r="G128" s="20" t="str">
        <f t="shared" si="7"/>
        <v>0</v>
      </c>
      <c r="H128" s="22">
        <v>470326.71</v>
      </c>
      <c r="I128" s="23"/>
    </row>
    <row r="129">
      <c r="A129" s="3" t="s">
        <v>35</v>
      </c>
      <c r="B129" s="3" t="s">
        <v>228</v>
      </c>
      <c r="C129" s="3" t="s">
        <v>229</v>
      </c>
      <c r="D129" s="17" t="str">
        <f t="shared" si="1"/>
        <v>0</v>
      </c>
      <c r="E129" s="20" t="str">
        <f t="shared" si="5"/>
        <v>0</v>
      </c>
      <c r="F129" s="21" t="str">
        <f t="shared" si="6"/>
        <v>0</v>
      </c>
      <c r="G129" s="20" t="str">
        <f t="shared" si="7"/>
        <v>0</v>
      </c>
      <c r="H129" s="22">
        <v>468842.03</v>
      </c>
      <c r="I129" s="23"/>
    </row>
    <row r="130">
      <c r="A130" s="3" t="s">
        <v>35</v>
      </c>
      <c r="B130" s="3" t="s">
        <v>230</v>
      </c>
      <c r="C130" s="3" t="s">
        <v>129</v>
      </c>
      <c r="D130" s="17" t="str">
        <f t="shared" si="1"/>
        <v>0</v>
      </c>
      <c r="E130" s="20" t="str">
        <f t="shared" si="5"/>
        <v>0</v>
      </c>
      <c r="F130" s="21" t="str">
        <f t="shared" si="6"/>
        <v>0</v>
      </c>
      <c r="G130" s="20" t="str">
        <f t="shared" si="7"/>
        <v>0</v>
      </c>
      <c r="H130" s="22">
        <v>466031.66</v>
      </c>
      <c r="I130" s="23"/>
    </row>
    <row r="131">
      <c r="A131" s="3" t="s">
        <v>35</v>
      </c>
      <c r="B131" s="3" t="s">
        <v>231</v>
      </c>
      <c r="C131" s="3" t="s">
        <v>75</v>
      </c>
      <c r="D131" s="17" t="str">
        <f t="shared" si="1"/>
        <v>0</v>
      </c>
      <c r="E131" s="20" t="str">
        <f t="shared" si="5"/>
        <v>0</v>
      </c>
      <c r="F131" s="21" t="str">
        <f t="shared" si="6"/>
        <v>0</v>
      </c>
      <c r="G131" s="20" t="str">
        <f t="shared" si="7"/>
        <v>0</v>
      </c>
      <c r="H131" s="22">
        <v>465007.74</v>
      </c>
      <c r="I131" s="23"/>
    </row>
    <row r="132">
      <c r="A132" s="3" t="s">
        <v>35</v>
      </c>
      <c r="B132" s="3" t="s">
        <v>232</v>
      </c>
      <c r="C132" s="3" t="s">
        <v>68</v>
      </c>
      <c r="D132" s="17" t="str">
        <f t="shared" si="1"/>
        <v>0</v>
      </c>
      <c r="E132" s="20" t="str">
        <f t="shared" si="5"/>
        <v>0</v>
      </c>
      <c r="F132" s="21" t="str">
        <f t="shared" si="6"/>
        <v>0</v>
      </c>
      <c r="G132" s="20" t="str">
        <f t="shared" si="7"/>
        <v>0</v>
      </c>
      <c r="H132" s="22">
        <v>460429.77</v>
      </c>
      <c r="I132" s="23"/>
    </row>
    <row r="133">
      <c r="A133" s="3" t="s">
        <v>35</v>
      </c>
      <c r="B133" s="3" t="s">
        <v>233</v>
      </c>
      <c r="C133" s="3" t="s">
        <v>84</v>
      </c>
      <c r="D133" s="17" t="str">
        <f t="shared" si="1"/>
        <v>0</v>
      </c>
      <c r="E133" s="20" t="str">
        <f t="shared" si="5"/>
        <v>0</v>
      </c>
      <c r="F133" s="21" t="str">
        <f t="shared" si="6"/>
        <v>0</v>
      </c>
      <c r="G133" s="20" t="str">
        <f t="shared" si="7"/>
        <v>0</v>
      </c>
      <c r="H133" s="22">
        <v>455671.94</v>
      </c>
      <c r="I133" s="23"/>
    </row>
    <row r="134">
      <c r="A134" s="3" t="s">
        <v>35</v>
      </c>
      <c r="B134" s="3" t="s">
        <v>234</v>
      </c>
      <c r="C134" s="3" t="s">
        <v>235</v>
      </c>
      <c r="D134" s="17" t="str">
        <f t="shared" si="1"/>
        <v>0</v>
      </c>
      <c r="E134" s="20" t="str">
        <f t="shared" si="5"/>
        <v>0</v>
      </c>
      <c r="F134" s="21" t="str">
        <f t="shared" si="6"/>
        <v>0</v>
      </c>
      <c r="G134" s="20" t="str">
        <f t="shared" si="7"/>
        <v>0</v>
      </c>
      <c r="H134" s="22">
        <v>454848.1</v>
      </c>
      <c r="I134" s="23"/>
    </row>
    <row r="135">
      <c r="A135" s="3" t="s">
        <v>35</v>
      </c>
      <c r="B135" s="3" t="s">
        <v>236</v>
      </c>
      <c r="C135" s="3" t="s">
        <v>170</v>
      </c>
      <c r="D135" s="17" t="str">
        <f t="shared" si="1"/>
        <v>0</v>
      </c>
      <c r="E135" s="20" t="str">
        <f t="shared" si="5"/>
        <v>0</v>
      </c>
      <c r="F135" s="21" t="str">
        <f t="shared" si="6"/>
        <v>0</v>
      </c>
      <c r="G135" s="20" t="str">
        <f t="shared" si="7"/>
        <v>0</v>
      </c>
      <c r="H135" s="22">
        <v>454772.62</v>
      </c>
      <c r="I135" s="23"/>
    </row>
    <row r="136">
      <c r="A136" s="3" t="s">
        <v>35</v>
      </c>
      <c r="B136" s="3" t="s">
        <v>237</v>
      </c>
      <c r="C136" s="3" t="s">
        <v>59</v>
      </c>
      <c r="D136" s="17" t="str">
        <f t="shared" si="1"/>
        <v>0</v>
      </c>
      <c r="E136" s="20" t="str">
        <f t="shared" si="5"/>
        <v>0</v>
      </c>
      <c r="F136" s="21" t="str">
        <f t="shared" si="6"/>
        <v>0</v>
      </c>
      <c r="G136" s="20" t="str">
        <f t="shared" si="7"/>
        <v>0</v>
      </c>
      <c r="H136" s="22">
        <v>452129.76</v>
      </c>
      <c r="I136" s="23"/>
    </row>
    <row r="137">
      <c r="A137" s="3" t="s">
        <v>35</v>
      </c>
      <c r="B137" s="3" t="s">
        <v>238</v>
      </c>
      <c r="C137" s="3" t="s">
        <v>157</v>
      </c>
      <c r="D137" s="17" t="str">
        <f t="shared" si="1"/>
        <v>0</v>
      </c>
      <c r="E137" s="20" t="str">
        <f t="shared" si="5"/>
        <v>0</v>
      </c>
      <c r="F137" s="21" t="str">
        <f t="shared" si="6"/>
        <v>0</v>
      </c>
      <c r="G137" s="20" t="str">
        <f t="shared" si="7"/>
        <v>0</v>
      </c>
      <c r="H137" s="22">
        <v>450270.8</v>
      </c>
      <c r="I137" s="23"/>
    </row>
    <row r="138">
      <c r="A138" s="3" t="s">
        <v>35</v>
      </c>
      <c r="B138" s="3" t="s">
        <v>239</v>
      </c>
      <c r="C138" s="3" t="s">
        <v>59</v>
      </c>
      <c r="D138" s="17" t="str">
        <f t="shared" si="1"/>
        <v>0</v>
      </c>
      <c r="E138" s="20" t="str">
        <f t="shared" si="5"/>
        <v>0</v>
      </c>
      <c r="F138" s="21" t="str">
        <f t="shared" si="6"/>
        <v>0</v>
      </c>
      <c r="G138" s="20" t="str">
        <f t="shared" si="7"/>
        <v>0</v>
      </c>
      <c r="H138" s="22">
        <v>448103.74</v>
      </c>
      <c r="I138" s="23"/>
    </row>
    <row r="139">
      <c r="A139" s="3" t="s">
        <v>35</v>
      </c>
      <c r="B139" s="3" t="s">
        <v>240</v>
      </c>
      <c r="C139" s="3" t="s">
        <v>59</v>
      </c>
      <c r="D139" s="17" t="str">
        <f t="shared" si="1"/>
        <v>0</v>
      </c>
      <c r="E139" s="20" t="str">
        <f t="shared" si="5"/>
        <v>0</v>
      </c>
      <c r="F139" s="21" t="str">
        <f t="shared" si="6"/>
        <v>0</v>
      </c>
      <c r="G139" s="20" t="str">
        <f t="shared" si="7"/>
        <v>0</v>
      </c>
      <c r="H139" s="22">
        <v>445132.69</v>
      </c>
      <c r="I139" s="23"/>
    </row>
    <row r="140">
      <c r="A140" s="3" t="s">
        <v>35</v>
      </c>
      <c r="B140" s="3" t="s">
        <v>241</v>
      </c>
      <c r="C140" s="3" t="s">
        <v>147</v>
      </c>
      <c r="D140" s="17" t="str">
        <f t="shared" si="1"/>
        <v>0</v>
      </c>
      <c r="E140" s="20" t="str">
        <f t="shared" si="5"/>
        <v>0</v>
      </c>
      <c r="F140" s="21" t="str">
        <f t="shared" si="6"/>
        <v>0</v>
      </c>
      <c r="G140" s="20" t="str">
        <f t="shared" si="7"/>
        <v>0</v>
      </c>
      <c r="H140" s="22">
        <v>442910.07</v>
      </c>
      <c r="I140" s="23"/>
    </row>
    <row r="141">
      <c r="A141" s="3" t="s">
        <v>35</v>
      </c>
      <c r="B141" s="3" t="s">
        <v>242</v>
      </c>
      <c r="C141" s="3" t="s">
        <v>81</v>
      </c>
      <c r="D141" s="17" t="str">
        <f t="shared" si="1"/>
        <v>0</v>
      </c>
      <c r="E141" s="20" t="str">
        <f t="shared" si="5"/>
        <v>0</v>
      </c>
      <c r="F141" s="21" t="str">
        <f t="shared" si="6"/>
        <v>0</v>
      </c>
      <c r="G141" s="20" t="str">
        <f t="shared" si="7"/>
        <v>0</v>
      </c>
      <c r="H141" s="22">
        <v>442828.56</v>
      </c>
      <c r="I141" s="23"/>
    </row>
    <row r="142">
      <c r="A142" s="3" t="s">
        <v>35</v>
      </c>
      <c r="B142" s="3" t="s">
        <v>243</v>
      </c>
      <c r="C142" s="3" t="s">
        <v>101</v>
      </c>
      <c r="D142" s="17" t="str">
        <f t="shared" si="1"/>
        <v>0</v>
      </c>
      <c r="E142" s="20" t="str">
        <f t="shared" si="5"/>
        <v>0</v>
      </c>
      <c r="F142" s="21" t="str">
        <f t="shared" si="6"/>
        <v>0</v>
      </c>
      <c r="G142" s="20" t="str">
        <f t="shared" si="7"/>
        <v>0</v>
      </c>
      <c r="H142" s="22">
        <v>442518.69</v>
      </c>
      <c r="I142" s="23"/>
    </row>
    <row r="143">
      <c r="A143" s="3" t="s">
        <v>35</v>
      </c>
      <c r="B143" s="3" t="s">
        <v>244</v>
      </c>
      <c r="C143" s="3" t="s">
        <v>103</v>
      </c>
      <c r="D143" s="17" t="str">
        <f t="shared" si="1"/>
        <v>0</v>
      </c>
      <c r="E143" s="20" t="str">
        <f t="shared" si="5"/>
        <v>0</v>
      </c>
      <c r="F143" s="21" t="str">
        <f t="shared" si="6"/>
        <v>0</v>
      </c>
      <c r="G143" s="20" t="str">
        <f t="shared" si="7"/>
        <v>0</v>
      </c>
      <c r="H143" s="22">
        <v>436690.8</v>
      </c>
      <c r="I143" s="23"/>
    </row>
    <row r="144">
      <c r="A144" s="3" t="s">
        <v>35</v>
      </c>
      <c r="B144" s="3" t="s">
        <v>245</v>
      </c>
      <c r="C144" s="3" t="s">
        <v>155</v>
      </c>
      <c r="D144" s="17" t="str">
        <f t="shared" si="1"/>
        <v>0</v>
      </c>
      <c r="E144" s="20" t="str">
        <f t="shared" si="5"/>
        <v>0</v>
      </c>
      <c r="F144" s="21" t="str">
        <f t="shared" si="6"/>
        <v>0</v>
      </c>
      <c r="G144" s="20" t="str">
        <f t="shared" si="7"/>
        <v>0</v>
      </c>
      <c r="H144" s="22">
        <v>430923.62</v>
      </c>
      <c r="I144" s="23"/>
    </row>
    <row r="145">
      <c r="A145" s="3" t="s">
        <v>35</v>
      </c>
      <c r="B145" s="3" t="s">
        <v>246</v>
      </c>
      <c r="C145" s="3" t="s">
        <v>99</v>
      </c>
      <c r="D145" s="17" t="str">
        <f t="shared" si="1"/>
        <v>0</v>
      </c>
      <c r="E145" s="20" t="str">
        <f t="shared" si="5"/>
        <v>0</v>
      </c>
      <c r="F145" s="21" t="str">
        <f t="shared" si="6"/>
        <v>0</v>
      </c>
      <c r="G145" s="20" t="str">
        <f t="shared" si="7"/>
        <v>0</v>
      </c>
      <c r="H145" s="22">
        <v>430529.17</v>
      </c>
      <c r="I145" s="23"/>
    </row>
    <row r="146">
      <c r="A146" s="3" t="s">
        <v>35</v>
      </c>
      <c r="B146" s="3" t="s">
        <v>247</v>
      </c>
      <c r="C146" s="3" t="s">
        <v>170</v>
      </c>
      <c r="D146" s="17" t="str">
        <f t="shared" si="1"/>
        <v>0</v>
      </c>
      <c r="E146" s="20" t="str">
        <f t="shared" si="5"/>
        <v>0</v>
      </c>
      <c r="F146" s="21" t="str">
        <f t="shared" si="6"/>
        <v>0</v>
      </c>
      <c r="G146" s="20" t="str">
        <f t="shared" si="7"/>
        <v>0</v>
      </c>
      <c r="H146" s="22">
        <v>425648.36</v>
      </c>
      <c r="I146" s="23"/>
    </row>
    <row r="147">
      <c r="A147" s="3" t="s">
        <v>35</v>
      </c>
      <c r="B147" s="3" t="s">
        <v>248</v>
      </c>
      <c r="C147" s="3" t="s">
        <v>81</v>
      </c>
      <c r="D147" s="17" t="str">
        <f t="shared" si="1"/>
        <v>Marathon Oil </v>
      </c>
      <c r="E147" s="20" t="str">
        <f t="shared" si="5"/>
        <v>0</v>
      </c>
      <c r="F147" s="21" t="str">
        <f t="shared" si="6"/>
        <v>MARATHON OIL GROUP</v>
      </c>
      <c r="G147" s="20">
        <f t="shared" si="7"/>
        <v>424936.07</v>
      </c>
      <c r="H147" s="22">
        <v>424936.07</v>
      </c>
      <c r="I147" s="23"/>
    </row>
    <row r="148">
      <c r="A148" s="3" t="s">
        <v>35</v>
      </c>
      <c r="B148" s="3" t="s">
        <v>249</v>
      </c>
      <c r="C148" s="3" t="s">
        <v>132</v>
      </c>
      <c r="D148" s="17" t="str">
        <f t="shared" si="1"/>
        <v>0</v>
      </c>
      <c r="E148" s="20" t="str">
        <f t="shared" si="5"/>
        <v>0</v>
      </c>
      <c r="F148" s="21" t="str">
        <f t="shared" si="6"/>
        <v>0</v>
      </c>
      <c r="G148" s="20" t="str">
        <f t="shared" si="7"/>
        <v>0</v>
      </c>
      <c r="H148" s="22">
        <v>418932.64</v>
      </c>
      <c r="I148" s="23"/>
    </row>
    <row r="149">
      <c r="A149" s="3" t="s">
        <v>35</v>
      </c>
      <c r="B149" s="3" t="s">
        <v>250</v>
      </c>
      <c r="C149" s="3" t="s">
        <v>150</v>
      </c>
      <c r="D149" s="17" t="str">
        <f t="shared" si="1"/>
        <v>0</v>
      </c>
      <c r="E149" s="20" t="str">
        <f t="shared" si="5"/>
        <v>0</v>
      </c>
      <c r="F149" s="21" t="str">
        <f t="shared" si="6"/>
        <v>0</v>
      </c>
      <c r="G149" s="20" t="str">
        <f t="shared" si="7"/>
        <v>0</v>
      </c>
      <c r="H149" s="22">
        <v>414423.68</v>
      </c>
      <c r="I149" s="23"/>
    </row>
    <row r="150">
      <c r="A150" s="3" t="s">
        <v>35</v>
      </c>
      <c r="B150" s="3" t="s">
        <v>251</v>
      </c>
      <c r="C150" s="3" t="s">
        <v>81</v>
      </c>
      <c r="D150" s="17" t="str">
        <f t="shared" si="1"/>
        <v>Suncor Energy </v>
      </c>
      <c r="E150" s="20" t="str">
        <f t="shared" si="5"/>
        <v>0</v>
      </c>
      <c r="F150" s="21" t="str">
        <f t="shared" si="6"/>
        <v>SUNCOR ENERGY (CA)</v>
      </c>
      <c r="G150" s="20">
        <f t="shared" si="7"/>
        <v>413186.5</v>
      </c>
      <c r="H150" s="22">
        <v>413186.5</v>
      </c>
      <c r="I150" s="23"/>
    </row>
    <row r="151">
      <c r="A151" s="3" t="s">
        <v>35</v>
      </c>
      <c r="B151" s="3" t="s">
        <v>252</v>
      </c>
      <c r="C151" s="3" t="s">
        <v>157</v>
      </c>
      <c r="D151" s="17" t="str">
        <f t="shared" si="1"/>
        <v>0</v>
      </c>
      <c r="E151" s="20" t="str">
        <f t="shared" si="5"/>
        <v>0</v>
      </c>
      <c r="F151" s="21" t="str">
        <f t="shared" si="6"/>
        <v>0</v>
      </c>
      <c r="G151" s="20" t="str">
        <f t="shared" si="7"/>
        <v>0</v>
      </c>
      <c r="H151" s="22">
        <v>405606.03</v>
      </c>
      <c r="I151" s="23"/>
    </row>
    <row r="152">
      <c r="A152" s="3" t="s">
        <v>35</v>
      </c>
      <c r="B152" s="3" t="s">
        <v>253</v>
      </c>
      <c r="C152" s="3" t="s">
        <v>147</v>
      </c>
      <c r="D152" s="17" t="str">
        <f t="shared" si="1"/>
        <v>0</v>
      </c>
      <c r="E152" s="20" t="str">
        <f t="shared" si="5"/>
        <v>0</v>
      </c>
      <c r="F152" s="21" t="str">
        <f t="shared" si="6"/>
        <v>0</v>
      </c>
      <c r="G152" s="20" t="str">
        <f t="shared" si="7"/>
        <v>0</v>
      </c>
      <c r="H152" s="22">
        <v>401977.77</v>
      </c>
      <c r="I152" s="23"/>
    </row>
    <row r="153">
      <c r="A153" s="3" t="s">
        <v>35</v>
      </c>
      <c r="B153" s="3" t="s">
        <v>254</v>
      </c>
      <c r="C153" s="3" t="s">
        <v>255</v>
      </c>
      <c r="D153" s="17" t="str">
        <f t="shared" si="1"/>
        <v>0</v>
      </c>
      <c r="E153" s="20" t="str">
        <f t="shared" si="5"/>
        <v>0</v>
      </c>
      <c r="F153" s="21" t="str">
        <f t="shared" si="6"/>
        <v>0</v>
      </c>
      <c r="G153" s="20" t="str">
        <f t="shared" si="7"/>
        <v>0</v>
      </c>
      <c r="H153" s="22">
        <v>399779.05</v>
      </c>
      <c r="I153" s="23"/>
    </row>
    <row r="154">
      <c r="A154" s="3" t="s">
        <v>35</v>
      </c>
      <c r="B154" s="3" t="s">
        <v>256</v>
      </c>
      <c r="C154" s="3" t="s">
        <v>37</v>
      </c>
      <c r="D154" s="17" t="str">
        <f t="shared" si="1"/>
        <v>0</v>
      </c>
      <c r="E154" s="20" t="str">
        <f t="shared" si="5"/>
        <v>0</v>
      </c>
      <c r="F154" s="21" t="str">
        <f t="shared" si="6"/>
        <v>0</v>
      </c>
      <c r="G154" s="20" t="str">
        <f t="shared" si="7"/>
        <v>0</v>
      </c>
      <c r="H154" s="22">
        <v>397022.56</v>
      </c>
      <c r="I154" s="23"/>
    </row>
    <row r="155">
      <c r="A155" s="3" t="s">
        <v>35</v>
      </c>
      <c r="B155" s="3" t="s">
        <v>257</v>
      </c>
      <c r="C155" s="3" t="s">
        <v>258</v>
      </c>
      <c r="D155" s="17" t="str">
        <f t="shared" si="1"/>
        <v>0</v>
      </c>
      <c r="E155" s="20" t="str">
        <f t="shared" si="5"/>
        <v>0</v>
      </c>
      <c r="F155" s="21" t="str">
        <f t="shared" si="6"/>
        <v>0</v>
      </c>
      <c r="G155" s="20" t="str">
        <f t="shared" si="7"/>
        <v>0</v>
      </c>
      <c r="H155" s="22">
        <v>395985.18</v>
      </c>
      <c r="I155" s="23"/>
    </row>
    <row r="156">
      <c r="A156" s="3" t="s">
        <v>35</v>
      </c>
      <c r="B156" s="3" t="s">
        <v>259</v>
      </c>
      <c r="C156" s="3" t="s">
        <v>211</v>
      </c>
      <c r="D156" s="17" t="str">
        <f t="shared" si="1"/>
        <v>0</v>
      </c>
      <c r="E156" s="20" t="str">
        <f t="shared" si="5"/>
        <v>0</v>
      </c>
      <c r="F156" s="21" t="str">
        <f t="shared" si="6"/>
        <v>0</v>
      </c>
      <c r="G156" s="20" t="str">
        <f t="shared" si="7"/>
        <v>0</v>
      </c>
      <c r="H156" s="22">
        <v>395414.62</v>
      </c>
      <c r="I156" s="23"/>
    </row>
    <row r="157">
      <c r="A157" s="3" t="s">
        <v>35</v>
      </c>
      <c r="B157" s="3" t="s">
        <v>260</v>
      </c>
      <c r="C157" s="3" t="s">
        <v>261</v>
      </c>
      <c r="D157" s="17" t="str">
        <f t="shared" si="1"/>
        <v>0</v>
      </c>
      <c r="E157" s="20" t="str">
        <f t="shared" si="5"/>
        <v>0</v>
      </c>
      <c r="F157" s="21" t="str">
        <f t="shared" si="6"/>
        <v>0</v>
      </c>
      <c r="G157" s="20" t="str">
        <f t="shared" si="7"/>
        <v>0</v>
      </c>
      <c r="H157" s="22">
        <v>392431.12</v>
      </c>
      <c r="I157" s="23"/>
    </row>
    <row r="158">
      <c r="A158" s="3" t="s">
        <v>35</v>
      </c>
      <c r="B158" s="3" t="s">
        <v>262</v>
      </c>
      <c r="C158" s="3" t="s">
        <v>122</v>
      </c>
      <c r="D158" s="17" t="str">
        <f t="shared" si="1"/>
        <v>BP</v>
      </c>
      <c r="E158" s="20" t="str">
        <f t="shared" si="5"/>
        <v>0</v>
      </c>
      <c r="F158" s="21" t="str">
        <f t="shared" si="6"/>
        <v>BP</v>
      </c>
      <c r="G158" s="20">
        <f t="shared" si="7"/>
        <v>390300.63</v>
      </c>
      <c r="H158" s="22">
        <v>390300.63</v>
      </c>
      <c r="I158" s="23"/>
    </row>
    <row r="159">
      <c r="A159" s="3" t="s">
        <v>35</v>
      </c>
      <c r="B159" s="3" t="s">
        <v>263</v>
      </c>
      <c r="C159" s="3" t="s">
        <v>68</v>
      </c>
      <c r="D159" s="17" t="str">
        <f t="shared" si="1"/>
        <v>0</v>
      </c>
      <c r="E159" s="20" t="str">
        <f t="shared" si="5"/>
        <v>0</v>
      </c>
      <c r="F159" s="21" t="str">
        <f t="shared" si="6"/>
        <v>0</v>
      </c>
      <c r="G159" s="20" t="str">
        <f t="shared" si="7"/>
        <v>0</v>
      </c>
      <c r="H159" s="22">
        <v>379405.24</v>
      </c>
      <c r="I159" s="23"/>
    </row>
    <row r="160">
      <c r="A160" s="3" t="s">
        <v>35</v>
      </c>
      <c r="B160" s="3" t="s">
        <v>264</v>
      </c>
      <c r="C160" s="3" t="s">
        <v>68</v>
      </c>
      <c r="D160" s="17" t="str">
        <f t="shared" si="1"/>
        <v>0</v>
      </c>
      <c r="E160" s="20" t="str">
        <f t="shared" si="5"/>
        <v>0</v>
      </c>
      <c r="F160" s="21" t="str">
        <f t="shared" si="6"/>
        <v>0</v>
      </c>
      <c r="G160" s="20" t="str">
        <f t="shared" si="7"/>
        <v>0</v>
      </c>
      <c r="H160" s="22">
        <v>376875.71</v>
      </c>
      <c r="I160" s="23"/>
    </row>
    <row r="161">
      <c r="A161" s="3" t="s">
        <v>35</v>
      </c>
      <c r="B161" s="3" t="s">
        <v>265</v>
      </c>
      <c r="C161" s="3" t="s">
        <v>105</v>
      </c>
      <c r="D161" s="17" t="str">
        <f t="shared" si="1"/>
        <v>0</v>
      </c>
      <c r="E161" s="20" t="str">
        <f t="shared" si="5"/>
        <v>0</v>
      </c>
      <c r="F161" s="21" t="str">
        <f t="shared" si="6"/>
        <v>0</v>
      </c>
      <c r="G161" s="20" t="str">
        <f t="shared" si="7"/>
        <v>0</v>
      </c>
      <c r="H161" s="22">
        <v>376047.28</v>
      </c>
      <c r="I161" s="23"/>
    </row>
    <row r="162">
      <c r="A162" s="3" t="s">
        <v>35</v>
      </c>
      <c r="B162" s="3" t="s">
        <v>266</v>
      </c>
      <c r="C162" s="3" t="s">
        <v>220</v>
      </c>
      <c r="D162" s="17" t="str">
        <f t="shared" si="1"/>
        <v>0</v>
      </c>
      <c r="E162" s="20" t="str">
        <f t="shared" si="5"/>
        <v>0</v>
      </c>
      <c r="F162" s="21" t="str">
        <f t="shared" si="6"/>
        <v>0</v>
      </c>
      <c r="G162" s="20" t="str">
        <f t="shared" si="7"/>
        <v>0</v>
      </c>
      <c r="H162" s="22">
        <v>371629.86</v>
      </c>
      <c r="I162" s="23"/>
    </row>
    <row r="163">
      <c r="A163" s="3" t="s">
        <v>35</v>
      </c>
      <c r="B163" s="3" t="s">
        <v>267</v>
      </c>
      <c r="C163" s="3" t="s">
        <v>116</v>
      </c>
      <c r="D163" s="17" t="str">
        <f t="shared" si="1"/>
        <v>0</v>
      </c>
      <c r="E163" s="20" t="str">
        <f t="shared" si="5"/>
        <v>0</v>
      </c>
      <c r="F163" s="21" t="str">
        <f t="shared" si="6"/>
        <v>0</v>
      </c>
      <c r="G163" s="20" t="str">
        <f t="shared" si="7"/>
        <v>0</v>
      </c>
      <c r="H163" s="22">
        <v>368567.03</v>
      </c>
      <c r="I163" s="23"/>
    </row>
    <row r="164">
      <c r="A164" s="3" t="s">
        <v>35</v>
      </c>
      <c r="B164" s="3" t="s">
        <v>268</v>
      </c>
      <c r="C164" s="3" t="s">
        <v>216</v>
      </c>
      <c r="D164" s="17" t="str">
        <f t="shared" si="1"/>
        <v>0</v>
      </c>
      <c r="E164" s="20" t="str">
        <f t="shared" si="5"/>
        <v>0</v>
      </c>
      <c r="F164" s="21" t="str">
        <f t="shared" si="6"/>
        <v>0</v>
      </c>
      <c r="G164" s="20" t="str">
        <f t="shared" si="7"/>
        <v>0</v>
      </c>
      <c r="H164" s="22">
        <v>366262.86</v>
      </c>
      <c r="I164" s="23"/>
    </row>
    <row r="165">
      <c r="A165" s="3" t="s">
        <v>35</v>
      </c>
      <c r="B165" s="3" t="s">
        <v>269</v>
      </c>
      <c r="C165" s="3" t="s">
        <v>145</v>
      </c>
      <c r="D165" s="17" t="str">
        <f t="shared" si="1"/>
        <v>0</v>
      </c>
      <c r="E165" s="20" t="str">
        <f t="shared" si="5"/>
        <v>0</v>
      </c>
      <c r="F165" s="21" t="str">
        <f t="shared" si="6"/>
        <v>0</v>
      </c>
      <c r="G165" s="20" t="str">
        <f t="shared" si="7"/>
        <v>0</v>
      </c>
      <c r="H165" s="22">
        <v>364562.88</v>
      </c>
      <c r="I165" s="23"/>
    </row>
    <row r="166">
      <c r="A166" s="3" t="s">
        <v>35</v>
      </c>
      <c r="B166" s="3" t="s">
        <v>270</v>
      </c>
      <c r="C166" s="3" t="s">
        <v>59</v>
      </c>
      <c r="D166" s="17" t="str">
        <f t="shared" si="1"/>
        <v>0</v>
      </c>
      <c r="E166" s="20" t="str">
        <f t="shared" si="5"/>
        <v>0</v>
      </c>
      <c r="F166" s="21" t="str">
        <f t="shared" si="6"/>
        <v>0</v>
      </c>
      <c r="G166" s="20" t="str">
        <f t="shared" si="7"/>
        <v>0</v>
      </c>
      <c r="H166" s="22">
        <v>360744.88</v>
      </c>
      <c r="I166" s="23"/>
    </row>
    <row r="167">
      <c r="A167" s="3" t="s">
        <v>35</v>
      </c>
      <c r="B167" s="3" t="s">
        <v>271</v>
      </c>
      <c r="C167" s="3" t="s">
        <v>153</v>
      </c>
      <c r="D167" s="17" t="str">
        <f t="shared" si="1"/>
        <v>0</v>
      </c>
      <c r="E167" s="20" t="str">
        <f t="shared" si="5"/>
        <v>0</v>
      </c>
      <c r="F167" s="21" t="str">
        <f t="shared" si="6"/>
        <v>0</v>
      </c>
      <c r="G167" s="20" t="str">
        <f t="shared" si="7"/>
        <v>0</v>
      </c>
      <c r="H167" s="22">
        <v>360696.54</v>
      </c>
      <c r="I167" s="23"/>
    </row>
    <row r="168">
      <c r="A168" s="3" t="s">
        <v>35</v>
      </c>
      <c r="B168" s="3" t="s">
        <v>272</v>
      </c>
      <c r="C168" s="3" t="s">
        <v>141</v>
      </c>
      <c r="D168" s="17" t="str">
        <f t="shared" si="1"/>
        <v>0</v>
      </c>
      <c r="E168" s="20" t="str">
        <f t="shared" si="5"/>
        <v>0</v>
      </c>
      <c r="F168" s="21" t="str">
        <f t="shared" si="6"/>
        <v>0</v>
      </c>
      <c r="G168" s="20" t="str">
        <f t="shared" si="7"/>
        <v>0</v>
      </c>
      <c r="H168" s="22">
        <v>359921.82</v>
      </c>
      <c r="I168" s="23"/>
    </row>
    <row r="169">
      <c r="A169" s="3" t="s">
        <v>35</v>
      </c>
      <c r="B169" s="3" t="s">
        <v>273</v>
      </c>
      <c r="C169" s="3" t="s">
        <v>64</v>
      </c>
      <c r="D169" s="17" t="str">
        <f t="shared" si="1"/>
        <v>0</v>
      </c>
      <c r="E169" s="20" t="str">
        <f t="shared" si="5"/>
        <v>0</v>
      </c>
      <c r="F169" s="21" t="str">
        <f t="shared" si="6"/>
        <v>0</v>
      </c>
      <c r="G169" s="20" t="str">
        <f t="shared" si="7"/>
        <v>0</v>
      </c>
      <c r="H169" s="22">
        <v>359490.74</v>
      </c>
      <c r="I169" s="23"/>
    </row>
    <row r="170">
      <c r="A170" s="3" t="s">
        <v>35</v>
      </c>
      <c r="B170" s="3" t="s">
        <v>274</v>
      </c>
      <c r="C170" s="3" t="s">
        <v>81</v>
      </c>
      <c r="D170" s="17" t="str">
        <f t="shared" si="1"/>
        <v>0</v>
      </c>
      <c r="E170" s="20" t="str">
        <f t="shared" si="5"/>
        <v>0</v>
      </c>
      <c r="F170" s="21" t="str">
        <f t="shared" si="6"/>
        <v>0</v>
      </c>
      <c r="G170" s="20" t="str">
        <f t="shared" si="7"/>
        <v>0</v>
      </c>
      <c r="H170" s="22">
        <v>358019.53</v>
      </c>
      <c r="I170" s="23"/>
    </row>
    <row r="171">
      <c r="A171" s="3" t="s">
        <v>35</v>
      </c>
      <c r="B171" s="3" t="s">
        <v>275</v>
      </c>
      <c r="C171" s="3" t="s">
        <v>177</v>
      </c>
      <c r="D171" s="17" t="str">
        <f t="shared" si="1"/>
        <v>0</v>
      </c>
      <c r="E171" s="20" t="str">
        <f t="shared" si="5"/>
        <v>0</v>
      </c>
      <c r="F171" s="21" t="str">
        <f t="shared" si="6"/>
        <v>0</v>
      </c>
      <c r="G171" s="20" t="str">
        <f t="shared" si="7"/>
        <v>0</v>
      </c>
      <c r="H171" s="22">
        <v>357540.0</v>
      </c>
      <c r="I171" s="23"/>
    </row>
    <row r="172">
      <c r="A172" s="3" t="s">
        <v>35</v>
      </c>
      <c r="B172" s="3" t="s">
        <v>276</v>
      </c>
      <c r="C172" s="3" t="s">
        <v>277</v>
      </c>
      <c r="D172" s="17" t="str">
        <f t="shared" si="1"/>
        <v>0</v>
      </c>
      <c r="E172" s="20" t="str">
        <f t="shared" si="5"/>
        <v>0</v>
      </c>
      <c r="F172" s="21" t="str">
        <f t="shared" si="6"/>
        <v>0</v>
      </c>
      <c r="G172" s="20" t="str">
        <f t="shared" si="7"/>
        <v>0</v>
      </c>
      <c r="H172" s="22">
        <v>355493.43</v>
      </c>
      <c r="I172" s="23"/>
    </row>
    <row r="173">
      <c r="A173" s="3" t="s">
        <v>35</v>
      </c>
      <c r="B173" s="3" t="s">
        <v>278</v>
      </c>
      <c r="C173" s="3" t="s">
        <v>129</v>
      </c>
      <c r="D173" s="17" t="str">
        <f t="shared" si="1"/>
        <v>0</v>
      </c>
      <c r="E173" s="20" t="str">
        <f t="shared" si="5"/>
        <v>0</v>
      </c>
      <c r="F173" s="21" t="str">
        <f t="shared" si="6"/>
        <v>0</v>
      </c>
      <c r="G173" s="20" t="str">
        <f t="shared" si="7"/>
        <v>0</v>
      </c>
      <c r="H173" s="22">
        <v>350744.04</v>
      </c>
      <c r="I173" s="23"/>
    </row>
    <row r="174">
      <c r="A174" s="3" t="s">
        <v>35</v>
      </c>
      <c r="B174" s="3" t="s">
        <v>279</v>
      </c>
      <c r="C174" s="3" t="s">
        <v>57</v>
      </c>
      <c r="D174" s="17" t="str">
        <f t="shared" si="1"/>
        <v>0</v>
      </c>
      <c r="E174" s="20" t="str">
        <f t="shared" si="5"/>
        <v>0</v>
      </c>
      <c r="F174" s="21" t="str">
        <f t="shared" si="6"/>
        <v>0</v>
      </c>
      <c r="G174" s="20" t="str">
        <f t="shared" si="7"/>
        <v>0</v>
      </c>
      <c r="H174" s="22">
        <v>350461.43</v>
      </c>
      <c r="I174" s="23"/>
    </row>
    <row r="175">
      <c r="A175" s="3" t="s">
        <v>35</v>
      </c>
      <c r="B175" s="3" t="s">
        <v>280</v>
      </c>
      <c r="C175" s="3" t="s">
        <v>91</v>
      </c>
      <c r="D175" s="17" t="str">
        <f t="shared" si="1"/>
        <v>0</v>
      </c>
      <c r="E175" s="20" t="str">
        <f t="shared" si="5"/>
        <v>0</v>
      </c>
      <c r="F175" s="21" t="str">
        <f t="shared" si="6"/>
        <v>0</v>
      </c>
      <c r="G175" s="20" t="str">
        <f t="shared" si="7"/>
        <v>0</v>
      </c>
      <c r="H175" s="22">
        <v>349111.76</v>
      </c>
      <c r="I175" s="23"/>
    </row>
    <row r="176">
      <c r="A176" s="3" t="s">
        <v>35</v>
      </c>
      <c r="B176" s="3" t="s">
        <v>281</v>
      </c>
      <c r="C176" s="3" t="s">
        <v>116</v>
      </c>
      <c r="D176" s="17" t="str">
        <f t="shared" si="1"/>
        <v>0</v>
      </c>
      <c r="E176" s="20" t="str">
        <f t="shared" si="5"/>
        <v>0</v>
      </c>
      <c r="F176" s="21" t="str">
        <f t="shared" si="6"/>
        <v>0</v>
      </c>
      <c r="G176" s="20" t="str">
        <f t="shared" si="7"/>
        <v>0</v>
      </c>
      <c r="H176" s="22">
        <v>348098.28</v>
      </c>
      <c r="I176" s="23"/>
    </row>
    <row r="177">
      <c r="A177" s="3" t="s">
        <v>35</v>
      </c>
      <c r="B177" s="3" t="s">
        <v>282</v>
      </c>
      <c r="C177" s="3" t="s">
        <v>59</v>
      </c>
      <c r="D177" s="17" t="str">
        <f t="shared" si="1"/>
        <v>0</v>
      </c>
      <c r="E177" s="20" t="str">
        <f t="shared" si="5"/>
        <v>0</v>
      </c>
      <c r="F177" s="21" t="str">
        <f t="shared" si="6"/>
        <v>0</v>
      </c>
      <c r="G177" s="20" t="str">
        <f t="shared" si="7"/>
        <v>0</v>
      </c>
      <c r="H177" s="22">
        <v>345751.57</v>
      </c>
      <c r="I177" s="23"/>
    </row>
    <row r="178">
      <c r="A178" s="3" t="s">
        <v>35</v>
      </c>
      <c r="B178" s="3" t="s">
        <v>283</v>
      </c>
      <c r="C178" s="3" t="s">
        <v>153</v>
      </c>
      <c r="D178" s="17" t="str">
        <f t="shared" si="1"/>
        <v>0</v>
      </c>
      <c r="E178" s="20" t="str">
        <f t="shared" si="5"/>
        <v>0</v>
      </c>
      <c r="F178" s="21" t="str">
        <f t="shared" si="6"/>
        <v>0</v>
      </c>
      <c r="G178" s="20" t="str">
        <f t="shared" si="7"/>
        <v>0</v>
      </c>
      <c r="H178" s="22">
        <v>344897.94</v>
      </c>
      <c r="I178" s="23"/>
    </row>
    <row r="179">
      <c r="A179" s="3" t="s">
        <v>35</v>
      </c>
      <c r="B179" s="3" t="s">
        <v>284</v>
      </c>
      <c r="C179" s="3" t="s">
        <v>155</v>
      </c>
      <c r="D179" s="17" t="str">
        <f t="shared" si="1"/>
        <v>0</v>
      </c>
      <c r="E179" s="20" t="str">
        <f t="shared" si="5"/>
        <v>0</v>
      </c>
      <c r="F179" s="21" t="str">
        <f t="shared" si="6"/>
        <v>0</v>
      </c>
      <c r="G179" s="20" t="str">
        <f t="shared" si="7"/>
        <v>0</v>
      </c>
      <c r="H179" s="22">
        <v>344388.68</v>
      </c>
      <c r="I179" s="23"/>
    </row>
    <row r="180">
      <c r="A180" s="3" t="s">
        <v>35</v>
      </c>
      <c r="B180" s="3" t="s">
        <v>285</v>
      </c>
      <c r="C180" s="3" t="s">
        <v>116</v>
      </c>
      <c r="D180" s="17" t="str">
        <f t="shared" si="1"/>
        <v>0</v>
      </c>
      <c r="E180" s="20" t="str">
        <f t="shared" si="5"/>
        <v>0</v>
      </c>
      <c r="F180" s="21" t="str">
        <f t="shared" si="6"/>
        <v>0</v>
      </c>
      <c r="G180" s="20" t="str">
        <f t="shared" si="7"/>
        <v>0</v>
      </c>
      <c r="H180" s="22">
        <v>343742.79</v>
      </c>
      <c r="I180" s="23"/>
    </row>
    <row r="181">
      <c r="A181" s="3" t="s">
        <v>35</v>
      </c>
      <c r="B181" s="3" t="s">
        <v>286</v>
      </c>
      <c r="C181" s="3" t="s">
        <v>66</v>
      </c>
      <c r="D181" s="17" t="str">
        <f t="shared" si="1"/>
        <v>0</v>
      </c>
      <c r="E181" s="20" t="str">
        <f t="shared" si="5"/>
        <v>0</v>
      </c>
      <c r="F181" s="21" t="str">
        <f t="shared" si="6"/>
        <v>0</v>
      </c>
      <c r="G181" s="20" t="str">
        <f t="shared" si="7"/>
        <v>0</v>
      </c>
      <c r="H181" s="22">
        <v>341486.42</v>
      </c>
      <c r="I181" s="23"/>
    </row>
    <row r="182">
      <c r="A182" s="3" t="s">
        <v>35</v>
      </c>
      <c r="B182" s="3" t="s">
        <v>287</v>
      </c>
      <c r="C182" s="3" t="s">
        <v>112</v>
      </c>
      <c r="D182" s="17" t="str">
        <f t="shared" si="1"/>
        <v>0</v>
      </c>
      <c r="E182" s="20" t="str">
        <f t="shared" si="5"/>
        <v>0</v>
      </c>
      <c r="F182" s="21" t="str">
        <f t="shared" si="6"/>
        <v>0</v>
      </c>
      <c r="G182" s="20" t="str">
        <f t="shared" si="7"/>
        <v>0</v>
      </c>
      <c r="H182" s="22">
        <v>338528.52</v>
      </c>
      <c r="I182" s="23"/>
    </row>
    <row r="183">
      <c r="A183" s="3" t="s">
        <v>35</v>
      </c>
      <c r="B183" s="3" t="s">
        <v>288</v>
      </c>
      <c r="C183" s="3" t="s">
        <v>66</v>
      </c>
      <c r="D183" s="17" t="str">
        <f t="shared" si="1"/>
        <v>0</v>
      </c>
      <c r="E183" s="20" t="str">
        <f t="shared" si="5"/>
        <v>0</v>
      </c>
      <c r="F183" s="21" t="str">
        <f t="shared" si="6"/>
        <v>0</v>
      </c>
      <c r="G183" s="20" t="str">
        <f t="shared" si="7"/>
        <v>0</v>
      </c>
      <c r="H183" s="22">
        <v>332003.1</v>
      </c>
      <c r="I183" s="23"/>
    </row>
    <row r="184">
      <c r="A184" s="3" t="s">
        <v>35</v>
      </c>
      <c r="B184" s="3" t="s">
        <v>289</v>
      </c>
      <c r="C184" s="3" t="s">
        <v>59</v>
      </c>
      <c r="D184" s="17" t="str">
        <f t="shared" si="1"/>
        <v>0</v>
      </c>
      <c r="E184" s="20" t="str">
        <f t="shared" si="5"/>
        <v>0</v>
      </c>
      <c r="F184" s="21" t="str">
        <f t="shared" si="6"/>
        <v>0</v>
      </c>
      <c r="G184" s="20" t="str">
        <f t="shared" si="7"/>
        <v>0</v>
      </c>
      <c r="H184" s="22">
        <v>328953.36</v>
      </c>
      <c r="I184" s="23"/>
    </row>
    <row r="185">
      <c r="A185" s="3" t="s">
        <v>35</v>
      </c>
      <c r="B185" s="3" t="s">
        <v>290</v>
      </c>
      <c r="C185" s="3" t="s">
        <v>181</v>
      </c>
      <c r="D185" s="17" t="str">
        <f t="shared" si="1"/>
        <v>0</v>
      </c>
      <c r="E185" s="20" t="str">
        <f t="shared" si="5"/>
        <v>0</v>
      </c>
      <c r="F185" s="21" t="str">
        <f t="shared" si="6"/>
        <v>0</v>
      </c>
      <c r="G185" s="20" t="str">
        <f t="shared" si="7"/>
        <v>0</v>
      </c>
      <c r="H185" s="22">
        <v>322474.99</v>
      </c>
      <c r="I185" s="23"/>
    </row>
    <row r="186">
      <c r="A186" s="3" t="s">
        <v>35</v>
      </c>
      <c r="B186" s="3" t="s">
        <v>291</v>
      </c>
      <c r="C186" s="3" t="s">
        <v>292</v>
      </c>
      <c r="D186" s="17" t="str">
        <f t="shared" si="1"/>
        <v>0</v>
      </c>
      <c r="E186" s="20" t="str">
        <f t="shared" si="5"/>
        <v>0</v>
      </c>
      <c r="F186" s="21" t="str">
        <f t="shared" si="6"/>
        <v>0</v>
      </c>
      <c r="G186" s="20" t="str">
        <f t="shared" si="7"/>
        <v>0</v>
      </c>
      <c r="H186" s="22">
        <v>321912.89</v>
      </c>
      <c r="I186" s="23"/>
    </row>
    <row r="187">
      <c r="A187" s="3" t="s">
        <v>35</v>
      </c>
      <c r="B187" s="3" t="s">
        <v>293</v>
      </c>
      <c r="C187" s="3" t="s">
        <v>132</v>
      </c>
      <c r="D187" s="17" t="str">
        <f t="shared" si="1"/>
        <v>0</v>
      </c>
      <c r="E187" s="20" t="str">
        <f t="shared" si="5"/>
        <v>0</v>
      </c>
      <c r="F187" s="21" t="str">
        <f t="shared" si="6"/>
        <v>0</v>
      </c>
      <c r="G187" s="20" t="str">
        <f t="shared" si="7"/>
        <v>0</v>
      </c>
      <c r="H187" s="22">
        <v>320473.78</v>
      </c>
      <c r="I187" s="23"/>
    </row>
    <row r="188">
      <c r="A188" s="3" t="s">
        <v>35</v>
      </c>
      <c r="B188" s="3" t="s">
        <v>294</v>
      </c>
      <c r="C188" s="3" t="s">
        <v>147</v>
      </c>
      <c r="D188" s="17" t="str">
        <f t="shared" si="1"/>
        <v>0</v>
      </c>
      <c r="E188" s="20" t="str">
        <f t="shared" si="5"/>
        <v>0</v>
      </c>
      <c r="F188" s="21" t="str">
        <f t="shared" si="6"/>
        <v>0</v>
      </c>
      <c r="G188" s="20" t="str">
        <f t="shared" si="7"/>
        <v>0</v>
      </c>
      <c r="H188" s="22">
        <v>319956.48</v>
      </c>
      <c r="I188" s="23"/>
    </row>
    <row r="189">
      <c r="A189" s="3" t="s">
        <v>35</v>
      </c>
      <c r="B189" s="3" t="s">
        <v>295</v>
      </c>
      <c r="C189" s="3" t="s">
        <v>37</v>
      </c>
      <c r="D189" s="17" t="str">
        <f t="shared" si="1"/>
        <v>0</v>
      </c>
      <c r="E189" s="20" t="str">
        <f t="shared" si="5"/>
        <v>0</v>
      </c>
      <c r="F189" s="21" t="str">
        <f t="shared" si="6"/>
        <v>0</v>
      </c>
      <c r="G189" s="20" t="str">
        <f t="shared" si="7"/>
        <v>0</v>
      </c>
      <c r="H189" s="22">
        <v>314883.0</v>
      </c>
      <c r="I189" s="23"/>
    </row>
    <row r="190">
      <c r="A190" s="3" t="s">
        <v>35</v>
      </c>
      <c r="B190" s="3" t="s">
        <v>296</v>
      </c>
      <c r="C190" s="3" t="s">
        <v>141</v>
      </c>
      <c r="D190" s="17" t="str">
        <f t="shared" si="1"/>
        <v>0</v>
      </c>
      <c r="E190" s="20" t="str">
        <f t="shared" si="5"/>
        <v>0</v>
      </c>
      <c r="F190" s="21" t="str">
        <f t="shared" si="6"/>
        <v>0</v>
      </c>
      <c r="G190" s="20" t="str">
        <f t="shared" si="7"/>
        <v>0</v>
      </c>
      <c r="H190" s="22">
        <v>313804.65</v>
      </c>
      <c r="I190" s="23"/>
    </row>
    <row r="191">
      <c r="A191" s="3" t="s">
        <v>35</v>
      </c>
      <c r="B191" s="3" t="s">
        <v>297</v>
      </c>
      <c r="C191" s="3" t="s">
        <v>112</v>
      </c>
      <c r="D191" s="17" t="str">
        <f t="shared" si="1"/>
        <v>0</v>
      </c>
      <c r="E191" s="20" t="str">
        <f t="shared" si="5"/>
        <v>0</v>
      </c>
      <c r="F191" s="21" t="str">
        <f t="shared" si="6"/>
        <v>0</v>
      </c>
      <c r="G191" s="20" t="str">
        <f t="shared" si="7"/>
        <v>0</v>
      </c>
      <c r="H191" s="22">
        <v>311750.69</v>
      </c>
      <c r="I191" s="23"/>
    </row>
    <row r="192">
      <c r="A192" s="3" t="s">
        <v>35</v>
      </c>
      <c r="B192" s="3" t="s">
        <v>298</v>
      </c>
      <c r="C192" s="3" t="s">
        <v>299</v>
      </c>
      <c r="D192" s="17" t="str">
        <f t="shared" si="1"/>
        <v>0</v>
      </c>
      <c r="E192" s="20" t="str">
        <f t="shared" si="5"/>
        <v>0</v>
      </c>
      <c r="F192" s="21" t="str">
        <f t="shared" si="6"/>
        <v>0</v>
      </c>
      <c r="G192" s="20" t="str">
        <f t="shared" si="7"/>
        <v>0</v>
      </c>
      <c r="H192" s="22">
        <v>309989.41</v>
      </c>
      <c r="I192" s="23"/>
    </row>
    <row r="193">
      <c r="A193" s="3" t="s">
        <v>35</v>
      </c>
      <c r="B193" s="3" t="s">
        <v>300</v>
      </c>
      <c r="C193" s="3" t="s">
        <v>229</v>
      </c>
      <c r="D193" s="17" t="str">
        <f t="shared" si="1"/>
        <v>0</v>
      </c>
      <c r="E193" s="20" t="str">
        <f t="shared" si="5"/>
        <v>0</v>
      </c>
      <c r="F193" s="21" t="str">
        <f t="shared" si="6"/>
        <v>0</v>
      </c>
      <c r="G193" s="20" t="str">
        <f t="shared" si="7"/>
        <v>0</v>
      </c>
      <c r="H193" s="22">
        <v>309297.77</v>
      </c>
      <c r="I193" s="23"/>
    </row>
    <row r="194">
      <c r="A194" s="3" t="s">
        <v>35</v>
      </c>
      <c r="B194" s="3" t="s">
        <v>301</v>
      </c>
      <c r="C194" s="3" t="s">
        <v>302</v>
      </c>
      <c r="D194" s="17" t="str">
        <f t="shared" si="1"/>
        <v>0</v>
      </c>
      <c r="E194" s="20" t="str">
        <f t="shared" si="5"/>
        <v>0</v>
      </c>
      <c r="F194" s="21" t="str">
        <f t="shared" si="6"/>
        <v>0</v>
      </c>
      <c r="G194" s="20" t="str">
        <f t="shared" si="7"/>
        <v>0</v>
      </c>
      <c r="H194" s="22">
        <v>305515.8</v>
      </c>
      <c r="I194" s="23"/>
    </row>
    <row r="195">
      <c r="A195" s="3" t="s">
        <v>35</v>
      </c>
      <c r="B195" s="3" t="s">
        <v>303</v>
      </c>
      <c r="C195" s="3" t="s">
        <v>103</v>
      </c>
      <c r="D195" s="17" t="str">
        <f t="shared" si="1"/>
        <v>0</v>
      </c>
      <c r="E195" s="20" t="str">
        <f t="shared" si="5"/>
        <v>0</v>
      </c>
      <c r="F195" s="21" t="str">
        <f t="shared" si="6"/>
        <v>0</v>
      </c>
      <c r="G195" s="20" t="str">
        <f t="shared" si="7"/>
        <v>0</v>
      </c>
      <c r="H195" s="22">
        <v>305182.32</v>
      </c>
      <c r="I195" s="23"/>
    </row>
    <row r="196">
      <c r="A196" s="3" t="s">
        <v>35</v>
      </c>
      <c r="B196" s="3" t="s">
        <v>304</v>
      </c>
      <c r="C196" s="3" t="s">
        <v>170</v>
      </c>
      <c r="D196" s="17" t="str">
        <f t="shared" si="1"/>
        <v>0</v>
      </c>
      <c r="E196" s="20" t="str">
        <f t="shared" si="5"/>
        <v>0</v>
      </c>
      <c r="F196" s="21" t="str">
        <f t="shared" si="6"/>
        <v>0</v>
      </c>
      <c r="G196" s="20" t="str">
        <f t="shared" si="7"/>
        <v>0</v>
      </c>
      <c r="H196" s="22">
        <v>299656.45</v>
      </c>
      <c r="I196" s="23"/>
    </row>
    <row r="197">
      <c r="A197" s="3" t="s">
        <v>35</v>
      </c>
      <c r="B197" s="3" t="s">
        <v>305</v>
      </c>
      <c r="C197" s="3" t="s">
        <v>89</v>
      </c>
      <c r="D197" s="17" t="str">
        <f t="shared" si="1"/>
        <v>0</v>
      </c>
      <c r="E197" s="20" t="str">
        <f t="shared" si="5"/>
        <v>0</v>
      </c>
      <c r="F197" s="21" t="str">
        <f t="shared" si="6"/>
        <v>0</v>
      </c>
      <c r="G197" s="20" t="str">
        <f t="shared" si="7"/>
        <v>0</v>
      </c>
      <c r="H197" s="22">
        <v>299164.09</v>
      </c>
      <c r="I197" s="23"/>
    </row>
    <row r="198">
      <c r="A198" s="3" t="s">
        <v>35</v>
      </c>
      <c r="B198" s="3" t="s">
        <v>306</v>
      </c>
      <c r="C198" s="3" t="s">
        <v>307</v>
      </c>
      <c r="D198" s="17" t="str">
        <f t="shared" si="1"/>
        <v>0</v>
      </c>
      <c r="E198" s="20" t="str">
        <f t="shared" si="5"/>
        <v>0</v>
      </c>
      <c r="F198" s="21" t="str">
        <f t="shared" si="6"/>
        <v>0</v>
      </c>
      <c r="G198" s="20" t="str">
        <f t="shared" si="7"/>
        <v>0</v>
      </c>
      <c r="H198" s="22">
        <v>297381.89</v>
      </c>
      <c r="I198" s="23"/>
    </row>
    <row r="199">
      <c r="A199" s="3" t="s">
        <v>35</v>
      </c>
      <c r="B199" s="3" t="s">
        <v>308</v>
      </c>
      <c r="C199" s="3" t="s">
        <v>222</v>
      </c>
      <c r="D199" s="17" t="str">
        <f t="shared" si="1"/>
        <v>0</v>
      </c>
      <c r="E199" s="20" t="str">
        <f t="shared" si="5"/>
        <v>0</v>
      </c>
      <c r="F199" s="21" t="str">
        <f t="shared" si="6"/>
        <v>0</v>
      </c>
      <c r="G199" s="20" t="str">
        <f t="shared" si="7"/>
        <v>0</v>
      </c>
      <c r="H199" s="22">
        <v>288599.61</v>
      </c>
      <c r="I199" s="23"/>
    </row>
    <row r="200">
      <c r="A200" s="3" t="s">
        <v>35</v>
      </c>
      <c r="B200" s="3" t="s">
        <v>309</v>
      </c>
      <c r="C200" s="3" t="s">
        <v>307</v>
      </c>
      <c r="D200" s="17" t="str">
        <f t="shared" si="1"/>
        <v>0</v>
      </c>
      <c r="E200" s="20" t="str">
        <f t="shared" si="5"/>
        <v>0</v>
      </c>
      <c r="F200" s="21" t="str">
        <f t="shared" si="6"/>
        <v>0</v>
      </c>
      <c r="G200" s="20" t="str">
        <f t="shared" si="7"/>
        <v>0</v>
      </c>
      <c r="H200" s="22">
        <v>288237.03</v>
      </c>
      <c r="I200" s="23"/>
    </row>
    <row r="201">
      <c r="A201" s="3" t="s">
        <v>35</v>
      </c>
      <c r="B201" s="3" t="s">
        <v>310</v>
      </c>
      <c r="C201" s="3" t="s">
        <v>143</v>
      </c>
      <c r="D201" s="17" t="str">
        <f t="shared" si="1"/>
        <v>0</v>
      </c>
      <c r="E201" s="20" t="str">
        <f t="shared" si="5"/>
        <v>0</v>
      </c>
      <c r="F201" s="21" t="str">
        <f t="shared" si="6"/>
        <v>0</v>
      </c>
      <c r="G201" s="20" t="str">
        <f t="shared" si="7"/>
        <v>0</v>
      </c>
      <c r="H201" s="22">
        <v>286350.96</v>
      </c>
      <c r="I201" s="23"/>
    </row>
    <row r="202">
      <c r="A202" s="3" t="s">
        <v>35</v>
      </c>
      <c r="B202" s="3" t="s">
        <v>311</v>
      </c>
      <c r="C202" s="3" t="s">
        <v>132</v>
      </c>
      <c r="D202" s="17" t="str">
        <f t="shared" si="1"/>
        <v>0</v>
      </c>
      <c r="E202" s="20" t="str">
        <f t="shared" si="5"/>
        <v>0</v>
      </c>
      <c r="F202" s="21" t="str">
        <f t="shared" si="6"/>
        <v>0</v>
      </c>
      <c r="G202" s="20" t="str">
        <f t="shared" si="7"/>
        <v>0</v>
      </c>
      <c r="H202" s="22">
        <v>282016.67</v>
      </c>
      <c r="I202" s="23"/>
    </row>
    <row r="203">
      <c r="A203" s="3" t="s">
        <v>35</v>
      </c>
      <c r="B203" s="3" t="s">
        <v>312</v>
      </c>
      <c r="C203" s="3" t="s">
        <v>181</v>
      </c>
      <c r="D203" s="17" t="str">
        <f t="shared" si="1"/>
        <v>0</v>
      </c>
      <c r="E203" s="20" t="str">
        <f t="shared" si="5"/>
        <v>0</v>
      </c>
      <c r="F203" s="21" t="str">
        <f t="shared" si="6"/>
        <v>0</v>
      </c>
      <c r="G203" s="20" t="str">
        <f t="shared" si="7"/>
        <v>0</v>
      </c>
      <c r="H203" s="22">
        <v>281593.91</v>
      </c>
      <c r="I203" s="23"/>
    </row>
    <row r="204">
      <c r="A204" s="3" t="s">
        <v>35</v>
      </c>
      <c r="B204" s="3" t="s">
        <v>313</v>
      </c>
      <c r="C204" s="3" t="s">
        <v>57</v>
      </c>
      <c r="D204" s="17" t="str">
        <f t="shared" si="1"/>
        <v>0</v>
      </c>
      <c r="E204" s="20" t="str">
        <f t="shared" si="5"/>
        <v>0</v>
      </c>
      <c r="F204" s="21" t="str">
        <f t="shared" si="6"/>
        <v>0</v>
      </c>
      <c r="G204" s="20" t="str">
        <f t="shared" si="7"/>
        <v>0</v>
      </c>
      <c r="H204" s="22">
        <v>279472.16</v>
      </c>
      <c r="I204" s="23"/>
    </row>
    <row r="205">
      <c r="A205" s="3" t="s">
        <v>35</v>
      </c>
      <c r="B205" s="3" t="s">
        <v>314</v>
      </c>
      <c r="C205" s="3" t="s">
        <v>255</v>
      </c>
      <c r="D205" s="17" t="str">
        <f t="shared" si="1"/>
        <v>0</v>
      </c>
      <c r="E205" s="20" t="str">
        <f t="shared" si="5"/>
        <v>0</v>
      </c>
      <c r="F205" s="21" t="str">
        <f t="shared" si="6"/>
        <v>0</v>
      </c>
      <c r="G205" s="20" t="str">
        <f t="shared" si="7"/>
        <v>0</v>
      </c>
      <c r="H205" s="22">
        <v>275693.77</v>
      </c>
      <c r="I205" s="23"/>
    </row>
    <row r="206">
      <c r="A206" s="3" t="s">
        <v>35</v>
      </c>
      <c r="B206" s="3" t="s">
        <v>315</v>
      </c>
      <c r="C206" s="3" t="s">
        <v>101</v>
      </c>
      <c r="D206" s="17" t="str">
        <f t="shared" si="1"/>
        <v>0</v>
      </c>
      <c r="E206" s="20" t="str">
        <f t="shared" si="5"/>
        <v>0</v>
      </c>
      <c r="F206" s="21" t="str">
        <f t="shared" si="6"/>
        <v>0</v>
      </c>
      <c r="G206" s="20" t="str">
        <f t="shared" si="7"/>
        <v>0</v>
      </c>
      <c r="H206" s="22">
        <v>273482.58</v>
      </c>
      <c r="I206" s="23"/>
    </row>
    <row r="207">
      <c r="A207" s="3" t="s">
        <v>35</v>
      </c>
      <c r="B207" s="3" t="s">
        <v>316</v>
      </c>
      <c r="C207" s="3" t="s">
        <v>170</v>
      </c>
      <c r="D207" s="17" t="str">
        <f t="shared" si="1"/>
        <v>0</v>
      </c>
      <c r="E207" s="20" t="str">
        <f t="shared" si="5"/>
        <v>0</v>
      </c>
      <c r="F207" s="21" t="str">
        <f t="shared" si="6"/>
        <v>0</v>
      </c>
      <c r="G207" s="20" t="str">
        <f t="shared" si="7"/>
        <v>0</v>
      </c>
      <c r="H207" s="22">
        <v>271811.99</v>
      </c>
      <c r="I207" s="23"/>
    </row>
    <row r="208">
      <c r="A208" s="3" t="s">
        <v>35</v>
      </c>
      <c r="B208" s="3" t="s">
        <v>317</v>
      </c>
      <c r="C208" s="3" t="s">
        <v>150</v>
      </c>
      <c r="D208" s="17" t="str">
        <f t="shared" si="1"/>
        <v>0</v>
      </c>
      <c r="E208" s="20" t="str">
        <f t="shared" si="5"/>
        <v>0</v>
      </c>
      <c r="F208" s="21" t="str">
        <f t="shared" si="6"/>
        <v>0</v>
      </c>
      <c r="G208" s="20" t="str">
        <f t="shared" si="7"/>
        <v>0</v>
      </c>
      <c r="H208" s="22">
        <v>271634.02</v>
      </c>
      <c r="I208" s="23"/>
    </row>
    <row r="209">
      <c r="A209" s="3" t="s">
        <v>35</v>
      </c>
      <c r="B209" s="3" t="s">
        <v>318</v>
      </c>
      <c r="C209" s="3" t="s">
        <v>319</v>
      </c>
      <c r="D209" s="17" t="str">
        <f t="shared" si="1"/>
        <v>0</v>
      </c>
      <c r="E209" s="20" t="str">
        <f t="shared" si="5"/>
        <v>0</v>
      </c>
      <c r="F209" s="21" t="str">
        <f t="shared" si="6"/>
        <v>0</v>
      </c>
      <c r="G209" s="20" t="str">
        <f t="shared" si="7"/>
        <v>0</v>
      </c>
      <c r="H209" s="22">
        <v>270623.1</v>
      </c>
      <c r="I209" s="23"/>
    </row>
    <row r="210">
      <c r="A210" s="3" t="s">
        <v>35</v>
      </c>
      <c r="B210" s="3" t="s">
        <v>320</v>
      </c>
      <c r="C210" s="3" t="s">
        <v>227</v>
      </c>
      <c r="D210" s="17" t="str">
        <f t="shared" si="1"/>
        <v>GDF SUEZ</v>
      </c>
      <c r="E210" s="20" t="str">
        <f t="shared" si="5"/>
        <v>0</v>
      </c>
      <c r="F210" s="21" t="str">
        <f t="shared" si="6"/>
        <v>GDF SUEZ</v>
      </c>
      <c r="G210" s="20">
        <f t="shared" si="7"/>
        <v>270585.79</v>
      </c>
      <c r="H210" s="22">
        <v>270585.79</v>
      </c>
      <c r="I210" s="23"/>
    </row>
    <row r="211">
      <c r="A211" s="3" t="s">
        <v>35</v>
      </c>
      <c r="B211" s="3" t="s">
        <v>321</v>
      </c>
      <c r="C211" s="3" t="s">
        <v>81</v>
      </c>
      <c r="D211" s="17" t="str">
        <f t="shared" si="1"/>
        <v>Occidental</v>
      </c>
      <c r="E211" s="20" t="str">
        <f t="shared" si="5"/>
        <v>0</v>
      </c>
      <c r="F211" s="21" t="str">
        <f t="shared" si="6"/>
        <v>OCCIDENTAL PETROLEUM</v>
      </c>
      <c r="G211" s="20">
        <f t="shared" si="7"/>
        <v>270461.43</v>
      </c>
      <c r="H211" s="22">
        <v>270461.43</v>
      </c>
      <c r="I211" s="23"/>
    </row>
    <row r="212">
      <c r="A212" s="3" t="s">
        <v>35</v>
      </c>
      <c r="B212" s="3" t="s">
        <v>322</v>
      </c>
      <c r="C212" s="3" t="s">
        <v>177</v>
      </c>
      <c r="D212" s="17" t="str">
        <f t="shared" si="1"/>
        <v>0</v>
      </c>
      <c r="E212" s="20" t="str">
        <f t="shared" si="5"/>
        <v>0</v>
      </c>
      <c r="F212" s="21" t="str">
        <f t="shared" si="6"/>
        <v>0</v>
      </c>
      <c r="G212" s="20" t="str">
        <f t="shared" si="7"/>
        <v>0</v>
      </c>
      <c r="H212" s="22">
        <v>268241.35</v>
      </c>
      <c r="I212" s="23"/>
    </row>
    <row r="213">
      <c r="A213" s="3" t="s">
        <v>35</v>
      </c>
      <c r="B213" s="3" t="s">
        <v>323</v>
      </c>
      <c r="C213" s="3" t="s">
        <v>170</v>
      </c>
      <c r="D213" s="17" t="str">
        <f t="shared" si="1"/>
        <v>0</v>
      </c>
      <c r="E213" s="20" t="str">
        <f t="shared" si="5"/>
        <v>0</v>
      </c>
      <c r="F213" s="21" t="str">
        <f t="shared" si="6"/>
        <v>0</v>
      </c>
      <c r="G213" s="20" t="str">
        <f t="shared" si="7"/>
        <v>0</v>
      </c>
      <c r="H213" s="22">
        <v>264208.96</v>
      </c>
      <c r="I213" s="23"/>
    </row>
    <row r="214">
      <c r="A214" s="3" t="s">
        <v>35</v>
      </c>
      <c r="B214" s="3" t="s">
        <v>324</v>
      </c>
      <c r="C214" s="3" t="s">
        <v>62</v>
      </c>
      <c r="D214" s="17" t="str">
        <f t="shared" si="1"/>
        <v>0</v>
      </c>
      <c r="E214" s="20" t="str">
        <f t="shared" si="5"/>
        <v>0</v>
      </c>
      <c r="F214" s="21" t="str">
        <f t="shared" si="6"/>
        <v>0</v>
      </c>
      <c r="G214" s="20" t="str">
        <f t="shared" si="7"/>
        <v>0</v>
      </c>
      <c r="H214" s="22">
        <v>263342.43</v>
      </c>
      <c r="I214" s="23"/>
    </row>
    <row r="215">
      <c r="A215" s="3" t="s">
        <v>35</v>
      </c>
      <c r="B215" s="3" t="s">
        <v>325</v>
      </c>
      <c r="C215" s="3" t="s">
        <v>72</v>
      </c>
      <c r="D215" s="17" t="str">
        <f t="shared" si="1"/>
        <v>0</v>
      </c>
      <c r="E215" s="20" t="str">
        <f t="shared" si="5"/>
        <v>0</v>
      </c>
      <c r="F215" s="21" t="str">
        <f t="shared" si="6"/>
        <v>0</v>
      </c>
      <c r="G215" s="20" t="str">
        <f t="shared" si="7"/>
        <v>0</v>
      </c>
      <c r="H215" s="22">
        <v>262488.35</v>
      </c>
      <c r="I215" s="23"/>
    </row>
    <row r="216">
      <c r="A216" s="3" t="s">
        <v>35</v>
      </c>
      <c r="B216" s="3" t="s">
        <v>326</v>
      </c>
      <c r="C216" s="3" t="s">
        <v>81</v>
      </c>
      <c r="D216" s="17" t="str">
        <f t="shared" si="1"/>
        <v>0</v>
      </c>
      <c r="E216" s="20" t="str">
        <f t="shared" si="5"/>
        <v>0</v>
      </c>
      <c r="F216" s="21" t="str">
        <f t="shared" si="6"/>
        <v>0</v>
      </c>
      <c r="G216" s="20" t="str">
        <f t="shared" si="7"/>
        <v>0</v>
      </c>
      <c r="H216" s="22">
        <v>262224.85</v>
      </c>
      <c r="I216" s="23"/>
    </row>
    <row r="217">
      <c r="A217" s="3" t="s">
        <v>35</v>
      </c>
      <c r="B217" s="3" t="s">
        <v>327</v>
      </c>
      <c r="C217" s="3" t="s">
        <v>235</v>
      </c>
      <c r="D217" s="17" t="str">
        <f t="shared" si="1"/>
        <v>0</v>
      </c>
      <c r="E217" s="20" t="str">
        <f t="shared" si="5"/>
        <v>0</v>
      </c>
      <c r="F217" s="21" t="str">
        <f t="shared" si="6"/>
        <v>0</v>
      </c>
      <c r="G217" s="20" t="str">
        <f t="shared" si="7"/>
        <v>0</v>
      </c>
      <c r="H217" s="22">
        <v>259020.8</v>
      </c>
      <c r="I217" s="23"/>
    </row>
    <row r="218">
      <c r="A218" s="3" t="s">
        <v>35</v>
      </c>
      <c r="B218" s="3" t="s">
        <v>328</v>
      </c>
      <c r="C218" s="3" t="s">
        <v>329</v>
      </c>
      <c r="D218" s="17" t="str">
        <f t="shared" si="1"/>
        <v>0</v>
      </c>
      <c r="E218" s="20" t="str">
        <f t="shared" si="5"/>
        <v>0</v>
      </c>
      <c r="F218" s="21" t="str">
        <f t="shared" si="6"/>
        <v>0</v>
      </c>
      <c r="G218" s="20" t="str">
        <f t="shared" si="7"/>
        <v>0</v>
      </c>
      <c r="H218" s="22">
        <v>258747.02</v>
      </c>
      <c r="I218" s="23"/>
    </row>
    <row r="219">
      <c r="A219" s="3" t="s">
        <v>35</v>
      </c>
      <c r="B219" s="3" t="s">
        <v>330</v>
      </c>
      <c r="C219" s="3" t="s">
        <v>165</v>
      </c>
      <c r="D219" s="17" t="str">
        <f t="shared" si="1"/>
        <v>0</v>
      </c>
      <c r="E219" s="20" t="str">
        <f t="shared" si="5"/>
        <v>0</v>
      </c>
      <c r="F219" s="21" t="str">
        <f t="shared" si="6"/>
        <v>0</v>
      </c>
      <c r="G219" s="20" t="str">
        <f t="shared" si="7"/>
        <v>0</v>
      </c>
      <c r="H219" s="22">
        <v>258063.03</v>
      </c>
      <c r="I219" s="23"/>
    </row>
    <row r="220">
      <c r="A220" s="3" t="s">
        <v>35</v>
      </c>
      <c r="B220" s="3" t="s">
        <v>331</v>
      </c>
      <c r="C220" s="3" t="s">
        <v>116</v>
      </c>
      <c r="D220" s="17" t="str">
        <f t="shared" si="1"/>
        <v>0</v>
      </c>
      <c r="E220" s="20" t="str">
        <f t="shared" si="5"/>
        <v>0</v>
      </c>
      <c r="F220" s="21" t="str">
        <f t="shared" si="6"/>
        <v>0</v>
      </c>
      <c r="G220" s="20" t="str">
        <f t="shared" si="7"/>
        <v>0</v>
      </c>
      <c r="H220" s="22">
        <v>257052.75</v>
      </c>
      <c r="I220" s="23"/>
    </row>
    <row r="221">
      <c r="A221" s="3" t="s">
        <v>35</v>
      </c>
      <c r="B221" s="3" t="s">
        <v>332</v>
      </c>
      <c r="C221" s="3" t="s">
        <v>116</v>
      </c>
      <c r="D221" s="17" t="str">
        <f t="shared" si="1"/>
        <v>0</v>
      </c>
      <c r="E221" s="20" t="str">
        <f t="shared" si="5"/>
        <v>0</v>
      </c>
      <c r="F221" s="21" t="str">
        <f t="shared" si="6"/>
        <v>0</v>
      </c>
      <c r="G221" s="20" t="str">
        <f t="shared" si="7"/>
        <v>0</v>
      </c>
      <c r="H221" s="22">
        <v>256257.15</v>
      </c>
      <c r="I221" s="23"/>
    </row>
    <row r="222">
      <c r="A222" s="3" t="s">
        <v>35</v>
      </c>
      <c r="B222" s="3" t="s">
        <v>333</v>
      </c>
      <c r="C222" s="3" t="s">
        <v>145</v>
      </c>
      <c r="D222" s="17" t="str">
        <f t="shared" si="1"/>
        <v>0</v>
      </c>
      <c r="E222" s="20" t="str">
        <f t="shared" si="5"/>
        <v>0</v>
      </c>
      <c r="F222" s="21" t="str">
        <f t="shared" si="6"/>
        <v>0</v>
      </c>
      <c r="G222" s="20" t="str">
        <f t="shared" si="7"/>
        <v>0</v>
      </c>
      <c r="H222" s="22">
        <v>255258.68</v>
      </c>
      <c r="I222" s="23"/>
    </row>
    <row r="223">
      <c r="A223" s="3" t="s">
        <v>35</v>
      </c>
      <c r="B223" s="3" t="s">
        <v>334</v>
      </c>
      <c r="C223" s="3" t="s">
        <v>155</v>
      </c>
      <c r="D223" s="17" t="str">
        <f t="shared" si="1"/>
        <v>0</v>
      </c>
      <c r="E223" s="20" t="str">
        <f t="shared" si="5"/>
        <v>0</v>
      </c>
      <c r="F223" s="21" t="str">
        <f t="shared" si="6"/>
        <v>0</v>
      </c>
      <c r="G223" s="20" t="str">
        <f t="shared" si="7"/>
        <v>0</v>
      </c>
      <c r="H223" s="22">
        <v>254329.42</v>
      </c>
      <c r="I223" s="23"/>
    </row>
    <row r="224">
      <c r="A224" s="3" t="s">
        <v>35</v>
      </c>
      <c r="B224" s="3" t="s">
        <v>335</v>
      </c>
      <c r="C224" s="3" t="s">
        <v>112</v>
      </c>
      <c r="D224" s="17" t="str">
        <f t="shared" si="1"/>
        <v>0</v>
      </c>
      <c r="E224" s="20" t="str">
        <f t="shared" si="5"/>
        <v>0</v>
      </c>
      <c r="F224" s="21" t="str">
        <f t="shared" si="6"/>
        <v>0</v>
      </c>
      <c r="G224" s="20" t="str">
        <f t="shared" si="7"/>
        <v>0</v>
      </c>
      <c r="H224" s="22">
        <v>254287.14</v>
      </c>
      <c r="I224" s="23"/>
    </row>
    <row r="225">
      <c r="A225" s="3" t="s">
        <v>35</v>
      </c>
      <c r="B225" s="3" t="s">
        <v>336</v>
      </c>
      <c r="C225" s="3" t="s">
        <v>59</v>
      </c>
      <c r="D225" s="17" t="str">
        <f t="shared" si="1"/>
        <v>0</v>
      </c>
      <c r="E225" s="20" t="str">
        <f t="shared" si="5"/>
        <v>0</v>
      </c>
      <c r="F225" s="21" t="str">
        <f t="shared" si="6"/>
        <v>0</v>
      </c>
      <c r="G225" s="20" t="str">
        <f t="shared" si="7"/>
        <v>0</v>
      </c>
      <c r="H225" s="22">
        <v>253085.5</v>
      </c>
      <c r="I225" s="23"/>
    </row>
    <row r="226">
      <c r="A226" s="3" t="s">
        <v>35</v>
      </c>
      <c r="B226" s="3" t="s">
        <v>337</v>
      </c>
      <c r="C226" s="3" t="s">
        <v>59</v>
      </c>
      <c r="D226" s="17" t="str">
        <f t="shared" si="1"/>
        <v>0</v>
      </c>
      <c r="E226" s="20" t="str">
        <f t="shared" si="5"/>
        <v>0</v>
      </c>
      <c r="F226" s="21" t="str">
        <f t="shared" si="6"/>
        <v>0</v>
      </c>
      <c r="G226" s="20" t="str">
        <f t="shared" si="7"/>
        <v>0</v>
      </c>
      <c r="H226" s="22">
        <v>249168.95</v>
      </c>
      <c r="I226" s="23"/>
    </row>
    <row r="227">
      <c r="A227" s="3" t="s">
        <v>35</v>
      </c>
      <c r="B227" s="3" t="s">
        <v>338</v>
      </c>
      <c r="C227" s="3" t="s">
        <v>170</v>
      </c>
      <c r="D227" s="17" t="str">
        <f t="shared" si="1"/>
        <v>0</v>
      </c>
      <c r="E227" s="20" t="str">
        <f t="shared" si="5"/>
        <v>0</v>
      </c>
      <c r="F227" s="21" t="str">
        <f t="shared" si="6"/>
        <v>0</v>
      </c>
      <c r="G227" s="20" t="str">
        <f t="shared" si="7"/>
        <v>0</v>
      </c>
      <c r="H227" s="22">
        <v>248330.21</v>
      </c>
      <c r="I227" s="23"/>
    </row>
    <row r="228">
      <c r="A228" s="3" t="s">
        <v>35</v>
      </c>
      <c r="B228" s="3" t="s">
        <v>339</v>
      </c>
      <c r="C228" s="3" t="s">
        <v>145</v>
      </c>
      <c r="D228" s="17" t="str">
        <f t="shared" si="1"/>
        <v>0</v>
      </c>
      <c r="E228" s="20" t="str">
        <f t="shared" si="5"/>
        <v>0</v>
      </c>
      <c r="F228" s="21" t="str">
        <f t="shared" si="6"/>
        <v>0</v>
      </c>
      <c r="G228" s="20" t="str">
        <f t="shared" si="7"/>
        <v>0</v>
      </c>
      <c r="H228" s="22">
        <v>245824.15</v>
      </c>
      <c r="I228" s="23"/>
    </row>
    <row r="229">
      <c r="A229" s="3" t="s">
        <v>35</v>
      </c>
      <c r="B229" s="3" t="s">
        <v>340</v>
      </c>
      <c r="C229" s="3" t="s">
        <v>177</v>
      </c>
      <c r="D229" s="17" t="str">
        <f t="shared" si="1"/>
        <v>0</v>
      </c>
      <c r="E229" s="20" t="str">
        <f t="shared" si="5"/>
        <v>0</v>
      </c>
      <c r="F229" s="21" t="str">
        <f t="shared" si="6"/>
        <v>0</v>
      </c>
      <c r="G229" s="20" t="str">
        <f t="shared" si="7"/>
        <v>0</v>
      </c>
      <c r="H229" s="22">
        <v>242573.4</v>
      </c>
      <c r="I229" s="23"/>
    </row>
    <row r="230">
      <c r="A230" s="3" t="s">
        <v>35</v>
      </c>
      <c r="B230" s="3" t="s">
        <v>341</v>
      </c>
      <c r="C230" s="3" t="s">
        <v>132</v>
      </c>
      <c r="D230" s="17" t="str">
        <f t="shared" si="1"/>
        <v>0</v>
      </c>
      <c r="E230" s="20" t="str">
        <f t="shared" si="5"/>
        <v>0</v>
      </c>
      <c r="F230" s="21" t="str">
        <f t="shared" si="6"/>
        <v>0</v>
      </c>
      <c r="G230" s="20" t="str">
        <f t="shared" si="7"/>
        <v>0</v>
      </c>
      <c r="H230" s="22">
        <v>241927.41</v>
      </c>
      <c r="I230" s="23"/>
    </row>
    <row r="231">
      <c r="A231" s="3" t="s">
        <v>35</v>
      </c>
      <c r="B231" s="3" t="s">
        <v>342</v>
      </c>
      <c r="C231" s="3" t="s">
        <v>89</v>
      </c>
      <c r="D231" s="17" t="str">
        <f t="shared" si="1"/>
        <v>0</v>
      </c>
      <c r="E231" s="20" t="str">
        <f t="shared" si="5"/>
        <v>0</v>
      </c>
      <c r="F231" s="21" t="str">
        <f t="shared" si="6"/>
        <v>0</v>
      </c>
      <c r="G231" s="20" t="str">
        <f t="shared" si="7"/>
        <v>0</v>
      </c>
      <c r="H231" s="22">
        <v>240730.9</v>
      </c>
      <c r="I231" s="23"/>
    </row>
    <row r="232">
      <c r="A232" s="3" t="s">
        <v>35</v>
      </c>
      <c r="B232" s="3" t="s">
        <v>343</v>
      </c>
      <c r="C232" s="3" t="s">
        <v>116</v>
      </c>
      <c r="D232" s="17" t="str">
        <f t="shared" si="1"/>
        <v>0</v>
      </c>
      <c r="E232" s="20" t="str">
        <f t="shared" si="5"/>
        <v>0</v>
      </c>
      <c r="F232" s="21" t="str">
        <f t="shared" si="6"/>
        <v>0</v>
      </c>
      <c r="G232" s="20" t="str">
        <f t="shared" si="7"/>
        <v>0</v>
      </c>
      <c r="H232" s="22">
        <v>238589.39</v>
      </c>
      <c r="I232" s="23"/>
    </row>
    <row r="233">
      <c r="A233" s="3" t="s">
        <v>35</v>
      </c>
      <c r="B233" s="3" t="s">
        <v>344</v>
      </c>
      <c r="C233" s="3" t="s">
        <v>170</v>
      </c>
      <c r="D233" s="17" t="str">
        <f t="shared" si="1"/>
        <v>0</v>
      </c>
      <c r="E233" s="20" t="str">
        <f t="shared" si="5"/>
        <v>0</v>
      </c>
      <c r="F233" s="21" t="str">
        <f t="shared" si="6"/>
        <v>0</v>
      </c>
      <c r="G233" s="20" t="str">
        <f t="shared" si="7"/>
        <v>0</v>
      </c>
      <c r="H233" s="22">
        <v>236656.26</v>
      </c>
      <c r="I233" s="23"/>
    </row>
    <row r="234">
      <c r="A234" s="3" t="s">
        <v>35</v>
      </c>
      <c r="B234" s="3" t="s">
        <v>345</v>
      </c>
      <c r="C234" s="3" t="s">
        <v>195</v>
      </c>
      <c r="D234" s="17" t="str">
        <f t="shared" si="1"/>
        <v>0</v>
      </c>
      <c r="E234" s="20" t="str">
        <f t="shared" si="5"/>
        <v>0</v>
      </c>
      <c r="F234" s="21" t="str">
        <f t="shared" si="6"/>
        <v>0</v>
      </c>
      <c r="G234" s="20" t="str">
        <f t="shared" si="7"/>
        <v>0</v>
      </c>
      <c r="H234" s="22">
        <v>236630.32</v>
      </c>
      <c r="I234" s="23"/>
    </row>
    <row r="235">
      <c r="A235" s="3" t="s">
        <v>35</v>
      </c>
      <c r="B235" s="3" t="s">
        <v>346</v>
      </c>
      <c r="C235" s="3" t="s">
        <v>145</v>
      </c>
      <c r="D235" s="17" t="str">
        <f t="shared" si="1"/>
        <v>0</v>
      </c>
      <c r="E235" s="20" t="str">
        <f t="shared" si="5"/>
        <v>0</v>
      </c>
      <c r="F235" s="21" t="str">
        <f t="shared" si="6"/>
        <v>0</v>
      </c>
      <c r="G235" s="20" t="str">
        <f t="shared" si="7"/>
        <v>0</v>
      </c>
      <c r="H235" s="22">
        <v>236622.6</v>
      </c>
      <c r="I235" s="23"/>
    </row>
    <row r="236">
      <c r="A236" s="3" t="s">
        <v>35</v>
      </c>
      <c r="B236" s="3" t="s">
        <v>347</v>
      </c>
      <c r="C236" s="3" t="s">
        <v>160</v>
      </c>
      <c r="D236" s="17" t="str">
        <f t="shared" si="1"/>
        <v>0</v>
      </c>
      <c r="E236" s="20" t="str">
        <f t="shared" si="5"/>
        <v>0</v>
      </c>
      <c r="F236" s="21" t="str">
        <f t="shared" si="6"/>
        <v>0</v>
      </c>
      <c r="G236" s="20" t="str">
        <f t="shared" si="7"/>
        <v>0</v>
      </c>
      <c r="H236" s="22">
        <v>233679.36</v>
      </c>
      <c r="I236" s="23"/>
    </row>
    <row r="237">
      <c r="A237" s="3" t="s">
        <v>35</v>
      </c>
      <c r="B237" s="3" t="s">
        <v>348</v>
      </c>
      <c r="C237" s="3" t="s">
        <v>59</v>
      </c>
      <c r="D237" s="17" t="str">
        <f t="shared" si="1"/>
        <v>0</v>
      </c>
      <c r="E237" s="20" t="str">
        <f t="shared" si="5"/>
        <v>0</v>
      </c>
      <c r="F237" s="21" t="str">
        <f t="shared" si="6"/>
        <v>0</v>
      </c>
      <c r="G237" s="20" t="str">
        <f t="shared" si="7"/>
        <v>0</v>
      </c>
      <c r="H237" s="22">
        <v>232910.83</v>
      </c>
      <c r="I237" s="23"/>
    </row>
    <row r="238">
      <c r="A238" s="3" t="s">
        <v>35</v>
      </c>
      <c r="B238" s="3" t="s">
        <v>349</v>
      </c>
      <c r="C238" s="3" t="s">
        <v>145</v>
      </c>
      <c r="D238" s="17" t="str">
        <f t="shared" si="1"/>
        <v>0</v>
      </c>
      <c r="E238" s="20" t="str">
        <f t="shared" si="5"/>
        <v>0</v>
      </c>
      <c r="F238" s="21" t="str">
        <f t="shared" si="6"/>
        <v>0</v>
      </c>
      <c r="G238" s="20" t="str">
        <f t="shared" si="7"/>
        <v>0</v>
      </c>
      <c r="H238" s="22">
        <v>231276.83</v>
      </c>
      <c r="I238" s="23"/>
    </row>
    <row r="239">
      <c r="A239" s="3" t="s">
        <v>35</v>
      </c>
      <c r="B239" s="3" t="s">
        <v>350</v>
      </c>
      <c r="C239" s="3" t="s">
        <v>105</v>
      </c>
      <c r="D239" s="17" t="str">
        <f t="shared" si="1"/>
        <v>0</v>
      </c>
      <c r="E239" s="20" t="str">
        <f t="shared" si="5"/>
        <v>0</v>
      </c>
      <c r="F239" s="21" t="str">
        <f t="shared" si="6"/>
        <v>0</v>
      </c>
      <c r="G239" s="20" t="str">
        <f t="shared" si="7"/>
        <v>0</v>
      </c>
      <c r="H239" s="22">
        <v>230524.68</v>
      </c>
      <c r="I239" s="23"/>
    </row>
    <row r="240">
      <c r="A240" s="3" t="s">
        <v>35</v>
      </c>
      <c r="B240" s="3" t="s">
        <v>351</v>
      </c>
      <c r="C240" s="3" t="s">
        <v>103</v>
      </c>
      <c r="D240" s="17" t="str">
        <f t="shared" si="1"/>
        <v>0</v>
      </c>
      <c r="E240" s="20" t="str">
        <f t="shared" si="5"/>
        <v>0</v>
      </c>
      <c r="F240" s="21" t="str">
        <f t="shared" si="6"/>
        <v>0</v>
      </c>
      <c r="G240" s="20" t="str">
        <f t="shared" si="7"/>
        <v>0</v>
      </c>
      <c r="H240" s="22">
        <v>230255.06</v>
      </c>
      <c r="I240" s="23"/>
    </row>
    <row r="241">
      <c r="A241" s="3" t="s">
        <v>35</v>
      </c>
      <c r="B241" s="3" t="s">
        <v>352</v>
      </c>
      <c r="C241" s="3" t="s">
        <v>170</v>
      </c>
      <c r="D241" s="17" t="str">
        <f t="shared" si="1"/>
        <v>0</v>
      </c>
      <c r="E241" s="20" t="str">
        <f t="shared" si="5"/>
        <v>0</v>
      </c>
      <c r="F241" s="21" t="str">
        <f t="shared" si="6"/>
        <v>0</v>
      </c>
      <c r="G241" s="20" t="str">
        <f t="shared" si="7"/>
        <v>0</v>
      </c>
      <c r="H241" s="22">
        <v>226319.17</v>
      </c>
      <c r="I241" s="23"/>
    </row>
    <row r="242">
      <c r="A242" s="3" t="s">
        <v>35</v>
      </c>
      <c r="B242" s="3" t="s">
        <v>353</v>
      </c>
      <c r="C242" s="3" t="s">
        <v>181</v>
      </c>
      <c r="D242" s="17" t="str">
        <f t="shared" si="1"/>
        <v>0</v>
      </c>
      <c r="E242" s="20" t="str">
        <f t="shared" si="5"/>
        <v>0</v>
      </c>
      <c r="F242" s="21" t="str">
        <f t="shared" si="6"/>
        <v>0</v>
      </c>
      <c r="G242" s="20" t="str">
        <f t="shared" si="7"/>
        <v>0</v>
      </c>
      <c r="H242" s="22">
        <v>225802.62</v>
      </c>
      <c r="I242" s="23"/>
    </row>
    <row r="243">
      <c r="A243" s="3" t="s">
        <v>35</v>
      </c>
      <c r="B243" s="3" t="s">
        <v>354</v>
      </c>
      <c r="C243" s="3" t="s">
        <v>227</v>
      </c>
      <c r="D243" s="17" t="str">
        <f t="shared" si="1"/>
        <v>0</v>
      </c>
      <c r="E243" s="20" t="str">
        <f t="shared" si="5"/>
        <v>RWE</v>
      </c>
      <c r="F243" s="21" t="str">
        <f t="shared" si="6"/>
        <v>RWE</v>
      </c>
      <c r="G243" s="20">
        <f t="shared" si="7"/>
        <v>223655.34</v>
      </c>
      <c r="H243" s="22">
        <v>223655.34</v>
      </c>
      <c r="I243" s="23"/>
    </row>
    <row r="244">
      <c r="A244" s="3" t="s">
        <v>35</v>
      </c>
      <c r="B244" s="3" t="s">
        <v>355</v>
      </c>
      <c r="C244" s="3" t="s">
        <v>103</v>
      </c>
      <c r="D244" s="17" t="str">
        <f t="shared" si="1"/>
        <v>0</v>
      </c>
      <c r="E244" s="20" t="str">
        <f t="shared" si="5"/>
        <v>0</v>
      </c>
      <c r="F244" s="21" t="str">
        <f t="shared" si="6"/>
        <v>0</v>
      </c>
      <c r="G244" s="20" t="str">
        <f t="shared" si="7"/>
        <v>0</v>
      </c>
      <c r="H244" s="22">
        <v>219188.02</v>
      </c>
      <c r="I244" s="23"/>
    </row>
    <row r="245">
      <c r="A245" s="3" t="s">
        <v>35</v>
      </c>
      <c r="B245" s="3" t="s">
        <v>356</v>
      </c>
      <c r="C245" s="3" t="s">
        <v>299</v>
      </c>
      <c r="D245" s="17" t="str">
        <f t="shared" si="1"/>
        <v>0</v>
      </c>
      <c r="E245" s="20" t="str">
        <f t="shared" si="5"/>
        <v>0</v>
      </c>
      <c r="F245" s="21" t="str">
        <f t="shared" si="6"/>
        <v>0</v>
      </c>
      <c r="G245" s="20" t="str">
        <f t="shared" si="7"/>
        <v>0</v>
      </c>
      <c r="H245" s="22">
        <v>217168.52</v>
      </c>
      <c r="I245" s="23"/>
    </row>
    <row r="246">
      <c r="A246" s="3" t="s">
        <v>35</v>
      </c>
      <c r="B246" s="3" t="s">
        <v>357</v>
      </c>
      <c r="C246" s="3" t="s">
        <v>145</v>
      </c>
      <c r="D246" s="17" t="str">
        <f t="shared" si="1"/>
        <v>0</v>
      </c>
      <c r="E246" s="20" t="str">
        <f t="shared" si="5"/>
        <v>0</v>
      </c>
      <c r="F246" s="21" t="str">
        <f t="shared" si="6"/>
        <v>0</v>
      </c>
      <c r="G246" s="20" t="str">
        <f t="shared" si="7"/>
        <v>0</v>
      </c>
      <c r="H246" s="22">
        <v>216367.41</v>
      </c>
      <c r="I246" s="23"/>
    </row>
    <row r="247">
      <c r="A247" s="3" t="s">
        <v>35</v>
      </c>
      <c r="B247" s="3" t="s">
        <v>358</v>
      </c>
      <c r="C247" s="3" t="s">
        <v>103</v>
      </c>
      <c r="D247" s="17" t="str">
        <f t="shared" si="1"/>
        <v>0</v>
      </c>
      <c r="E247" s="20" t="str">
        <f t="shared" si="5"/>
        <v>0</v>
      </c>
      <c r="F247" s="21" t="str">
        <f t="shared" si="6"/>
        <v>0</v>
      </c>
      <c r="G247" s="20" t="str">
        <f t="shared" si="7"/>
        <v>0</v>
      </c>
      <c r="H247" s="22">
        <v>213620.09</v>
      </c>
      <c r="I247" s="23"/>
    </row>
    <row r="248">
      <c r="A248" s="3" t="s">
        <v>35</v>
      </c>
      <c r="B248" s="3" t="s">
        <v>359</v>
      </c>
      <c r="C248" s="3" t="s">
        <v>105</v>
      </c>
      <c r="D248" s="17" t="str">
        <f t="shared" si="1"/>
        <v>0</v>
      </c>
      <c r="E248" s="20" t="str">
        <f t="shared" si="5"/>
        <v>0</v>
      </c>
      <c r="F248" s="21" t="str">
        <f t="shared" si="6"/>
        <v>0</v>
      </c>
      <c r="G248" s="20" t="str">
        <f t="shared" si="7"/>
        <v>0</v>
      </c>
      <c r="H248" s="22">
        <v>211881.61</v>
      </c>
      <c r="I248" s="23"/>
    </row>
    <row r="249">
      <c r="A249" s="3" t="s">
        <v>35</v>
      </c>
      <c r="B249" s="3" t="s">
        <v>360</v>
      </c>
      <c r="C249" s="3" t="s">
        <v>59</v>
      </c>
      <c r="D249" s="17" t="str">
        <f t="shared" si="1"/>
        <v>0</v>
      </c>
      <c r="E249" s="20" t="str">
        <f t="shared" si="5"/>
        <v>0</v>
      </c>
      <c r="F249" s="21" t="str">
        <f t="shared" si="6"/>
        <v>0</v>
      </c>
      <c r="G249" s="20" t="str">
        <f t="shared" si="7"/>
        <v>0</v>
      </c>
      <c r="H249" s="22">
        <v>209360.39</v>
      </c>
      <c r="I249" s="23"/>
    </row>
    <row r="250">
      <c r="A250" s="3" t="s">
        <v>35</v>
      </c>
      <c r="B250" s="3" t="s">
        <v>361</v>
      </c>
      <c r="C250" s="3" t="s">
        <v>59</v>
      </c>
      <c r="D250" s="17" t="str">
        <f t="shared" si="1"/>
        <v>0</v>
      </c>
      <c r="E250" s="20" t="str">
        <f t="shared" si="5"/>
        <v>0</v>
      </c>
      <c r="F250" s="21" t="str">
        <f t="shared" si="6"/>
        <v>0</v>
      </c>
      <c r="G250" s="20" t="str">
        <f t="shared" si="7"/>
        <v>0</v>
      </c>
      <c r="H250" s="22">
        <v>209281.03</v>
      </c>
      <c r="I250" s="23"/>
    </row>
    <row r="251">
      <c r="A251" s="3" t="s">
        <v>35</v>
      </c>
      <c r="B251" s="3" t="s">
        <v>362</v>
      </c>
      <c r="C251" s="3" t="s">
        <v>99</v>
      </c>
      <c r="D251" s="17" t="str">
        <f t="shared" si="1"/>
        <v>0</v>
      </c>
      <c r="E251" s="20" t="str">
        <f t="shared" si="5"/>
        <v>0</v>
      </c>
      <c r="F251" s="21" t="str">
        <f t="shared" si="6"/>
        <v>0</v>
      </c>
      <c r="G251" s="20" t="str">
        <f t="shared" si="7"/>
        <v>0</v>
      </c>
      <c r="H251" s="22">
        <v>207042.5</v>
      </c>
      <c r="I251" s="23"/>
    </row>
    <row r="252">
      <c r="A252" s="3" t="s">
        <v>35</v>
      </c>
      <c r="B252" s="3" t="s">
        <v>363</v>
      </c>
      <c r="C252" s="3" t="s">
        <v>72</v>
      </c>
      <c r="D252" s="17" t="str">
        <f t="shared" si="1"/>
        <v>0</v>
      </c>
      <c r="E252" s="20" t="str">
        <f t="shared" si="5"/>
        <v>0</v>
      </c>
      <c r="F252" s="21" t="str">
        <f t="shared" si="6"/>
        <v>0</v>
      </c>
      <c r="G252" s="20" t="str">
        <f t="shared" si="7"/>
        <v>0</v>
      </c>
      <c r="H252" s="22">
        <v>206975.1</v>
      </c>
      <c r="I252" s="23"/>
    </row>
    <row r="253">
      <c r="A253" s="3" t="s">
        <v>35</v>
      </c>
      <c r="B253" s="3" t="s">
        <v>364</v>
      </c>
      <c r="C253" s="3" t="s">
        <v>155</v>
      </c>
      <c r="D253" s="17" t="str">
        <f t="shared" si="1"/>
        <v>0</v>
      </c>
      <c r="E253" s="20" t="str">
        <f t="shared" si="5"/>
        <v>0</v>
      </c>
      <c r="F253" s="21" t="str">
        <f t="shared" si="6"/>
        <v>0</v>
      </c>
      <c r="G253" s="20" t="str">
        <f t="shared" si="7"/>
        <v>0</v>
      </c>
      <c r="H253" s="22">
        <v>205753.38</v>
      </c>
      <c r="I253" s="23"/>
    </row>
    <row r="254">
      <c r="A254" s="3" t="s">
        <v>35</v>
      </c>
      <c r="B254" s="3" t="s">
        <v>365</v>
      </c>
      <c r="C254" s="3" t="s">
        <v>307</v>
      </c>
      <c r="D254" s="17" t="str">
        <f t="shared" si="1"/>
        <v>0</v>
      </c>
      <c r="E254" s="20" t="str">
        <f t="shared" si="5"/>
        <v>0</v>
      </c>
      <c r="F254" s="21" t="str">
        <f t="shared" si="6"/>
        <v>0</v>
      </c>
      <c r="G254" s="20" t="str">
        <f t="shared" si="7"/>
        <v>0</v>
      </c>
      <c r="H254" s="22">
        <v>205476.56</v>
      </c>
      <c r="I254" s="23"/>
    </row>
    <row r="255">
      <c r="A255" s="3" t="s">
        <v>35</v>
      </c>
      <c r="B255" s="3" t="s">
        <v>366</v>
      </c>
      <c r="C255" s="3" t="s">
        <v>81</v>
      </c>
      <c r="D255" s="17" t="str">
        <f t="shared" si="1"/>
        <v>0</v>
      </c>
      <c r="E255" s="20" t="str">
        <f t="shared" si="5"/>
        <v>0</v>
      </c>
      <c r="F255" s="21" t="str">
        <f t="shared" si="6"/>
        <v>0</v>
      </c>
      <c r="G255" s="20" t="str">
        <f t="shared" si="7"/>
        <v>0</v>
      </c>
      <c r="H255" s="22">
        <v>204108.33</v>
      </c>
      <c r="I255" s="23"/>
    </row>
    <row r="256">
      <c r="A256" s="3" t="s">
        <v>35</v>
      </c>
      <c r="B256" s="3" t="s">
        <v>367</v>
      </c>
      <c r="C256" s="3" t="s">
        <v>368</v>
      </c>
      <c r="D256" s="17" t="str">
        <f t="shared" si="1"/>
        <v>0</v>
      </c>
      <c r="E256" s="20" t="str">
        <f t="shared" si="5"/>
        <v>Mitsubishi</v>
      </c>
      <c r="F256" s="21" t="str">
        <f t="shared" si="6"/>
        <v>MITSUBISHI</v>
      </c>
      <c r="G256" s="20">
        <f t="shared" si="7"/>
        <v>202582.27</v>
      </c>
      <c r="H256" s="22">
        <v>202582.27</v>
      </c>
      <c r="I256" s="23"/>
    </row>
    <row r="257">
      <c r="A257" s="3" t="s">
        <v>35</v>
      </c>
      <c r="B257" s="3" t="s">
        <v>369</v>
      </c>
      <c r="C257" s="3" t="s">
        <v>84</v>
      </c>
      <c r="D257" s="17" t="str">
        <f t="shared" si="1"/>
        <v>0</v>
      </c>
      <c r="E257" s="20" t="str">
        <f t="shared" si="5"/>
        <v>0</v>
      </c>
      <c r="F257" s="21" t="str">
        <f t="shared" si="6"/>
        <v>0</v>
      </c>
      <c r="G257" s="20" t="str">
        <f t="shared" si="7"/>
        <v>0</v>
      </c>
      <c r="H257" s="22">
        <v>198833.44</v>
      </c>
      <c r="I257" s="23"/>
    </row>
    <row r="258">
      <c r="A258" s="3" t="s">
        <v>35</v>
      </c>
      <c r="B258" s="3" t="s">
        <v>370</v>
      </c>
      <c r="C258" s="3" t="s">
        <v>307</v>
      </c>
      <c r="D258" s="17" t="str">
        <f t="shared" si="1"/>
        <v>0</v>
      </c>
      <c r="E258" s="20" t="str">
        <f t="shared" si="5"/>
        <v>0</v>
      </c>
      <c r="F258" s="21" t="str">
        <f t="shared" si="6"/>
        <v>0</v>
      </c>
      <c r="G258" s="20" t="str">
        <f t="shared" si="7"/>
        <v>0</v>
      </c>
      <c r="H258" s="22">
        <v>197438.57</v>
      </c>
      <c r="I258" s="23"/>
    </row>
    <row r="259">
      <c r="A259" s="3" t="s">
        <v>35</v>
      </c>
      <c r="B259" s="3" t="s">
        <v>371</v>
      </c>
      <c r="C259" s="3" t="s">
        <v>153</v>
      </c>
      <c r="D259" s="17" t="str">
        <f t="shared" si="1"/>
        <v>0</v>
      </c>
      <c r="E259" s="20" t="str">
        <f t="shared" si="5"/>
        <v>0</v>
      </c>
      <c r="F259" s="21" t="str">
        <f t="shared" si="6"/>
        <v>0</v>
      </c>
      <c r="G259" s="20" t="str">
        <f t="shared" si="7"/>
        <v>0</v>
      </c>
      <c r="H259" s="22">
        <v>196846.5</v>
      </c>
      <c r="I259" s="23"/>
    </row>
    <row r="260">
      <c r="A260" s="3" t="s">
        <v>35</v>
      </c>
      <c r="B260" s="3" t="s">
        <v>372</v>
      </c>
      <c r="C260" s="3" t="s">
        <v>101</v>
      </c>
      <c r="D260" s="17" t="str">
        <f t="shared" si="1"/>
        <v>0</v>
      </c>
      <c r="E260" s="20" t="str">
        <f t="shared" si="5"/>
        <v>0</v>
      </c>
      <c r="F260" s="21" t="str">
        <f t="shared" si="6"/>
        <v>0</v>
      </c>
      <c r="G260" s="20" t="str">
        <f t="shared" si="7"/>
        <v>0</v>
      </c>
      <c r="H260" s="22">
        <v>196508.81</v>
      </c>
      <c r="I260" s="23"/>
    </row>
    <row r="261">
      <c r="A261" s="3" t="s">
        <v>35</v>
      </c>
      <c r="B261" s="3" t="s">
        <v>373</v>
      </c>
      <c r="C261" s="3" t="s">
        <v>68</v>
      </c>
      <c r="D261" s="17" t="str">
        <f t="shared" si="1"/>
        <v>0</v>
      </c>
      <c r="E261" s="20" t="str">
        <f t="shared" si="5"/>
        <v>0</v>
      </c>
      <c r="F261" s="21" t="str">
        <f t="shared" si="6"/>
        <v>0</v>
      </c>
      <c r="G261" s="20" t="str">
        <f t="shared" si="7"/>
        <v>0</v>
      </c>
      <c r="H261" s="22">
        <v>195720.42</v>
      </c>
      <c r="I261" s="23"/>
    </row>
    <row r="262">
      <c r="A262" s="3" t="s">
        <v>35</v>
      </c>
      <c r="B262" s="3" t="s">
        <v>374</v>
      </c>
      <c r="C262" s="3" t="s">
        <v>375</v>
      </c>
      <c r="D262" s="17" t="str">
        <f t="shared" si="1"/>
        <v>0</v>
      </c>
      <c r="E262" s="20" t="str">
        <f t="shared" si="5"/>
        <v>0</v>
      </c>
      <c r="F262" s="21" t="str">
        <f t="shared" si="6"/>
        <v>0</v>
      </c>
      <c r="G262" s="20" t="str">
        <f t="shared" si="7"/>
        <v>0</v>
      </c>
      <c r="H262" s="22">
        <v>194738.61</v>
      </c>
      <c r="I262" s="23"/>
    </row>
    <row r="263">
      <c r="A263" s="3" t="s">
        <v>35</v>
      </c>
      <c r="B263" s="3" t="s">
        <v>376</v>
      </c>
      <c r="C263" s="3" t="s">
        <v>81</v>
      </c>
      <c r="D263" s="17" t="str">
        <f t="shared" si="1"/>
        <v>0</v>
      </c>
      <c r="E263" s="20" t="str">
        <f t="shared" si="5"/>
        <v>0</v>
      </c>
      <c r="F263" s="21" t="str">
        <f t="shared" si="6"/>
        <v>0</v>
      </c>
      <c r="G263" s="20" t="str">
        <f t="shared" si="7"/>
        <v>0</v>
      </c>
      <c r="H263" s="22">
        <v>192687.24</v>
      </c>
      <c r="I263" s="23"/>
    </row>
    <row r="264">
      <c r="A264" s="3" t="s">
        <v>35</v>
      </c>
      <c r="B264" s="3" t="s">
        <v>377</v>
      </c>
      <c r="C264" s="3" t="s">
        <v>211</v>
      </c>
      <c r="D264" s="17" t="str">
        <f t="shared" si="1"/>
        <v>0</v>
      </c>
      <c r="E264" s="20" t="str">
        <f t="shared" si="5"/>
        <v>0</v>
      </c>
      <c r="F264" s="21" t="str">
        <f t="shared" si="6"/>
        <v>0</v>
      </c>
      <c r="G264" s="20" t="str">
        <f t="shared" si="7"/>
        <v>0</v>
      </c>
      <c r="H264" s="22">
        <v>192272.41</v>
      </c>
      <c r="I264" s="23"/>
    </row>
    <row r="265">
      <c r="A265" s="3" t="s">
        <v>35</v>
      </c>
      <c r="B265" s="3" t="s">
        <v>378</v>
      </c>
      <c r="C265" s="3" t="s">
        <v>116</v>
      </c>
      <c r="D265" s="17" t="str">
        <f t="shared" si="1"/>
        <v>0</v>
      </c>
      <c r="E265" s="20" t="str">
        <f t="shared" si="5"/>
        <v>0</v>
      </c>
      <c r="F265" s="21" t="str">
        <f t="shared" si="6"/>
        <v>0</v>
      </c>
      <c r="G265" s="20" t="str">
        <f t="shared" si="7"/>
        <v>0</v>
      </c>
      <c r="H265" s="22">
        <v>190924.31</v>
      </c>
      <c r="I265" s="23"/>
    </row>
    <row r="266">
      <c r="A266" s="3" t="s">
        <v>35</v>
      </c>
      <c r="B266" s="3" t="s">
        <v>379</v>
      </c>
      <c r="C266" s="3" t="s">
        <v>59</v>
      </c>
      <c r="D266" s="17" t="str">
        <f t="shared" si="1"/>
        <v>0</v>
      </c>
      <c r="E266" s="20" t="str">
        <f t="shared" si="5"/>
        <v>0</v>
      </c>
      <c r="F266" s="21" t="str">
        <f t="shared" si="6"/>
        <v>0</v>
      </c>
      <c r="G266" s="20" t="str">
        <f t="shared" si="7"/>
        <v>0</v>
      </c>
      <c r="H266" s="22">
        <v>188531.8</v>
      </c>
      <c r="I266" s="23"/>
    </row>
    <row r="267">
      <c r="A267" s="3" t="s">
        <v>35</v>
      </c>
      <c r="B267" s="3" t="s">
        <v>380</v>
      </c>
      <c r="C267" s="3" t="s">
        <v>91</v>
      </c>
      <c r="D267" s="17" t="str">
        <f t="shared" si="1"/>
        <v>0</v>
      </c>
      <c r="E267" s="20" t="str">
        <f t="shared" si="5"/>
        <v>0</v>
      </c>
      <c r="F267" s="21" t="str">
        <f t="shared" si="6"/>
        <v>0</v>
      </c>
      <c r="G267" s="20" t="str">
        <f t="shared" si="7"/>
        <v>0</v>
      </c>
      <c r="H267" s="22">
        <v>187908.29</v>
      </c>
      <c r="I267" s="23"/>
    </row>
    <row r="268">
      <c r="A268" s="3" t="s">
        <v>35</v>
      </c>
      <c r="B268" s="3" t="s">
        <v>381</v>
      </c>
      <c r="C268" s="3" t="s">
        <v>59</v>
      </c>
      <c r="D268" s="17" t="str">
        <f t="shared" si="1"/>
        <v>0</v>
      </c>
      <c r="E268" s="20" t="str">
        <f t="shared" si="5"/>
        <v>0</v>
      </c>
      <c r="F268" s="21" t="str">
        <f t="shared" si="6"/>
        <v>0</v>
      </c>
      <c r="G268" s="20" t="str">
        <f t="shared" si="7"/>
        <v>0</v>
      </c>
      <c r="H268" s="22">
        <v>187351.14</v>
      </c>
      <c r="I268" s="23"/>
    </row>
    <row r="269">
      <c r="A269" s="3" t="s">
        <v>35</v>
      </c>
      <c r="B269" s="3" t="s">
        <v>382</v>
      </c>
      <c r="C269" s="3" t="s">
        <v>216</v>
      </c>
      <c r="D269" s="17" t="str">
        <f t="shared" si="1"/>
        <v>0</v>
      </c>
      <c r="E269" s="20" t="str">
        <f t="shared" si="5"/>
        <v>0</v>
      </c>
      <c r="F269" s="21" t="str">
        <f t="shared" si="6"/>
        <v>0</v>
      </c>
      <c r="G269" s="20" t="str">
        <f t="shared" si="7"/>
        <v>0</v>
      </c>
      <c r="H269" s="22">
        <v>187035.3</v>
      </c>
      <c r="I269" s="23"/>
    </row>
    <row r="270">
      <c r="A270" s="3" t="s">
        <v>35</v>
      </c>
      <c r="B270" s="3" t="s">
        <v>383</v>
      </c>
      <c r="C270" s="3" t="s">
        <v>307</v>
      </c>
      <c r="D270" s="17" t="str">
        <f t="shared" si="1"/>
        <v>0</v>
      </c>
      <c r="E270" s="20" t="str">
        <f t="shared" si="5"/>
        <v>0</v>
      </c>
      <c r="F270" s="21" t="str">
        <f t="shared" si="6"/>
        <v>0</v>
      </c>
      <c r="G270" s="20" t="str">
        <f t="shared" si="7"/>
        <v>0</v>
      </c>
      <c r="H270" s="22">
        <v>185126.3</v>
      </c>
      <c r="I270" s="23"/>
    </row>
    <row r="271">
      <c r="A271" s="3" t="s">
        <v>35</v>
      </c>
      <c r="B271" s="3" t="s">
        <v>384</v>
      </c>
      <c r="C271" s="3" t="s">
        <v>143</v>
      </c>
      <c r="D271" s="17" t="str">
        <f t="shared" si="1"/>
        <v>0</v>
      </c>
      <c r="E271" s="20" t="str">
        <f t="shared" si="5"/>
        <v>0</v>
      </c>
      <c r="F271" s="21" t="str">
        <f t="shared" si="6"/>
        <v>0</v>
      </c>
      <c r="G271" s="20" t="str">
        <f t="shared" si="7"/>
        <v>0</v>
      </c>
      <c r="H271" s="22">
        <v>184624.35</v>
      </c>
      <c r="I271" s="23"/>
    </row>
    <row r="272">
      <c r="A272" s="3" t="s">
        <v>35</v>
      </c>
      <c r="B272" s="3" t="s">
        <v>385</v>
      </c>
      <c r="C272" s="3" t="s">
        <v>181</v>
      </c>
      <c r="D272" s="17" t="str">
        <f t="shared" si="1"/>
        <v>0</v>
      </c>
      <c r="E272" s="20" t="str">
        <f t="shared" si="5"/>
        <v>0</v>
      </c>
      <c r="F272" s="21" t="str">
        <f t="shared" si="6"/>
        <v>0</v>
      </c>
      <c r="G272" s="20" t="str">
        <f t="shared" si="7"/>
        <v>0</v>
      </c>
      <c r="H272" s="22">
        <v>183940.6</v>
      </c>
      <c r="I272" s="23"/>
    </row>
    <row r="273">
      <c r="A273" s="3" t="s">
        <v>35</v>
      </c>
      <c r="B273" s="3" t="s">
        <v>386</v>
      </c>
      <c r="C273" s="3" t="s">
        <v>59</v>
      </c>
      <c r="D273" s="17" t="str">
        <f t="shared" si="1"/>
        <v>0</v>
      </c>
      <c r="E273" s="20" t="str">
        <f t="shared" si="5"/>
        <v>0</v>
      </c>
      <c r="F273" s="21" t="str">
        <f t="shared" si="6"/>
        <v>0</v>
      </c>
      <c r="G273" s="20" t="str">
        <f t="shared" si="7"/>
        <v>0</v>
      </c>
      <c r="H273" s="22">
        <v>183695.14</v>
      </c>
      <c r="I273" s="23"/>
    </row>
    <row r="274">
      <c r="A274" s="3" t="s">
        <v>35</v>
      </c>
      <c r="B274" s="3" t="s">
        <v>387</v>
      </c>
      <c r="C274" s="3" t="s">
        <v>103</v>
      </c>
      <c r="D274" s="17" t="str">
        <f t="shared" si="1"/>
        <v>0</v>
      </c>
      <c r="E274" s="20" t="str">
        <f t="shared" si="5"/>
        <v>0</v>
      </c>
      <c r="F274" s="21" t="str">
        <f t="shared" si="6"/>
        <v>0</v>
      </c>
      <c r="G274" s="20" t="str">
        <f t="shared" si="7"/>
        <v>0</v>
      </c>
      <c r="H274" s="22">
        <v>182667.21</v>
      </c>
      <c r="I274" s="23"/>
    </row>
    <row r="275">
      <c r="A275" s="3" t="s">
        <v>35</v>
      </c>
      <c r="B275" s="3" t="s">
        <v>388</v>
      </c>
      <c r="C275" s="3" t="s">
        <v>307</v>
      </c>
      <c r="D275" s="17" t="str">
        <f t="shared" si="1"/>
        <v>0</v>
      </c>
      <c r="E275" s="20" t="str">
        <f t="shared" si="5"/>
        <v>0</v>
      </c>
      <c r="F275" s="21" t="str">
        <f t="shared" si="6"/>
        <v>0</v>
      </c>
      <c r="G275" s="20" t="str">
        <f t="shared" si="7"/>
        <v>0</v>
      </c>
      <c r="H275" s="22">
        <v>178766.17</v>
      </c>
      <c r="I275" s="23"/>
    </row>
    <row r="276">
      <c r="A276" s="3" t="s">
        <v>35</v>
      </c>
      <c r="B276" s="3" t="s">
        <v>389</v>
      </c>
      <c r="C276" s="3" t="s">
        <v>147</v>
      </c>
      <c r="D276" s="17" t="str">
        <f t="shared" si="1"/>
        <v>0</v>
      </c>
      <c r="E276" s="20" t="str">
        <f t="shared" si="5"/>
        <v>0</v>
      </c>
      <c r="F276" s="21" t="str">
        <f t="shared" si="6"/>
        <v>0</v>
      </c>
      <c r="G276" s="20" t="str">
        <f t="shared" si="7"/>
        <v>0</v>
      </c>
      <c r="H276" s="22">
        <v>178743.98</v>
      </c>
      <c r="I276" s="23"/>
    </row>
    <row r="277">
      <c r="A277" s="3" t="s">
        <v>35</v>
      </c>
      <c r="B277" s="3" t="s">
        <v>390</v>
      </c>
      <c r="C277" s="3" t="s">
        <v>105</v>
      </c>
      <c r="D277" s="17" t="str">
        <f t="shared" si="1"/>
        <v>0</v>
      </c>
      <c r="E277" s="20" t="str">
        <f t="shared" si="5"/>
        <v>0</v>
      </c>
      <c r="F277" s="21" t="str">
        <f t="shared" si="6"/>
        <v>0</v>
      </c>
      <c r="G277" s="20" t="str">
        <f t="shared" si="7"/>
        <v>0</v>
      </c>
      <c r="H277" s="22">
        <v>177264.33</v>
      </c>
      <c r="I277" s="23"/>
    </row>
    <row r="278">
      <c r="A278" s="3" t="s">
        <v>35</v>
      </c>
      <c r="B278" s="3" t="s">
        <v>391</v>
      </c>
      <c r="C278" s="3" t="s">
        <v>165</v>
      </c>
      <c r="D278" s="17" t="str">
        <f t="shared" si="1"/>
        <v>0</v>
      </c>
      <c r="E278" s="20" t="str">
        <f t="shared" si="5"/>
        <v>0</v>
      </c>
      <c r="F278" s="21" t="str">
        <f t="shared" si="6"/>
        <v>0</v>
      </c>
      <c r="G278" s="20" t="str">
        <f t="shared" si="7"/>
        <v>0</v>
      </c>
      <c r="H278" s="22">
        <v>177003.07</v>
      </c>
      <c r="I278" s="23"/>
    </row>
    <row r="279">
      <c r="A279" s="3" t="s">
        <v>35</v>
      </c>
      <c r="B279" s="3" t="s">
        <v>392</v>
      </c>
      <c r="C279" s="3" t="s">
        <v>145</v>
      </c>
      <c r="D279" s="17" t="str">
        <f t="shared" si="1"/>
        <v>0</v>
      </c>
      <c r="E279" s="20" t="str">
        <f t="shared" si="5"/>
        <v>0</v>
      </c>
      <c r="F279" s="21" t="str">
        <f t="shared" si="6"/>
        <v>0</v>
      </c>
      <c r="G279" s="20" t="str">
        <f t="shared" si="7"/>
        <v>0</v>
      </c>
      <c r="H279" s="22">
        <v>175232.0</v>
      </c>
      <c r="I279" s="23"/>
    </row>
    <row r="280">
      <c r="A280" s="3" t="s">
        <v>35</v>
      </c>
      <c r="B280" s="3" t="s">
        <v>393</v>
      </c>
      <c r="C280" s="3" t="s">
        <v>55</v>
      </c>
      <c r="D280" s="17" t="str">
        <f t="shared" si="1"/>
        <v>0</v>
      </c>
      <c r="E280" s="20" t="str">
        <f t="shared" si="5"/>
        <v>0</v>
      </c>
      <c r="F280" s="21" t="str">
        <f t="shared" si="6"/>
        <v>0</v>
      </c>
      <c r="G280" s="20" t="str">
        <f t="shared" si="7"/>
        <v>0</v>
      </c>
      <c r="H280" s="22">
        <v>174488.76</v>
      </c>
      <c r="I280" s="23"/>
    </row>
    <row r="281">
      <c r="A281" s="3" t="s">
        <v>35</v>
      </c>
      <c r="B281" s="3" t="s">
        <v>394</v>
      </c>
      <c r="C281" s="3" t="s">
        <v>59</v>
      </c>
      <c r="D281" s="17" t="str">
        <f t="shared" si="1"/>
        <v>0</v>
      </c>
      <c r="E281" s="20" t="str">
        <f t="shared" si="5"/>
        <v>0</v>
      </c>
      <c r="F281" s="21" t="str">
        <f t="shared" si="6"/>
        <v>0</v>
      </c>
      <c r="G281" s="20" t="str">
        <f t="shared" si="7"/>
        <v>0</v>
      </c>
      <c r="H281" s="22">
        <v>173874.25</v>
      </c>
      <c r="I281" s="23"/>
    </row>
    <row r="282">
      <c r="A282" s="3" t="s">
        <v>35</v>
      </c>
      <c r="B282" s="3" t="s">
        <v>395</v>
      </c>
      <c r="C282" s="3" t="s">
        <v>170</v>
      </c>
      <c r="D282" s="17" t="str">
        <f t="shared" si="1"/>
        <v>0</v>
      </c>
      <c r="E282" s="20" t="str">
        <f t="shared" si="5"/>
        <v>0</v>
      </c>
      <c r="F282" s="21" t="str">
        <f t="shared" si="6"/>
        <v>0</v>
      </c>
      <c r="G282" s="20" t="str">
        <f t="shared" si="7"/>
        <v>0</v>
      </c>
      <c r="H282" s="22">
        <v>172557.14</v>
      </c>
      <c r="I282" s="23"/>
    </row>
    <row r="283">
      <c r="A283" s="3" t="s">
        <v>35</v>
      </c>
      <c r="B283" s="3" t="s">
        <v>396</v>
      </c>
      <c r="C283" s="3" t="s">
        <v>145</v>
      </c>
      <c r="D283" s="17" t="str">
        <f t="shared" si="1"/>
        <v>0</v>
      </c>
      <c r="E283" s="20" t="str">
        <f t="shared" si="5"/>
        <v>0</v>
      </c>
      <c r="F283" s="21" t="str">
        <f t="shared" si="6"/>
        <v>0</v>
      </c>
      <c r="G283" s="20" t="str">
        <f t="shared" si="7"/>
        <v>0</v>
      </c>
      <c r="H283" s="22">
        <v>171679.5</v>
      </c>
      <c r="I283" s="23"/>
    </row>
    <row r="284">
      <c r="A284" s="3" t="s">
        <v>35</v>
      </c>
      <c r="B284" s="3" t="s">
        <v>397</v>
      </c>
      <c r="C284" s="3" t="s">
        <v>398</v>
      </c>
      <c r="D284" s="17" t="str">
        <f t="shared" si="1"/>
        <v>0</v>
      </c>
      <c r="E284" s="20" t="str">
        <f t="shared" si="5"/>
        <v>0</v>
      </c>
      <c r="F284" s="21" t="str">
        <f t="shared" si="6"/>
        <v>0</v>
      </c>
      <c r="G284" s="20" t="str">
        <f t="shared" si="7"/>
        <v>0</v>
      </c>
      <c r="H284" s="22">
        <v>170557.2</v>
      </c>
      <c r="I284" s="23"/>
    </row>
    <row r="285">
      <c r="A285" s="3" t="s">
        <v>35</v>
      </c>
      <c r="B285" s="3" t="s">
        <v>399</v>
      </c>
      <c r="C285" s="3" t="s">
        <v>105</v>
      </c>
      <c r="D285" s="17" t="str">
        <f t="shared" si="1"/>
        <v>0</v>
      </c>
      <c r="E285" s="20" t="str">
        <f t="shared" si="5"/>
        <v>0</v>
      </c>
      <c r="F285" s="21" t="str">
        <f t="shared" si="6"/>
        <v>0</v>
      </c>
      <c r="G285" s="20" t="str">
        <f t="shared" si="7"/>
        <v>0</v>
      </c>
      <c r="H285" s="22">
        <v>170478.17</v>
      </c>
      <c r="I285" s="23"/>
    </row>
    <row r="286">
      <c r="A286" s="3" t="s">
        <v>35</v>
      </c>
      <c r="B286" s="3" t="s">
        <v>400</v>
      </c>
      <c r="C286" s="3" t="s">
        <v>81</v>
      </c>
      <c r="D286" s="17" t="str">
        <f t="shared" si="1"/>
        <v>Statoil </v>
      </c>
      <c r="E286" s="20" t="str">
        <f t="shared" si="5"/>
        <v>0</v>
      </c>
      <c r="F286" s="21" t="str">
        <f t="shared" si="6"/>
        <v>STATOIL (NO)</v>
      </c>
      <c r="G286" s="20">
        <f t="shared" si="7"/>
        <v>169492.23</v>
      </c>
      <c r="H286" s="22">
        <v>169492.23</v>
      </c>
      <c r="I286" s="23"/>
    </row>
    <row r="287">
      <c r="A287" s="3" t="s">
        <v>35</v>
      </c>
      <c r="B287" s="3" t="s">
        <v>401</v>
      </c>
      <c r="C287" s="3" t="s">
        <v>62</v>
      </c>
      <c r="D287" s="17" t="str">
        <f t="shared" si="1"/>
        <v>0</v>
      </c>
      <c r="E287" s="20" t="str">
        <f t="shared" si="5"/>
        <v>0</v>
      </c>
      <c r="F287" s="21" t="str">
        <f t="shared" si="6"/>
        <v>0</v>
      </c>
      <c r="G287" s="20" t="str">
        <f t="shared" si="7"/>
        <v>0</v>
      </c>
      <c r="H287" s="22">
        <v>169225.24</v>
      </c>
      <c r="I287" s="23"/>
    </row>
    <row r="288">
      <c r="A288" s="3" t="s">
        <v>35</v>
      </c>
      <c r="B288" s="3" t="s">
        <v>402</v>
      </c>
      <c r="C288" s="3" t="s">
        <v>398</v>
      </c>
      <c r="D288" s="17" t="str">
        <f t="shared" si="1"/>
        <v>0</v>
      </c>
      <c r="E288" s="20" t="str">
        <f t="shared" si="5"/>
        <v>0</v>
      </c>
      <c r="F288" s="21" t="str">
        <f t="shared" si="6"/>
        <v>0</v>
      </c>
      <c r="G288" s="20" t="str">
        <f t="shared" si="7"/>
        <v>0</v>
      </c>
      <c r="H288" s="22">
        <v>167868.61</v>
      </c>
      <c r="I288" s="23"/>
    </row>
    <row r="289">
      <c r="A289" s="3" t="s">
        <v>35</v>
      </c>
      <c r="B289" s="3" t="s">
        <v>403</v>
      </c>
      <c r="C289" s="3" t="s">
        <v>143</v>
      </c>
      <c r="D289" s="17" t="str">
        <f t="shared" si="1"/>
        <v>0</v>
      </c>
      <c r="E289" s="20" t="str">
        <f t="shared" si="5"/>
        <v>0</v>
      </c>
      <c r="F289" s="21" t="str">
        <f t="shared" si="6"/>
        <v>0</v>
      </c>
      <c r="G289" s="20" t="str">
        <f t="shared" si="7"/>
        <v>0</v>
      </c>
      <c r="H289" s="22">
        <v>167582.92</v>
      </c>
      <c r="I289" s="23"/>
    </row>
    <row r="290">
      <c r="A290" s="3" t="s">
        <v>35</v>
      </c>
      <c r="B290" s="3" t="s">
        <v>404</v>
      </c>
      <c r="C290" s="3" t="s">
        <v>329</v>
      </c>
      <c r="D290" s="17" t="str">
        <f t="shared" si="1"/>
        <v>0</v>
      </c>
      <c r="E290" s="20" t="str">
        <f t="shared" si="5"/>
        <v>0</v>
      </c>
      <c r="F290" s="21" t="str">
        <f t="shared" si="6"/>
        <v>0</v>
      </c>
      <c r="G290" s="20" t="str">
        <f t="shared" si="7"/>
        <v>0</v>
      </c>
      <c r="H290" s="22">
        <v>167491.76</v>
      </c>
      <c r="I290" s="23"/>
    </row>
    <row r="291">
      <c r="A291" s="3" t="s">
        <v>35</v>
      </c>
      <c r="B291" s="3" t="s">
        <v>405</v>
      </c>
      <c r="C291" s="3" t="s">
        <v>72</v>
      </c>
      <c r="D291" s="17" t="str">
        <f t="shared" si="1"/>
        <v>0</v>
      </c>
      <c r="E291" s="20" t="str">
        <f t="shared" si="5"/>
        <v>0</v>
      </c>
      <c r="F291" s="21" t="str">
        <f t="shared" si="6"/>
        <v>0</v>
      </c>
      <c r="G291" s="20" t="str">
        <f t="shared" si="7"/>
        <v>0</v>
      </c>
      <c r="H291" s="22">
        <v>166902.9</v>
      </c>
      <c r="I291" s="23"/>
    </row>
    <row r="292">
      <c r="A292" s="3" t="s">
        <v>35</v>
      </c>
      <c r="B292" s="3" t="s">
        <v>406</v>
      </c>
      <c r="C292" s="3" t="s">
        <v>177</v>
      </c>
      <c r="D292" s="17" t="str">
        <f t="shared" si="1"/>
        <v>0</v>
      </c>
      <c r="E292" s="20" t="str">
        <f t="shared" si="5"/>
        <v>0</v>
      </c>
      <c r="F292" s="21" t="str">
        <f t="shared" si="6"/>
        <v>0</v>
      </c>
      <c r="G292" s="20" t="str">
        <f t="shared" si="7"/>
        <v>0</v>
      </c>
      <c r="H292" s="22">
        <v>166419.37</v>
      </c>
      <c r="I292" s="23"/>
    </row>
    <row r="293">
      <c r="A293" s="3" t="s">
        <v>35</v>
      </c>
      <c r="B293" s="3" t="s">
        <v>407</v>
      </c>
      <c r="C293" s="3" t="s">
        <v>319</v>
      </c>
      <c r="D293" s="17" t="str">
        <f t="shared" si="1"/>
        <v>0</v>
      </c>
      <c r="E293" s="20" t="str">
        <f t="shared" si="5"/>
        <v>0</v>
      </c>
      <c r="F293" s="21" t="str">
        <f t="shared" si="6"/>
        <v>0</v>
      </c>
      <c r="G293" s="20" t="str">
        <f t="shared" si="7"/>
        <v>0</v>
      </c>
      <c r="H293" s="22">
        <v>165816.0</v>
      </c>
      <c r="I293" s="23"/>
    </row>
    <row r="294">
      <c r="A294" s="3" t="s">
        <v>35</v>
      </c>
      <c r="B294" s="3" t="s">
        <v>408</v>
      </c>
      <c r="C294" s="3" t="s">
        <v>116</v>
      </c>
      <c r="D294" s="17" t="str">
        <f t="shared" si="1"/>
        <v>0</v>
      </c>
      <c r="E294" s="20" t="str">
        <f t="shared" si="5"/>
        <v>0</v>
      </c>
      <c r="F294" s="21" t="str">
        <f t="shared" si="6"/>
        <v>0</v>
      </c>
      <c r="G294" s="20" t="str">
        <f t="shared" si="7"/>
        <v>0</v>
      </c>
      <c r="H294" s="22">
        <v>161479.12</v>
      </c>
      <c r="I294" s="23"/>
    </row>
    <row r="295">
      <c r="A295" s="3" t="s">
        <v>35</v>
      </c>
      <c r="B295" s="3" t="s">
        <v>409</v>
      </c>
      <c r="C295" s="3" t="s">
        <v>37</v>
      </c>
      <c r="D295" s="17" t="str">
        <f t="shared" si="1"/>
        <v>0</v>
      </c>
      <c r="E295" s="20" t="str">
        <f t="shared" si="5"/>
        <v>0</v>
      </c>
      <c r="F295" s="21" t="str">
        <f t="shared" si="6"/>
        <v>0</v>
      </c>
      <c r="G295" s="20" t="str">
        <f t="shared" si="7"/>
        <v>0</v>
      </c>
      <c r="H295" s="22">
        <v>161120.75</v>
      </c>
      <c r="I295" s="23"/>
    </row>
    <row r="296">
      <c r="A296" s="3" t="s">
        <v>35</v>
      </c>
      <c r="B296" s="3" t="s">
        <v>410</v>
      </c>
      <c r="C296" s="3" t="s">
        <v>59</v>
      </c>
      <c r="D296" s="17" t="str">
        <f t="shared" si="1"/>
        <v>0</v>
      </c>
      <c r="E296" s="20" t="str">
        <f t="shared" si="5"/>
        <v>0</v>
      </c>
      <c r="F296" s="21" t="str">
        <f t="shared" si="6"/>
        <v>0</v>
      </c>
      <c r="G296" s="20" t="str">
        <f t="shared" si="7"/>
        <v>0</v>
      </c>
      <c r="H296" s="22">
        <v>160959.7</v>
      </c>
      <c r="I296" s="23"/>
    </row>
    <row r="297">
      <c r="A297" s="3" t="s">
        <v>35</v>
      </c>
      <c r="B297" s="3" t="s">
        <v>411</v>
      </c>
      <c r="C297" s="3" t="s">
        <v>170</v>
      </c>
      <c r="D297" s="17" t="str">
        <f t="shared" si="1"/>
        <v>0</v>
      </c>
      <c r="E297" s="20" t="str">
        <f t="shared" si="5"/>
        <v>0</v>
      </c>
      <c r="F297" s="21" t="str">
        <f t="shared" si="6"/>
        <v>0</v>
      </c>
      <c r="G297" s="20" t="str">
        <f t="shared" si="7"/>
        <v>0</v>
      </c>
      <c r="H297" s="22">
        <v>159527.12</v>
      </c>
      <c r="I297" s="23"/>
    </row>
    <row r="298">
      <c r="A298" s="3" t="s">
        <v>35</v>
      </c>
      <c r="B298" s="3" t="s">
        <v>412</v>
      </c>
      <c r="C298" s="3" t="s">
        <v>116</v>
      </c>
      <c r="D298" s="17" t="str">
        <f t="shared" si="1"/>
        <v>0</v>
      </c>
      <c r="E298" s="20" t="str">
        <f t="shared" si="5"/>
        <v>0</v>
      </c>
      <c r="F298" s="21" t="str">
        <f t="shared" si="6"/>
        <v>0</v>
      </c>
      <c r="G298" s="20" t="str">
        <f t="shared" si="7"/>
        <v>0</v>
      </c>
      <c r="H298" s="22">
        <v>158188.91</v>
      </c>
      <c r="I298" s="23"/>
    </row>
    <row r="299">
      <c r="A299" s="3" t="s">
        <v>35</v>
      </c>
      <c r="B299" s="3" t="s">
        <v>413</v>
      </c>
      <c r="C299" s="3" t="s">
        <v>222</v>
      </c>
      <c r="D299" s="17" t="str">
        <f t="shared" si="1"/>
        <v>0</v>
      </c>
      <c r="E299" s="20" t="str">
        <f t="shared" si="5"/>
        <v>0</v>
      </c>
      <c r="F299" s="21" t="str">
        <f t="shared" si="6"/>
        <v>0</v>
      </c>
      <c r="G299" s="20" t="str">
        <f t="shared" si="7"/>
        <v>0</v>
      </c>
      <c r="H299" s="22">
        <v>158136.75</v>
      </c>
      <c r="I299" s="23"/>
    </row>
    <row r="300">
      <c r="A300" s="3" t="s">
        <v>35</v>
      </c>
      <c r="B300" s="3" t="s">
        <v>414</v>
      </c>
      <c r="C300" s="3" t="s">
        <v>141</v>
      </c>
      <c r="D300" s="17" t="str">
        <f t="shared" si="1"/>
        <v>0</v>
      </c>
      <c r="E300" s="20" t="str">
        <f t="shared" si="5"/>
        <v>0</v>
      </c>
      <c r="F300" s="21" t="str">
        <f t="shared" si="6"/>
        <v>0</v>
      </c>
      <c r="G300" s="20" t="str">
        <f t="shared" si="7"/>
        <v>0</v>
      </c>
      <c r="H300" s="22">
        <v>157862.33</v>
      </c>
      <c r="I300" s="23"/>
    </row>
    <row r="301">
      <c r="A301" s="3" t="s">
        <v>35</v>
      </c>
      <c r="B301" s="3" t="s">
        <v>415</v>
      </c>
      <c r="C301" s="3" t="s">
        <v>375</v>
      </c>
      <c r="D301" s="17" t="str">
        <f t="shared" si="1"/>
        <v>0</v>
      </c>
      <c r="E301" s="20" t="str">
        <f t="shared" si="5"/>
        <v>0</v>
      </c>
      <c r="F301" s="21" t="str">
        <f t="shared" si="6"/>
        <v>0</v>
      </c>
      <c r="G301" s="20" t="str">
        <f t="shared" si="7"/>
        <v>0</v>
      </c>
      <c r="H301" s="22">
        <v>157050.0</v>
      </c>
      <c r="I301" s="23"/>
    </row>
    <row r="302">
      <c r="A302" s="3" t="s">
        <v>35</v>
      </c>
      <c r="B302" s="3" t="s">
        <v>416</v>
      </c>
      <c r="C302" s="3" t="s">
        <v>72</v>
      </c>
      <c r="D302" s="17" t="str">
        <f t="shared" si="1"/>
        <v>0</v>
      </c>
      <c r="E302" s="20" t="str">
        <f t="shared" si="5"/>
        <v>0</v>
      </c>
      <c r="F302" s="21" t="str">
        <f t="shared" si="6"/>
        <v>0</v>
      </c>
      <c r="G302" s="20" t="str">
        <f t="shared" si="7"/>
        <v>0</v>
      </c>
      <c r="H302" s="22">
        <v>156924.17</v>
      </c>
      <c r="I302" s="23"/>
    </row>
    <row r="303">
      <c r="A303" s="3" t="s">
        <v>35</v>
      </c>
      <c r="B303" s="3" t="s">
        <v>417</v>
      </c>
      <c r="C303" s="3" t="s">
        <v>64</v>
      </c>
      <c r="D303" s="17" t="str">
        <f t="shared" si="1"/>
        <v>0</v>
      </c>
      <c r="E303" s="20" t="str">
        <f t="shared" si="5"/>
        <v>0</v>
      </c>
      <c r="F303" s="21" t="str">
        <f t="shared" si="6"/>
        <v>0</v>
      </c>
      <c r="G303" s="20" t="str">
        <f t="shared" si="7"/>
        <v>0</v>
      </c>
      <c r="H303" s="22">
        <v>156371.17</v>
      </c>
      <c r="I303" s="23"/>
    </row>
    <row r="304">
      <c r="A304" s="3" t="s">
        <v>35</v>
      </c>
      <c r="B304" s="3" t="s">
        <v>418</v>
      </c>
      <c r="C304" s="3" t="s">
        <v>132</v>
      </c>
      <c r="D304" s="17" t="str">
        <f t="shared" si="1"/>
        <v>0</v>
      </c>
      <c r="E304" s="20" t="str">
        <f t="shared" si="5"/>
        <v>0</v>
      </c>
      <c r="F304" s="21" t="str">
        <f t="shared" si="6"/>
        <v>0</v>
      </c>
      <c r="G304" s="20" t="str">
        <f t="shared" si="7"/>
        <v>0</v>
      </c>
      <c r="H304" s="22">
        <v>154643.84</v>
      </c>
      <c r="I304" s="23"/>
    </row>
    <row r="305">
      <c r="A305" s="3" t="s">
        <v>35</v>
      </c>
      <c r="B305" s="3" t="s">
        <v>419</v>
      </c>
      <c r="C305" s="3" t="s">
        <v>368</v>
      </c>
      <c r="D305" s="17" t="str">
        <f t="shared" si="1"/>
        <v>0</v>
      </c>
      <c r="E305" s="20" t="str">
        <f t="shared" si="5"/>
        <v>0</v>
      </c>
      <c r="F305" s="21" t="str">
        <f t="shared" si="6"/>
        <v>0</v>
      </c>
      <c r="G305" s="20" t="str">
        <f t="shared" si="7"/>
        <v>0</v>
      </c>
      <c r="H305" s="22">
        <v>153015.28</v>
      </c>
      <c r="I305" s="23"/>
    </row>
    <row r="306">
      <c r="A306" s="3" t="s">
        <v>35</v>
      </c>
      <c r="B306" s="3" t="s">
        <v>420</v>
      </c>
      <c r="C306" s="3" t="s">
        <v>147</v>
      </c>
      <c r="D306" s="17" t="str">
        <f t="shared" si="1"/>
        <v>0</v>
      </c>
      <c r="E306" s="20" t="str">
        <f t="shared" si="5"/>
        <v>0</v>
      </c>
      <c r="F306" s="21" t="str">
        <f t="shared" si="6"/>
        <v>0</v>
      </c>
      <c r="G306" s="20" t="str">
        <f t="shared" si="7"/>
        <v>0</v>
      </c>
      <c r="H306" s="22">
        <v>151892.21</v>
      </c>
      <c r="I306" s="23"/>
    </row>
    <row r="307">
      <c r="A307" s="3" t="s">
        <v>35</v>
      </c>
      <c r="B307" s="3" t="s">
        <v>421</v>
      </c>
      <c r="C307" s="3" t="s">
        <v>255</v>
      </c>
      <c r="D307" s="17" t="str">
        <f t="shared" si="1"/>
        <v>0</v>
      </c>
      <c r="E307" s="20" t="str">
        <f t="shared" si="5"/>
        <v>0</v>
      </c>
      <c r="F307" s="21" t="str">
        <f t="shared" si="6"/>
        <v>0</v>
      </c>
      <c r="G307" s="20" t="str">
        <f t="shared" si="7"/>
        <v>0</v>
      </c>
      <c r="H307" s="22">
        <v>151382.99</v>
      </c>
      <c r="I307" s="23"/>
    </row>
    <row r="308">
      <c r="A308" s="3" t="s">
        <v>35</v>
      </c>
      <c r="B308" s="3" t="s">
        <v>422</v>
      </c>
      <c r="C308" s="3" t="s">
        <v>68</v>
      </c>
      <c r="D308" s="17" t="str">
        <f t="shared" si="1"/>
        <v>0</v>
      </c>
      <c r="E308" s="20" t="str">
        <f t="shared" si="5"/>
        <v>0</v>
      </c>
      <c r="F308" s="21" t="str">
        <f t="shared" si="6"/>
        <v>0</v>
      </c>
      <c r="G308" s="20" t="str">
        <f t="shared" si="7"/>
        <v>0</v>
      </c>
      <c r="H308" s="22">
        <v>147765.09</v>
      </c>
      <c r="I308" s="23"/>
    </row>
    <row r="309">
      <c r="A309" s="3" t="s">
        <v>35</v>
      </c>
      <c r="B309" s="3" t="s">
        <v>423</v>
      </c>
      <c r="C309" s="3" t="s">
        <v>103</v>
      </c>
      <c r="D309" s="17" t="str">
        <f t="shared" si="1"/>
        <v>0</v>
      </c>
      <c r="E309" s="20" t="str">
        <f t="shared" si="5"/>
        <v>0</v>
      </c>
      <c r="F309" s="21" t="str">
        <f t="shared" si="6"/>
        <v>0</v>
      </c>
      <c r="G309" s="20" t="str">
        <f t="shared" si="7"/>
        <v>0</v>
      </c>
      <c r="H309" s="22">
        <v>147392.0</v>
      </c>
      <c r="I309" s="23"/>
    </row>
    <row r="310">
      <c r="A310" s="3" t="s">
        <v>35</v>
      </c>
      <c r="B310" s="3" t="s">
        <v>424</v>
      </c>
      <c r="C310" s="3" t="s">
        <v>105</v>
      </c>
      <c r="D310" s="17" t="str">
        <f t="shared" si="1"/>
        <v>0</v>
      </c>
      <c r="E310" s="20" t="str">
        <f t="shared" si="5"/>
        <v>0</v>
      </c>
      <c r="F310" s="21" t="str">
        <f t="shared" si="6"/>
        <v>0</v>
      </c>
      <c r="G310" s="20" t="str">
        <f t="shared" si="7"/>
        <v>0</v>
      </c>
      <c r="H310" s="22">
        <v>147212.25</v>
      </c>
      <c r="I310" s="23"/>
    </row>
    <row r="311">
      <c r="A311" s="3" t="s">
        <v>35</v>
      </c>
      <c r="B311" s="3" t="s">
        <v>425</v>
      </c>
      <c r="C311" s="3" t="s">
        <v>132</v>
      </c>
      <c r="D311" s="17" t="str">
        <f t="shared" si="1"/>
        <v>0</v>
      </c>
      <c r="E311" s="20" t="str">
        <f t="shared" si="5"/>
        <v>0</v>
      </c>
      <c r="F311" s="21" t="str">
        <f t="shared" si="6"/>
        <v>0</v>
      </c>
      <c r="G311" s="20" t="str">
        <f t="shared" si="7"/>
        <v>0</v>
      </c>
      <c r="H311" s="22">
        <v>146602.83</v>
      </c>
      <c r="I311" s="23"/>
    </row>
    <row r="312">
      <c r="A312" s="3" t="s">
        <v>35</v>
      </c>
      <c r="B312" s="3" t="s">
        <v>426</v>
      </c>
      <c r="C312" s="3" t="s">
        <v>398</v>
      </c>
      <c r="D312" s="17" t="str">
        <f t="shared" si="1"/>
        <v>0</v>
      </c>
      <c r="E312" s="20" t="str">
        <f t="shared" si="5"/>
        <v>0</v>
      </c>
      <c r="F312" s="21" t="str">
        <f t="shared" si="6"/>
        <v>0</v>
      </c>
      <c r="G312" s="20" t="str">
        <f t="shared" si="7"/>
        <v>0</v>
      </c>
      <c r="H312" s="22">
        <v>146546.08</v>
      </c>
      <c r="I312" s="23"/>
    </row>
    <row r="313">
      <c r="A313" s="3" t="s">
        <v>35</v>
      </c>
      <c r="B313" s="3" t="s">
        <v>427</v>
      </c>
      <c r="C313" s="3" t="s">
        <v>59</v>
      </c>
      <c r="D313" s="17" t="str">
        <f t="shared" si="1"/>
        <v>0</v>
      </c>
      <c r="E313" s="20" t="str">
        <f t="shared" si="5"/>
        <v>0</v>
      </c>
      <c r="F313" s="21" t="str">
        <f t="shared" si="6"/>
        <v>0</v>
      </c>
      <c r="G313" s="20" t="str">
        <f t="shared" si="7"/>
        <v>0</v>
      </c>
      <c r="H313" s="22">
        <v>145268.18</v>
      </c>
      <c r="I313" s="23"/>
    </row>
    <row r="314">
      <c r="A314" s="3" t="s">
        <v>35</v>
      </c>
      <c r="B314" s="3" t="s">
        <v>428</v>
      </c>
      <c r="C314" s="3" t="s">
        <v>375</v>
      </c>
      <c r="D314" s="17" t="str">
        <f t="shared" si="1"/>
        <v>0</v>
      </c>
      <c r="E314" s="20" t="str">
        <f t="shared" si="5"/>
        <v>0</v>
      </c>
      <c r="F314" s="21" t="str">
        <f t="shared" si="6"/>
        <v>0</v>
      </c>
      <c r="G314" s="20" t="str">
        <f t="shared" si="7"/>
        <v>0</v>
      </c>
      <c r="H314" s="22">
        <v>144443.88</v>
      </c>
      <c r="I314" s="23"/>
    </row>
    <row r="315">
      <c r="A315" s="3" t="s">
        <v>35</v>
      </c>
      <c r="B315" s="3" t="s">
        <v>429</v>
      </c>
      <c r="C315" s="3" t="s">
        <v>368</v>
      </c>
      <c r="D315" s="17" t="str">
        <f t="shared" si="1"/>
        <v>0</v>
      </c>
      <c r="E315" s="20" t="str">
        <f t="shared" si="5"/>
        <v>0</v>
      </c>
      <c r="F315" s="21" t="str">
        <f t="shared" si="6"/>
        <v>0</v>
      </c>
      <c r="G315" s="20" t="str">
        <f t="shared" si="7"/>
        <v>0</v>
      </c>
      <c r="H315" s="22">
        <v>144058.08</v>
      </c>
      <c r="I315" s="23"/>
    </row>
    <row r="316">
      <c r="A316" s="3" t="s">
        <v>35</v>
      </c>
      <c r="B316" s="3" t="s">
        <v>430</v>
      </c>
      <c r="C316" s="3" t="s">
        <v>59</v>
      </c>
      <c r="D316" s="17" t="str">
        <f t="shared" si="1"/>
        <v>0</v>
      </c>
      <c r="E316" s="20" t="str">
        <f t="shared" si="5"/>
        <v>0</v>
      </c>
      <c r="F316" s="21" t="str">
        <f t="shared" si="6"/>
        <v>0</v>
      </c>
      <c r="G316" s="20" t="str">
        <f t="shared" si="7"/>
        <v>0</v>
      </c>
      <c r="H316" s="22">
        <v>141777.04</v>
      </c>
      <c r="I316" s="23"/>
    </row>
    <row r="317">
      <c r="A317" s="3" t="s">
        <v>35</v>
      </c>
      <c r="B317" s="3" t="s">
        <v>431</v>
      </c>
      <c r="C317" s="3" t="s">
        <v>105</v>
      </c>
      <c r="D317" s="17" t="str">
        <f t="shared" si="1"/>
        <v>0</v>
      </c>
      <c r="E317" s="20" t="str">
        <f t="shared" si="5"/>
        <v>0</v>
      </c>
      <c r="F317" s="21" t="str">
        <f t="shared" si="6"/>
        <v>0</v>
      </c>
      <c r="G317" s="20" t="str">
        <f t="shared" si="7"/>
        <v>0</v>
      </c>
      <c r="H317" s="22">
        <v>140990.99</v>
      </c>
      <c r="I317" s="23"/>
    </row>
    <row r="318">
      <c r="A318" s="3" t="s">
        <v>35</v>
      </c>
      <c r="B318" s="3" t="s">
        <v>432</v>
      </c>
      <c r="C318" s="3" t="s">
        <v>105</v>
      </c>
      <c r="D318" s="17" t="str">
        <f t="shared" si="1"/>
        <v>0</v>
      </c>
      <c r="E318" s="20" t="str">
        <f t="shared" si="5"/>
        <v>0</v>
      </c>
      <c r="F318" s="21" t="str">
        <f t="shared" si="6"/>
        <v>0</v>
      </c>
      <c r="G318" s="20" t="str">
        <f t="shared" si="7"/>
        <v>0</v>
      </c>
      <c r="H318" s="22">
        <v>140940.79</v>
      </c>
      <c r="I318" s="23"/>
    </row>
    <row r="319">
      <c r="A319" s="3" t="s">
        <v>35</v>
      </c>
      <c r="B319" s="3" t="s">
        <v>433</v>
      </c>
      <c r="C319" s="3" t="s">
        <v>165</v>
      </c>
      <c r="D319" s="17" t="str">
        <f t="shared" si="1"/>
        <v>0</v>
      </c>
      <c r="E319" s="20" t="str">
        <f t="shared" si="5"/>
        <v>0</v>
      </c>
      <c r="F319" s="21" t="str">
        <f t="shared" si="6"/>
        <v>0</v>
      </c>
      <c r="G319" s="20" t="str">
        <f t="shared" si="7"/>
        <v>0</v>
      </c>
      <c r="H319" s="22">
        <v>140058.74</v>
      </c>
      <c r="I319" s="23"/>
    </row>
    <row r="320">
      <c r="A320" s="3" t="s">
        <v>35</v>
      </c>
      <c r="B320" s="3" t="s">
        <v>434</v>
      </c>
      <c r="C320" s="3" t="s">
        <v>59</v>
      </c>
      <c r="D320" s="17" t="str">
        <f t="shared" si="1"/>
        <v>0</v>
      </c>
      <c r="E320" s="20" t="str">
        <f t="shared" si="5"/>
        <v>0</v>
      </c>
      <c r="F320" s="21" t="str">
        <f t="shared" si="6"/>
        <v>0</v>
      </c>
      <c r="G320" s="20" t="str">
        <f t="shared" si="7"/>
        <v>0</v>
      </c>
      <c r="H320" s="22">
        <v>140015.39</v>
      </c>
      <c r="I320" s="23"/>
    </row>
    <row r="321">
      <c r="A321" s="3" t="s">
        <v>35</v>
      </c>
      <c r="B321" s="3" t="s">
        <v>435</v>
      </c>
      <c r="C321" s="3" t="s">
        <v>222</v>
      </c>
      <c r="D321" s="17" t="str">
        <f t="shared" si="1"/>
        <v>0</v>
      </c>
      <c r="E321" s="20" t="str">
        <f t="shared" si="5"/>
        <v>0</v>
      </c>
      <c r="F321" s="21" t="str">
        <f t="shared" si="6"/>
        <v>0</v>
      </c>
      <c r="G321" s="20" t="str">
        <f t="shared" si="7"/>
        <v>0</v>
      </c>
      <c r="H321" s="22">
        <v>139997.1</v>
      </c>
      <c r="I321" s="23"/>
    </row>
    <row r="322">
      <c r="A322" s="3" t="s">
        <v>35</v>
      </c>
      <c r="B322" s="3" t="s">
        <v>436</v>
      </c>
      <c r="C322" s="3" t="s">
        <v>77</v>
      </c>
      <c r="D322" s="17" t="str">
        <f t="shared" si="1"/>
        <v>0</v>
      </c>
      <c r="E322" s="20" t="str">
        <f t="shared" si="5"/>
        <v>0</v>
      </c>
      <c r="F322" s="21" t="str">
        <f t="shared" si="6"/>
        <v>0</v>
      </c>
      <c r="G322" s="20" t="str">
        <f t="shared" si="7"/>
        <v>0</v>
      </c>
      <c r="H322" s="22">
        <v>139701.78</v>
      </c>
      <c r="I322" s="23"/>
    </row>
    <row r="323">
      <c r="A323" s="3" t="s">
        <v>35</v>
      </c>
      <c r="B323" s="3" t="s">
        <v>437</v>
      </c>
      <c r="C323" s="3" t="s">
        <v>116</v>
      </c>
      <c r="D323" s="17" t="str">
        <f t="shared" si="1"/>
        <v>0</v>
      </c>
      <c r="E323" s="20" t="str">
        <f t="shared" si="5"/>
        <v>0</v>
      </c>
      <c r="F323" s="21" t="str">
        <f t="shared" si="6"/>
        <v>0</v>
      </c>
      <c r="G323" s="20" t="str">
        <f t="shared" si="7"/>
        <v>0</v>
      </c>
      <c r="H323" s="22">
        <v>139252.3</v>
      </c>
      <c r="I323" s="23"/>
    </row>
    <row r="324">
      <c r="A324" s="3" t="s">
        <v>35</v>
      </c>
      <c r="B324" s="3" t="s">
        <v>438</v>
      </c>
      <c r="C324" s="3" t="s">
        <v>94</v>
      </c>
      <c r="D324" s="17" t="str">
        <f t="shared" si="1"/>
        <v>0</v>
      </c>
      <c r="E324" s="20" t="str">
        <f t="shared" si="5"/>
        <v>0</v>
      </c>
      <c r="F324" s="21" t="str">
        <f t="shared" si="6"/>
        <v>0</v>
      </c>
      <c r="G324" s="20" t="str">
        <f t="shared" si="7"/>
        <v>0</v>
      </c>
      <c r="H324" s="22">
        <v>139033.59</v>
      </c>
      <c r="I324" s="23"/>
    </row>
    <row r="325">
      <c r="A325" s="3" t="s">
        <v>35</v>
      </c>
      <c r="B325" s="3" t="s">
        <v>439</v>
      </c>
      <c r="C325" s="3" t="s">
        <v>68</v>
      </c>
      <c r="D325" s="17" t="str">
        <f t="shared" si="1"/>
        <v>0</v>
      </c>
      <c r="E325" s="20" t="str">
        <f t="shared" si="5"/>
        <v>0</v>
      </c>
      <c r="F325" s="21" t="str">
        <f t="shared" si="6"/>
        <v>0</v>
      </c>
      <c r="G325" s="20" t="str">
        <f t="shared" si="7"/>
        <v>0</v>
      </c>
      <c r="H325" s="22">
        <v>138346.49</v>
      </c>
      <c r="I325" s="23"/>
    </row>
    <row r="326">
      <c r="A326" s="3" t="s">
        <v>35</v>
      </c>
      <c r="B326" s="3" t="s">
        <v>440</v>
      </c>
      <c r="C326" s="3" t="s">
        <v>227</v>
      </c>
      <c r="D326" s="17" t="str">
        <f t="shared" si="1"/>
        <v>0</v>
      </c>
      <c r="E326" s="20" t="str">
        <f t="shared" si="5"/>
        <v>0</v>
      </c>
      <c r="F326" s="21" t="str">
        <f t="shared" si="6"/>
        <v>0</v>
      </c>
      <c r="G326" s="20" t="str">
        <f t="shared" si="7"/>
        <v>0</v>
      </c>
      <c r="H326" s="22">
        <v>136179.62</v>
      </c>
      <c r="I326" s="23"/>
    </row>
    <row r="327">
      <c r="A327" s="3" t="s">
        <v>35</v>
      </c>
      <c r="B327" s="3" t="s">
        <v>441</v>
      </c>
      <c r="C327" s="3" t="s">
        <v>68</v>
      </c>
      <c r="D327" s="17" t="str">
        <f t="shared" si="1"/>
        <v>0</v>
      </c>
      <c r="E327" s="20" t="str">
        <f t="shared" si="5"/>
        <v>0</v>
      </c>
      <c r="F327" s="21" t="str">
        <f t="shared" si="6"/>
        <v>0</v>
      </c>
      <c r="G327" s="20" t="str">
        <f t="shared" si="7"/>
        <v>0</v>
      </c>
      <c r="H327" s="22">
        <v>135961.25</v>
      </c>
      <c r="I327" s="23"/>
    </row>
    <row r="328">
      <c r="A328" s="3" t="s">
        <v>35</v>
      </c>
      <c r="B328" s="3" t="s">
        <v>442</v>
      </c>
      <c r="C328" s="3" t="s">
        <v>141</v>
      </c>
      <c r="D328" s="17" t="str">
        <f t="shared" si="1"/>
        <v>0</v>
      </c>
      <c r="E328" s="20" t="str">
        <f t="shared" si="5"/>
        <v>0</v>
      </c>
      <c r="F328" s="21" t="str">
        <f t="shared" si="6"/>
        <v>0</v>
      </c>
      <c r="G328" s="20" t="str">
        <f t="shared" si="7"/>
        <v>0</v>
      </c>
      <c r="H328" s="22">
        <v>135163.66</v>
      </c>
      <c r="I328" s="23"/>
    </row>
    <row r="329">
      <c r="A329" s="3" t="s">
        <v>35</v>
      </c>
      <c r="B329" s="3" t="s">
        <v>443</v>
      </c>
      <c r="C329" s="3" t="s">
        <v>59</v>
      </c>
      <c r="D329" s="17" t="str">
        <f t="shared" si="1"/>
        <v>0</v>
      </c>
      <c r="E329" s="20" t="str">
        <f t="shared" si="5"/>
        <v>0</v>
      </c>
      <c r="F329" s="21" t="str">
        <f t="shared" si="6"/>
        <v>0</v>
      </c>
      <c r="G329" s="20" t="str">
        <f t="shared" si="7"/>
        <v>0</v>
      </c>
      <c r="H329" s="22">
        <v>134714.11</v>
      </c>
      <c r="I329" s="23"/>
    </row>
    <row r="330">
      <c r="A330" s="3" t="s">
        <v>35</v>
      </c>
      <c r="B330" s="3" t="s">
        <v>444</v>
      </c>
      <c r="C330" s="3" t="s">
        <v>319</v>
      </c>
      <c r="D330" s="17" t="str">
        <f t="shared" si="1"/>
        <v>BHP Billiton</v>
      </c>
      <c r="E330" s="20" t="str">
        <f t="shared" si="5"/>
        <v>BHP Billiton</v>
      </c>
      <c r="F330" s="21" t="str">
        <f t="shared" si="6"/>
        <v>BHP BILLITON</v>
      </c>
      <c r="G330" s="20">
        <f t="shared" si="7"/>
        <v>133864.67</v>
      </c>
      <c r="H330" s="22">
        <v>133864.67</v>
      </c>
      <c r="I330" s="23"/>
    </row>
    <row r="331">
      <c r="A331" s="3" t="s">
        <v>35</v>
      </c>
      <c r="B331" s="3" t="s">
        <v>445</v>
      </c>
      <c r="C331" s="3" t="s">
        <v>147</v>
      </c>
      <c r="D331" s="17" t="str">
        <f t="shared" si="1"/>
        <v>0</v>
      </c>
      <c r="E331" s="20" t="str">
        <f t="shared" si="5"/>
        <v>0</v>
      </c>
      <c r="F331" s="21" t="str">
        <f t="shared" si="6"/>
        <v>0</v>
      </c>
      <c r="G331" s="20" t="str">
        <f t="shared" si="7"/>
        <v>0</v>
      </c>
      <c r="H331" s="22">
        <v>131527.92</v>
      </c>
      <c r="I331" s="23"/>
    </row>
    <row r="332">
      <c r="A332" s="3" t="s">
        <v>35</v>
      </c>
      <c r="B332" s="3" t="s">
        <v>446</v>
      </c>
      <c r="C332" s="3" t="s">
        <v>81</v>
      </c>
      <c r="D332" s="17" t="str">
        <f t="shared" si="1"/>
        <v>Woodside Petroleum</v>
      </c>
      <c r="E332" s="20" t="str">
        <f t="shared" si="5"/>
        <v>0</v>
      </c>
      <c r="F332" s="21" t="str">
        <f t="shared" si="6"/>
        <v>WOODSIDE PETROLEUM</v>
      </c>
      <c r="G332" s="20">
        <f t="shared" si="7"/>
        <v>127549.85</v>
      </c>
      <c r="H332" s="22">
        <v>127549.85</v>
      </c>
      <c r="I332" s="23"/>
    </row>
    <row r="333">
      <c r="A333" s="3" t="s">
        <v>35</v>
      </c>
      <c r="B333" s="3" t="s">
        <v>447</v>
      </c>
      <c r="C333" s="3" t="s">
        <v>101</v>
      </c>
      <c r="D333" s="17" t="str">
        <f t="shared" si="1"/>
        <v>0</v>
      </c>
      <c r="E333" s="20" t="str">
        <f t="shared" si="5"/>
        <v>0</v>
      </c>
      <c r="F333" s="21" t="str">
        <f t="shared" si="6"/>
        <v>0</v>
      </c>
      <c r="G333" s="20" t="str">
        <f t="shared" si="7"/>
        <v>0</v>
      </c>
      <c r="H333" s="22">
        <v>127355.9</v>
      </c>
      <c r="I333" s="23"/>
    </row>
    <row r="334">
      <c r="A334" s="3" t="s">
        <v>35</v>
      </c>
      <c r="B334" s="3" t="s">
        <v>448</v>
      </c>
      <c r="C334" s="3" t="s">
        <v>177</v>
      </c>
      <c r="D334" s="17" t="str">
        <f t="shared" si="1"/>
        <v>0</v>
      </c>
      <c r="E334" s="20" t="str">
        <f t="shared" si="5"/>
        <v>0</v>
      </c>
      <c r="F334" s="21" t="str">
        <f t="shared" si="6"/>
        <v>0</v>
      </c>
      <c r="G334" s="20" t="str">
        <f t="shared" si="7"/>
        <v>0</v>
      </c>
      <c r="H334" s="22">
        <v>126509.0</v>
      </c>
      <c r="I334" s="23"/>
    </row>
    <row r="335">
      <c r="A335" s="3" t="s">
        <v>35</v>
      </c>
      <c r="B335" s="3" t="s">
        <v>449</v>
      </c>
      <c r="C335" s="3" t="s">
        <v>72</v>
      </c>
      <c r="D335" s="17" t="str">
        <f t="shared" si="1"/>
        <v>0</v>
      </c>
      <c r="E335" s="20" t="str">
        <f t="shared" si="5"/>
        <v>0</v>
      </c>
      <c r="F335" s="21" t="str">
        <f t="shared" si="6"/>
        <v>0</v>
      </c>
      <c r="G335" s="20" t="str">
        <f t="shared" si="7"/>
        <v>0</v>
      </c>
      <c r="H335" s="22">
        <v>126040.38</v>
      </c>
      <c r="I335" s="23"/>
    </row>
    <row r="336">
      <c r="A336" s="3" t="s">
        <v>35</v>
      </c>
      <c r="B336" s="3" t="s">
        <v>450</v>
      </c>
      <c r="C336" s="3" t="s">
        <v>160</v>
      </c>
      <c r="D336" s="17" t="str">
        <f t="shared" si="1"/>
        <v>0</v>
      </c>
      <c r="E336" s="20" t="str">
        <f t="shared" si="5"/>
        <v>0</v>
      </c>
      <c r="F336" s="21" t="str">
        <f t="shared" si="6"/>
        <v>0</v>
      </c>
      <c r="G336" s="20" t="str">
        <f t="shared" si="7"/>
        <v>0</v>
      </c>
      <c r="H336" s="22">
        <v>125142.12</v>
      </c>
      <c r="I336" s="23"/>
    </row>
    <row r="337">
      <c r="A337" s="3" t="s">
        <v>35</v>
      </c>
      <c r="B337" s="3" t="s">
        <v>451</v>
      </c>
      <c r="C337" s="3" t="s">
        <v>307</v>
      </c>
      <c r="D337" s="17" t="str">
        <f t="shared" si="1"/>
        <v>0</v>
      </c>
      <c r="E337" s="20" t="str">
        <f t="shared" si="5"/>
        <v>0</v>
      </c>
      <c r="F337" s="21" t="str">
        <f t="shared" si="6"/>
        <v>0</v>
      </c>
      <c r="G337" s="20" t="str">
        <f t="shared" si="7"/>
        <v>0</v>
      </c>
      <c r="H337" s="22">
        <v>123946.08</v>
      </c>
      <c r="I337" s="23"/>
    </row>
    <row r="338">
      <c r="A338" s="3" t="s">
        <v>35</v>
      </c>
      <c r="B338" s="3" t="s">
        <v>452</v>
      </c>
      <c r="C338" s="3" t="s">
        <v>375</v>
      </c>
      <c r="D338" s="17" t="str">
        <f t="shared" si="1"/>
        <v>0</v>
      </c>
      <c r="E338" s="20" t="str">
        <f t="shared" si="5"/>
        <v>0</v>
      </c>
      <c r="F338" s="21" t="str">
        <f t="shared" si="6"/>
        <v>0</v>
      </c>
      <c r="G338" s="20" t="str">
        <f t="shared" si="7"/>
        <v>0</v>
      </c>
      <c r="H338" s="22">
        <v>122850.0</v>
      </c>
      <c r="I338" s="23"/>
    </row>
    <row r="339">
      <c r="A339" s="3" t="s">
        <v>35</v>
      </c>
      <c r="B339" s="3" t="s">
        <v>453</v>
      </c>
      <c r="C339" s="3" t="s">
        <v>55</v>
      </c>
      <c r="D339" s="17" t="str">
        <f t="shared" si="1"/>
        <v>0</v>
      </c>
      <c r="E339" s="20" t="str">
        <f t="shared" si="5"/>
        <v>0</v>
      </c>
      <c r="F339" s="21" t="str">
        <f t="shared" si="6"/>
        <v>0</v>
      </c>
      <c r="G339" s="20" t="str">
        <f t="shared" si="7"/>
        <v>0</v>
      </c>
      <c r="H339" s="22">
        <v>122093.82</v>
      </c>
      <c r="I339" s="23"/>
    </row>
    <row r="340">
      <c r="A340" s="3" t="s">
        <v>35</v>
      </c>
      <c r="B340" s="3" t="s">
        <v>454</v>
      </c>
      <c r="C340" s="3" t="s">
        <v>160</v>
      </c>
      <c r="D340" s="17" t="str">
        <f t="shared" si="1"/>
        <v>0</v>
      </c>
      <c r="E340" s="20" t="str">
        <f t="shared" si="5"/>
        <v>0</v>
      </c>
      <c r="F340" s="21" t="str">
        <f t="shared" si="6"/>
        <v>0</v>
      </c>
      <c r="G340" s="20" t="str">
        <f t="shared" si="7"/>
        <v>0</v>
      </c>
      <c r="H340" s="22">
        <v>117891.13</v>
      </c>
      <c r="I340" s="23"/>
    </row>
    <row r="341">
      <c r="A341" s="3" t="s">
        <v>35</v>
      </c>
      <c r="B341" s="3" t="s">
        <v>455</v>
      </c>
      <c r="C341" s="3" t="s">
        <v>68</v>
      </c>
      <c r="D341" s="17" t="str">
        <f t="shared" si="1"/>
        <v>0</v>
      </c>
      <c r="E341" s="20" t="str">
        <f t="shared" si="5"/>
        <v>0</v>
      </c>
      <c r="F341" s="21" t="str">
        <f t="shared" si="6"/>
        <v>0</v>
      </c>
      <c r="G341" s="20" t="str">
        <f t="shared" si="7"/>
        <v>0</v>
      </c>
      <c r="H341" s="22">
        <v>117729.36</v>
      </c>
      <c r="I341" s="23"/>
    </row>
    <row r="342">
      <c r="A342" s="3" t="s">
        <v>35</v>
      </c>
      <c r="B342" s="3" t="s">
        <v>456</v>
      </c>
      <c r="C342" s="3" t="s">
        <v>125</v>
      </c>
      <c r="D342" s="17" t="str">
        <f t="shared" si="1"/>
        <v>0</v>
      </c>
      <c r="E342" s="20" t="str">
        <f t="shared" si="5"/>
        <v>0</v>
      </c>
      <c r="F342" s="21" t="str">
        <f t="shared" si="6"/>
        <v>0</v>
      </c>
      <c r="G342" s="20" t="str">
        <f t="shared" si="7"/>
        <v>0</v>
      </c>
      <c r="H342" s="22">
        <v>115944.81</v>
      </c>
      <c r="I342" s="23"/>
    </row>
    <row r="343">
      <c r="A343" s="3" t="s">
        <v>35</v>
      </c>
      <c r="B343" s="3" t="s">
        <v>457</v>
      </c>
      <c r="C343" s="3" t="s">
        <v>37</v>
      </c>
      <c r="D343" s="17" t="str">
        <f t="shared" si="1"/>
        <v>0</v>
      </c>
      <c r="E343" s="20" t="str">
        <f t="shared" si="5"/>
        <v>0</v>
      </c>
      <c r="F343" s="21" t="str">
        <f t="shared" si="6"/>
        <v>0</v>
      </c>
      <c r="G343" s="20" t="str">
        <f t="shared" si="7"/>
        <v>0</v>
      </c>
      <c r="H343" s="22">
        <v>115495.45</v>
      </c>
      <c r="I343" s="23"/>
    </row>
    <row r="344">
      <c r="A344" s="3" t="s">
        <v>35</v>
      </c>
      <c r="B344" s="3" t="s">
        <v>458</v>
      </c>
      <c r="C344" s="3" t="s">
        <v>375</v>
      </c>
      <c r="D344" s="17" t="str">
        <f t="shared" si="1"/>
        <v>0</v>
      </c>
      <c r="E344" s="20" t="str">
        <f t="shared" si="5"/>
        <v>0</v>
      </c>
      <c r="F344" s="21" t="str">
        <f t="shared" si="6"/>
        <v>0</v>
      </c>
      <c r="G344" s="20" t="str">
        <f t="shared" si="7"/>
        <v>0</v>
      </c>
      <c r="H344" s="22">
        <v>114684.02</v>
      </c>
      <c r="I344" s="23"/>
    </row>
    <row r="345">
      <c r="A345" s="3" t="s">
        <v>35</v>
      </c>
      <c r="B345" s="3" t="s">
        <v>459</v>
      </c>
      <c r="C345" s="3" t="s">
        <v>181</v>
      </c>
      <c r="D345" s="17" t="str">
        <f t="shared" si="1"/>
        <v>0</v>
      </c>
      <c r="E345" s="20" t="str">
        <f t="shared" si="5"/>
        <v>Mitsubishi</v>
      </c>
      <c r="F345" s="21" t="str">
        <f t="shared" si="6"/>
        <v>MITSUBISHI ELECTRIC</v>
      </c>
      <c r="G345" s="20">
        <f t="shared" si="7"/>
        <v>112335.84</v>
      </c>
      <c r="H345" s="22">
        <v>112335.84</v>
      </c>
      <c r="I345" s="23"/>
    </row>
    <row r="346">
      <c r="A346" s="3" t="s">
        <v>35</v>
      </c>
      <c r="B346" s="3" t="s">
        <v>460</v>
      </c>
      <c r="C346" s="3" t="s">
        <v>307</v>
      </c>
      <c r="D346" s="17" t="str">
        <f t="shared" si="1"/>
        <v>0</v>
      </c>
      <c r="E346" s="20" t="str">
        <f t="shared" si="5"/>
        <v>0</v>
      </c>
      <c r="F346" s="21" t="str">
        <f t="shared" si="6"/>
        <v>0</v>
      </c>
      <c r="G346" s="20" t="str">
        <f t="shared" si="7"/>
        <v>0</v>
      </c>
      <c r="H346" s="22">
        <v>112019.71</v>
      </c>
      <c r="I346" s="23"/>
    </row>
    <row r="347">
      <c r="A347" s="3" t="s">
        <v>35</v>
      </c>
      <c r="B347" s="3" t="s">
        <v>461</v>
      </c>
      <c r="C347" s="3" t="s">
        <v>261</v>
      </c>
      <c r="D347" s="17" t="str">
        <f t="shared" si="1"/>
        <v>0</v>
      </c>
      <c r="E347" s="20" t="str">
        <f t="shared" si="5"/>
        <v>0</v>
      </c>
      <c r="F347" s="21" t="str">
        <f t="shared" si="6"/>
        <v>0</v>
      </c>
      <c r="G347" s="20" t="str">
        <f t="shared" si="7"/>
        <v>0</v>
      </c>
      <c r="H347" s="22">
        <v>110605.78</v>
      </c>
      <c r="I347" s="23"/>
    </row>
    <row r="348">
      <c r="A348" s="3" t="s">
        <v>35</v>
      </c>
      <c r="B348" s="3" t="s">
        <v>462</v>
      </c>
      <c r="C348" s="3" t="s">
        <v>77</v>
      </c>
      <c r="D348" s="17" t="str">
        <f t="shared" si="1"/>
        <v>0</v>
      </c>
      <c r="E348" s="20" t="str">
        <f t="shared" si="5"/>
        <v>0</v>
      </c>
      <c r="F348" s="21" t="str">
        <f t="shared" si="6"/>
        <v>0</v>
      </c>
      <c r="G348" s="20" t="str">
        <f t="shared" si="7"/>
        <v>0</v>
      </c>
      <c r="H348" s="22">
        <v>109209.94</v>
      </c>
      <c r="I348" s="23"/>
    </row>
    <row r="349">
      <c r="A349" s="3" t="s">
        <v>35</v>
      </c>
      <c r="B349" s="3" t="s">
        <v>463</v>
      </c>
      <c r="C349" s="3" t="s">
        <v>116</v>
      </c>
      <c r="D349" s="17" t="str">
        <f t="shared" si="1"/>
        <v>0</v>
      </c>
      <c r="E349" s="20" t="str">
        <f t="shared" si="5"/>
        <v>0</v>
      </c>
      <c r="F349" s="21" t="str">
        <f t="shared" si="6"/>
        <v>0</v>
      </c>
      <c r="G349" s="20" t="str">
        <f t="shared" si="7"/>
        <v>0</v>
      </c>
      <c r="H349" s="22">
        <v>108471.3</v>
      </c>
      <c r="I349" s="23"/>
    </row>
    <row r="350">
      <c r="A350" s="3" t="s">
        <v>35</v>
      </c>
      <c r="B350" s="3" t="s">
        <v>464</v>
      </c>
      <c r="C350" s="3" t="s">
        <v>170</v>
      </c>
      <c r="D350" s="17" t="str">
        <f t="shared" si="1"/>
        <v>0</v>
      </c>
      <c r="E350" s="20" t="str">
        <f t="shared" si="5"/>
        <v>0</v>
      </c>
      <c r="F350" s="21" t="str">
        <f t="shared" si="6"/>
        <v>0</v>
      </c>
      <c r="G350" s="20" t="str">
        <f t="shared" si="7"/>
        <v>0</v>
      </c>
      <c r="H350" s="22">
        <v>107070.96</v>
      </c>
      <c r="I350" s="23"/>
    </row>
    <row r="351">
      <c r="A351" s="3" t="s">
        <v>35</v>
      </c>
      <c r="B351" s="3" t="s">
        <v>465</v>
      </c>
      <c r="C351" s="3" t="s">
        <v>375</v>
      </c>
      <c r="D351" s="17" t="str">
        <f t="shared" si="1"/>
        <v>0</v>
      </c>
      <c r="E351" s="20" t="str">
        <f t="shared" si="5"/>
        <v>0</v>
      </c>
      <c r="F351" s="21" t="str">
        <f t="shared" si="6"/>
        <v>0</v>
      </c>
      <c r="G351" s="20" t="str">
        <f t="shared" si="7"/>
        <v>0</v>
      </c>
      <c r="H351" s="22">
        <v>102904.09</v>
      </c>
      <c r="I351" s="23"/>
    </row>
    <row r="352">
      <c r="A352" s="3" t="s">
        <v>35</v>
      </c>
      <c r="B352" s="3" t="s">
        <v>466</v>
      </c>
      <c r="C352" s="3" t="s">
        <v>307</v>
      </c>
      <c r="D352" s="17" t="str">
        <f t="shared" si="1"/>
        <v>0</v>
      </c>
      <c r="E352" s="20" t="str">
        <f t="shared" si="5"/>
        <v>0</v>
      </c>
      <c r="F352" s="21" t="str">
        <f t="shared" si="6"/>
        <v>0</v>
      </c>
      <c r="G352" s="20" t="str">
        <f t="shared" si="7"/>
        <v>0</v>
      </c>
      <c r="H352" s="22">
        <v>100933.18</v>
      </c>
      <c r="I352" s="23"/>
    </row>
    <row r="353">
      <c r="A353" s="3" t="s">
        <v>35</v>
      </c>
      <c r="B353" s="3" t="s">
        <v>467</v>
      </c>
      <c r="C353" s="3" t="s">
        <v>37</v>
      </c>
      <c r="D353" s="17" t="str">
        <f t="shared" si="1"/>
        <v>0</v>
      </c>
      <c r="E353" s="26" t="s">
        <v>468</v>
      </c>
      <c r="F353" s="21" t="str">
        <f t="shared" si="6"/>
        <v>0</v>
      </c>
      <c r="G353" s="20" t="str">
        <f t="shared" si="7"/>
        <v>0</v>
      </c>
      <c r="H353" s="22">
        <v>100264.75</v>
      </c>
      <c r="I353" s="23"/>
    </row>
    <row r="354">
      <c r="A354" s="3" t="s">
        <v>35</v>
      </c>
      <c r="B354" s="3" t="s">
        <v>469</v>
      </c>
      <c r="C354" s="3" t="s">
        <v>398</v>
      </c>
      <c r="D354" s="17" t="str">
        <f t="shared" si="1"/>
        <v>0</v>
      </c>
      <c r="E354" s="20" t="str">
        <f t="shared" ref="E354:E400" si="8">IF(ISNUMBER(SEARCH("Coal India",B354)),"Coal India",IF(ISNUMBER(SEARCH("China Shenhua",B354)),"China Shenhua",IF(ISNUMBER(SEARCH("Adani",B354)),"Adani",IF(ISNUMBER(SEARCH("Shanxi Coking",B354)),"Shanxi Coking",IF(ISNUMBER(SEARCH("Anglo American",B354)),"Anglo American",IF(ISNUMBER(SEARCH("BHP Billiton",B354)),"BHP Billiton",IF(ISNUMBER(SEARCH("Yitai Coal",B354)),"Yitai Coal",IF(ISNUMBER(SEARCH("Datang Intl",B354)),"Datang Intl",IF(ISNUMBER(SEARCH("China Coal",B354)),"China Coal",IF(ISNUMBER(SEARCH("Peabody Energy",B354)),"Peabody Energy",IF(ISNUMBER(SEARCH("Glencore Xstrata",B354)),"Glencore Xstrata",IF(ISNUMBER(SEARCH("Datong Coal",B354)),"Datong Coal",IF(ISNUMBER(SEARCH("Yanzhou Coal",B354)),"Yanzhou Coal",IF(ISNUMBER(SEARCH("DEH",B354)),"DEH",IF(ISNUMBER(SEARCH("Exxaro",B354)),"Exxaro",IF(ISNUMBER(SEARCH("Yangquan Coal",B354)),"Yangquan Coal",IF(ISNUMBER(SEARCH("Mechel",B354)),"Mechel",IF(ISNUMBER(SEARCH("Arch Coal",B354)),"Arch Coal",IF(ISNUMBER(SEARCH("Alpha Natural Resources",B354)),"Alpha Natural Resources",IF(ISNUMBER(SEARCH("EVRAZ",B354)),"EVRAZ", IF(ISNUMBER(SEARCH("Mitsubishi",B354)),"Mitsubishi",
if(and(or(B354="Vale", ISNUMBER(SEARCH("Vale ",B354))),NOT(ISNUMBER(SEARCH("?Vale",B354)))), "Vale",IF(ISNUMBER(SEARCH("Raspadskaya",B354)),"Raspadskaya",IF(ISNUMBER(SEARCH("Rio Tinto",B354)),"Rio Tinto",IF(ISNUMBER(SEARCH("Asia Resource",B354)),"Asia Resource",IF(ISNUMBER(SEARCH("Rusal",B354)),"Rusal",IF(ISNUMBER(SEARCH("Neyveli Lignite",B354)),"Neyveli Lignite",IF(ISNUMBER(SEARCH("Pingdingshan",B354)),"Pingdingshan",IF(ISNUMBER(SEARCH("Cloud Peak",B354)),"Cloud Peak",IF(ISNUMBER(SEARCH("Sasol",B354)),"Sasol",IF(ISNUMBER(SEARCH("Tata Steel",B354)),"Tata Steel",IF(AND(ISNUMBER(SEARCH("AGL",B354)),NOT(ISNUMBER(SEARCH("?AGL",B354)))),"AGL", IF(ISNUMBER(SEARCH("Teck",B354)),"Teck",IF(ISNUMBER(SEARCH("Severstal",B354)),"Severstal",IF(ISNUMBER(SEARCH("Coalspur",B354)),"Coalspur",IF(ISNUMBER(SEARCH("Kuzbass Fuel ",B354)),"Kuzbass Fuel ",IF(ISNUMBER(SEARCH("Polyus Gold",B354)),"Polyus Gold",IF(ISNUMBER(SEARCH("Energy Ventures",B354)),"Energy Ventures",IF(ISNUMBER(SEARCH("Whitehaven Coal",B354)),"Whitehaven Coal",IF(ISNUMBER(SEARCH("Banpu",B354)),"Banpu",IF(ISNUMBER(SEARCH("Bayan",B354)),"Bayan",IF(AND(ISNUMBER(SEARCH("RWE",B354)),NOT(ISNUMBER(SEARCH("ERWE",B354)))),"RWE",IF(ISNUMBER(SEARCH("Consol Energy",B354)),"Consol Energy",IF(ISNUMBER(SEARCH("WHSP",B354)),"WHSP",IF(ISNUMBER(SEARCH("Westmoreland",B354)),"Westmoreland",IF(ISNUMBER(SEARCH("Resource Generation",B354)),"Resource Generation",IF(ISNUMBER(SEARCH("Churchill Mining",B354)),"Churchill Mining",IF(ISNUMBER(SEARCH("NTPC",B354)),"NTPC",IF(ISNUMBER(SEARCH("Adaro",B354)),"Adaro",IF(ISNUMBER(SEARCH("Nacco",B354)),"Nacco",  IF(ISNUMBER(SEARCH("Idemitsu Kosan",B354)),"Idemitsu Kosan",IF(ISNUMBER(SEARCH("ARLP",B354)),"ARLP",IF(ISNUMBER(SEARCH("Huolinhe Opencut",B354)),"Huolinhe Opencut",IF(ISNUMBER(SEARCH("Golden Energy",B354)),"Golden Energy",IF(ISNUMBER(SEARCH("Mitsui &amp; Co",B354)),"Mitsui &amp; Co",
IF(AND(ISNUMBER(SEARCH("CoAL",B354)),NOT(ISNUMBER(SEARCH("?CoAL",B354)))),"CoAL",IF(ISNUMBER(SEARCH("NLMK",B354)),"NLMK",IF(ISNUMBER(SEARCH("Tata Power",B354)),"Tata Power",IF(ISNUMBER(SEARCH("MMK OJSC",B354)),"MMK OJSC",IF(ISNUMBER(SEARCH("Wesfarmers",B354)),"Wesfarmers",IF(ISNUMBER(SEARCH("Kazakhmys",B354)),"Kazakhmys",IF(ISNUMBER(SEARCH("New World Resources",B354)),"New World Resources",IF(ISNUMBER(SEARCH("MMC",B354)),"MMC",IF(ISNUMBER(SEARCH("Itochu",B354)),"Itochu",IF(ISNUMBER(SEARCH("Cockatoo",B354)),"Cockatoo",IF(ISNUMBER(SEARCH("Shanxi Meijin Energy",B354)),"Shanxi Meijin Energy",IF(ISNUMBER(SEARCH("Jizhong Energy",B354)),"Jizhong Energy",IF(ISNUMBER(SEARCH("Bandanna",B354)),"Bandanna",IF(ISNUMBER(SEARCH("Polo Resources",B354)),"Polo Resources",IF(ISNUMBER(SEARCH("Allete",B354)),"Allete",IF(ISNUMBER(SEARCH("CLP Holdings",B354)),"CLP Holdings", IF(AND(ISNUMBER(SEARCH("Aspire",B354)),NOT(ISNUMBER(SEARCH("Aspire D",B354)))),"Aspire", IF(ISNUMBER(SEARCH("Marubeni",B354)),"Marubeni",IF(ISNUMBER(SEARCH("China Resources",B354)),"China Resources",IF(ISNUMBER(SEARCH("Walter Energy",B354)),"Walter Energy",IF(ISNUMBER(SEARCH("Coal Energy",B354)),"Coal Energy",IF(ISNUMBER(SEARCH("Indika",B354)),"Indika",IF(ISNUMBER(SEARCH("Arcelor Mittal",B354)),"Arcelor Mittal",IF(ISNUMBER(SEARCH("FirstEnergy",B354)),"FirstEnergy",IF(ISNUMBER(SEARCH("Black Hills",B354)),"Black Hills",IF(ISNUMBER(SEARCH("Wescoal",B354)),"Wescoal",IF(ISNUMBER(SEARCH("Grupo Mexico",B354)),"Grupo Mexico",IF(and(or(B354="ARM", ISNUMBER(SEARCH("ARM ",B354))),NOT(ISNUMBER(SEARCH("?ARM",B354)))), "ARM",IF(ISNUMBER(SEARCH("Shanxi Coal",B354)),"Shanxi Coal",IF(ISNUMBER(SEARCH("Capital Power",B354)),"Capital Power",IF(ISNUMBER(SEARCH("PTT",B354)),"PTT",IF(ISNUMBER(SEARCH("Shanxi Lanhua Sci-Tech",B354)),"Shanxi Lanhua Sci-Tech",IF(ISNUMBER(SEARCH("Fortune",B354)),"Fortune",IF(ISNUMBER(SEARCH("Cardero",B354)),"Cardero",IF(ISNUMBER(SEARCH("Zhengzhou  Coal",B354)),"Zhengzhou Coal",IF(ISNUMBER(SEARCH("SAIL",B354)),"SAIL",IF(ISNUMBER(SEARCH("JSPL",B354)),"JSPL",IF(ISNUMBER(SEARCH("Shougang Fushan",B354)),"Shougang Fushan",IF(ISNUMBER(SEARCH("Jingyuan",B354)),"Jingyuan",IF(ISNUMBER(SEARCH("Stanmore",B354)),"Stanmore",IF(ISNUMBER(SEARCH("Prophecy Coal",B354)),"Prophecy Coal",IF(ISNUMBER(SEARCH("Cliffs Natural Resources",B354)),"Cliffs Natural Resources",IF(ISNUMBER(SEARCH("James River",B354)),"James River",IF(ISNUMBER(SEARCH("CESC",B354)),"CESC",IF(ISNUMBER(SEARCH("Alcoa",B354)),"Alcoa","0"))))))))))))))))))))))))))))))))))))))))))))))))))))))))))))))))))))))))))))))))))))))))))))))))))))
</f>
        <v>0</v>
      </c>
      <c r="F354" s="21" t="str">
        <f t="shared" si="6"/>
        <v>0</v>
      </c>
      <c r="G354" s="20" t="str">
        <f t="shared" si="7"/>
        <v>0</v>
      </c>
      <c r="H354" s="22">
        <v>98357.49</v>
      </c>
      <c r="I354" s="23"/>
    </row>
    <row r="355">
      <c r="A355" s="3" t="s">
        <v>35</v>
      </c>
      <c r="B355" s="3" t="s">
        <v>470</v>
      </c>
      <c r="C355" s="3" t="s">
        <v>375</v>
      </c>
      <c r="D355" s="17" t="str">
        <f t="shared" si="1"/>
        <v>0</v>
      </c>
      <c r="E355" s="20" t="str">
        <f t="shared" si="8"/>
        <v>0</v>
      </c>
      <c r="F355" s="21" t="str">
        <f t="shared" si="6"/>
        <v>0</v>
      </c>
      <c r="G355" s="20" t="str">
        <f t="shared" si="7"/>
        <v>0</v>
      </c>
      <c r="H355" s="22">
        <v>97632.87</v>
      </c>
      <c r="I355" s="23"/>
    </row>
    <row r="356">
      <c r="A356" s="3" t="s">
        <v>35</v>
      </c>
      <c r="B356" s="3" t="s">
        <v>471</v>
      </c>
      <c r="C356" s="3" t="s">
        <v>147</v>
      </c>
      <c r="D356" s="17" t="str">
        <f t="shared" si="1"/>
        <v>0</v>
      </c>
      <c r="E356" s="20" t="str">
        <f t="shared" si="8"/>
        <v>0</v>
      </c>
      <c r="F356" s="21" t="str">
        <f t="shared" si="6"/>
        <v>0</v>
      </c>
      <c r="G356" s="20" t="str">
        <f t="shared" si="7"/>
        <v>0</v>
      </c>
      <c r="H356" s="22">
        <v>95963.29</v>
      </c>
      <c r="I356" s="23"/>
    </row>
    <row r="357">
      <c r="A357" s="3" t="s">
        <v>35</v>
      </c>
      <c r="B357" s="3" t="s">
        <v>472</v>
      </c>
      <c r="C357" s="3" t="s">
        <v>145</v>
      </c>
      <c r="D357" s="17" t="str">
        <f t="shared" si="1"/>
        <v>0</v>
      </c>
      <c r="E357" s="20" t="str">
        <f t="shared" si="8"/>
        <v>0</v>
      </c>
      <c r="F357" s="21" t="str">
        <f t="shared" si="6"/>
        <v>0</v>
      </c>
      <c r="G357" s="20" t="str">
        <f t="shared" si="7"/>
        <v>0</v>
      </c>
      <c r="H357" s="22">
        <v>95514.98</v>
      </c>
      <c r="I357" s="23"/>
    </row>
    <row r="358">
      <c r="A358" s="3" t="s">
        <v>35</v>
      </c>
      <c r="B358" s="3" t="s">
        <v>473</v>
      </c>
      <c r="C358" s="3" t="s">
        <v>81</v>
      </c>
      <c r="D358" s="17" t="str">
        <f t="shared" si="1"/>
        <v>0</v>
      </c>
      <c r="E358" s="20" t="str">
        <f t="shared" si="8"/>
        <v>0</v>
      </c>
      <c r="F358" s="21" t="str">
        <f t="shared" si="6"/>
        <v>0</v>
      </c>
      <c r="G358" s="20" t="str">
        <f t="shared" si="7"/>
        <v>0</v>
      </c>
      <c r="H358" s="22">
        <v>93464.82</v>
      </c>
      <c r="I358" s="23"/>
    </row>
    <row r="359">
      <c r="A359" s="3" t="s">
        <v>35</v>
      </c>
      <c r="B359" s="3" t="s">
        <v>474</v>
      </c>
      <c r="C359" s="3" t="s">
        <v>105</v>
      </c>
      <c r="D359" s="17" t="str">
        <f t="shared" si="1"/>
        <v>0</v>
      </c>
      <c r="E359" s="20" t="str">
        <f t="shared" si="8"/>
        <v>0</v>
      </c>
      <c r="F359" s="21" t="str">
        <f t="shared" si="6"/>
        <v>0</v>
      </c>
      <c r="G359" s="20" t="str">
        <f t="shared" si="7"/>
        <v>0</v>
      </c>
      <c r="H359" s="22">
        <v>92731.13</v>
      </c>
      <c r="I359" s="23"/>
    </row>
    <row r="360">
      <c r="A360" s="3" t="s">
        <v>35</v>
      </c>
      <c r="B360" s="3" t="s">
        <v>475</v>
      </c>
      <c r="C360" s="3" t="s">
        <v>160</v>
      </c>
      <c r="D360" s="17" t="str">
        <f t="shared" si="1"/>
        <v>0</v>
      </c>
      <c r="E360" s="20" t="str">
        <f t="shared" si="8"/>
        <v>0</v>
      </c>
      <c r="F360" s="21" t="str">
        <f t="shared" si="6"/>
        <v>0</v>
      </c>
      <c r="G360" s="20" t="str">
        <f t="shared" si="7"/>
        <v>0</v>
      </c>
      <c r="H360" s="22">
        <v>92079.55</v>
      </c>
      <c r="I360" s="23"/>
    </row>
    <row r="361">
      <c r="A361" s="3" t="s">
        <v>35</v>
      </c>
      <c r="B361" s="3" t="s">
        <v>476</v>
      </c>
      <c r="C361" s="3" t="s">
        <v>57</v>
      </c>
      <c r="D361" s="17" t="str">
        <f t="shared" si="1"/>
        <v>0</v>
      </c>
      <c r="E361" s="20" t="str">
        <f t="shared" si="8"/>
        <v>0</v>
      </c>
      <c r="F361" s="21" t="str">
        <f t="shared" si="6"/>
        <v>0</v>
      </c>
      <c r="G361" s="20" t="str">
        <f t="shared" si="7"/>
        <v>0</v>
      </c>
      <c r="H361" s="22">
        <v>91653.8</v>
      </c>
      <c r="I361" s="23"/>
    </row>
    <row r="362">
      <c r="A362" s="3" t="s">
        <v>35</v>
      </c>
      <c r="B362" s="3" t="s">
        <v>477</v>
      </c>
      <c r="C362" s="3" t="s">
        <v>132</v>
      </c>
      <c r="D362" s="17" t="str">
        <f t="shared" si="1"/>
        <v>0</v>
      </c>
      <c r="E362" s="20" t="str">
        <f t="shared" si="8"/>
        <v>0</v>
      </c>
      <c r="F362" s="21" t="str">
        <f t="shared" si="6"/>
        <v>0</v>
      </c>
      <c r="G362" s="20" t="str">
        <f t="shared" si="7"/>
        <v>0</v>
      </c>
      <c r="H362" s="22">
        <v>91628.04</v>
      </c>
      <c r="I362" s="23"/>
    </row>
    <row r="363">
      <c r="A363" s="3" t="s">
        <v>35</v>
      </c>
      <c r="B363" s="3" t="s">
        <v>478</v>
      </c>
      <c r="C363" s="3" t="s">
        <v>116</v>
      </c>
      <c r="D363" s="17" t="str">
        <f t="shared" si="1"/>
        <v>0</v>
      </c>
      <c r="E363" s="20" t="str">
        <f t="shared" si="8"/>
        <v>0</v>
      </c>
      <c r="F363" s="21" t="str">
        <f t="shared" si="6"/>
        <v>0</v>
      </c>
      <c r="G363" s="20" t="str">
        <f t="shared" si="7"/>
        <v>0</v>
      </c>
      <c r="H363" s="22">
        <v>89749.07</v>
      </c>
      <c r="I363" s="23"/>
    </row>
    <row r="364">
      <c r="A364" s="3" t="s">
        <v>35</v>
      </c>
      <c r="B364" s="3" t="s">
        <v>479</v>
      </c>
      <c r="C364" s="3" t="s">
        <v>307</v>
      </c>
      <c r="D364" s="17" t="str">
        <f t="shared" si="1"/>
        <v>0</v>
      </c>
      <c r="E364" s="20" t="str">
        <f t="shared" si="8"/>
        <v>0</v>
      </c>
      <c r="F364" s="21" t="str">
        <f t="shared" si="6"/>
        <v>0</v>
      </c>
      <c r="G364" s="20" t="str">
        <f t="shared" si="7"/>
        <v>0</v>
      </c>
      <c r="H364" s="22">
        <v>88623.19</v>
      </c>
      <c r="I364" s="23"/>
    </row>
    <row r="365">
      <c r="A365" s="3" t="s">
        <v>35</v>
      </c>
      <c r="B365" s="3" t="s">
        <v>480</v>
      </c>
      <c r="C365" s="3" t="s">
        <v>319</v>
      </c>
      <c r="D365" s="17" t="str">
        <f t="shared" si="1"/>
        <v>0</v>
      </c>
      <c r="E365" s="20" t="str">
        <f t="shared" si="8"/>
        <v>0</v>
      </c>
      <c r="F365" s="21" t="str">
        <f t="shared" si="6"/>
        <v>0</v>
      </c>
      <c r="G365" s="20" t="str">
        <f t="shared" si="7"/>
        <v>0</v>
      </c>
      <c r="H365" s="22">
        <v>84881.85</v>
      </c>
      <c r="I365" s="23"/>
    </row>
    <row r="366">
      <c r="A366" s="3" t="s">
        <v>35</v>
      </c>
      <c r="B366" s="3" t="s">
        <v>481</v>
      </c>
      <c r="C366" s="3" t="s">
        <v>81</v>
      </c>
      <c r="D366" s="17" t="str">
        <f t="shared" si="1"/>
        <v>0</v>
      </c>
      <c r="E366" s="20" t="str">
        <f t="shared" si="8"/>
        <v>0</v>
      </c>
      <c r="F366" s="21" t="str">
        <f t="shared" si="6"/>
        <v>0</v>
      </c>
      <c r="G366" s="20" t="str">
        <f t="shared" si="7"/>
        <v>0</v>
      </c>
      <c r="H366" s="22">
        <v>83586.72</v>
      </c>
      <c r="I366" s="23"/>
    </row>
    <row r="367">
      <c r="A367" s="3" t="s">
        <v>35</v>
      </c>
      <c r="B367" s="3" t="s">
        <v>482</v>
      </c>
      <c r="C367" s="3" t="s">
        <v>57</v>
      </c>
      <c r="D367" s="17" t="str">
        <f t="shared" si="1"/>
        <v>0</v>
      </c>
      <c r="E367" s="20" t="str">
        <f t="shared" si="8"/>
        <v>0</v>
      </c>
      <c r="F367" s="21" t="str">
        <f t="shared" si="6"/>
        <v>0</v>
      </c>
      <c r="G367" s="20" t="str">
        <f t="shared" si="7"/>
        <v>0</v>
      </c>
      <c r="H367" s="22">
        <v>83553.96</v>
      </c>
      <c r="I367" s="23"/>
    </row>
    <row r="368">
      <c r="A368" s="3" t="s">
        <v>35</v>
      </c>
      <c r="B368" s="3" t="s">
        <v>483</v>
      </c>
      <c r="C368" s="3" t="s">
        <v>116</v>
      </c>
      <c r="D368" s="17" t="str">
        <f t="shared" si="1"/>
        <v>0</v>
      </c>
      <c r="E368" s="20" t="str">
        <f t="shared" si="8"/>
        <v>0</v>
      </c>
      <c r="F368" s="21" t="str">
        <f t="shared" si="6"/>
        <v>0</v>
      </c>
      <c r="G368" s="20" t="str">
        <f t="shared" si="7"/>
        <v>0</v>
      </c>
      <c r="H368" s="22">
        <v>82953.78</v>
      </c>
      <c r="I368" s="23"/>
    </row>
    <row r="369">
      <c r="A369" s="3" t="s">
        <v>35</v>
      </c>
      <c r="B369" s="3" t="s">
        <v>484</v>
      </c>
      <c r="C369" s="3" t="s">
        <v>165</v>
      </c>
      <c r="D369" s="17" t="str">
        <f t="shared" si="1"/>
        <v>0</v>
      </c>
      <c r="E369" s="20" t="str">
        <f t="shared" si="8"/>
        <v>0</v>
      </c>
      <c r="F369" s="21" t="str">
        <f t="shared" si="6"/>
        <v>0</v>
      </c>
      <c r="G369" s="20" t="str">
        <f t="shared" si="7"/>
        <v>0</v>
      </c>
      <c r="H369" s="22">
        <v>82100.26</v>
      </c>
      <c r="I369" s="23"/>
    </row>
    <row r="370">
      <c r="A370" s="3" t="s">
        <v>35</v>
      </c>
      <c r="B370" s="3" t="s">
        <v>485</v>
      </c>
      <c r="C370" s="3" t="s">
        <v>81</v>
      </c>
      <c r="D370" s="17" t="str">
        <f t="shared" si="1"/>
        <v>0</v>
      </c>
      <c r="E370" s="20" t="str">
        <f t="shared" si="8"/>
        <v>0</v>
      </c>
      <c r="F370" s="21" t="str">
        <f t="shared" si="6"/>
        <v>0</v>
      </c>
      <c r="G370" s="20" t="str">
        <f t="shared" si="7"/>
        <v>0</v>
      </c>
      <c r="H370" s="22">
        <v>77971.12</v>
      </c>
      <c r="I370" s="23"/>
    </row>
    <row r="371">
      <c r="A371" s="3" t="s">
        <v>35</v>
      </c>
      <c r="B371" s="3" t="s">
        <v>486</v>
      </c>
      <c r="C371" s="3" t="s">
        <v>211</v>
      </c>
      <c r="D371" s="17" t="str">
        <f t="shared" si="1"/>
        <v>0</v>
      </c>
      <c r="E371" s="20" t="str">
        <f t="shared" si="8"/>
        <v>0</v>
      </c>
      <c r="F371" s="21" t="str">
        <f t="shared" si="6"/>
        <v>0</v>
      </c>
      <c r="G371" s="20" t="str">
        <f t="shared" si="7"/>
        <v>0</v>
      </c>
      <c r="H371" s="22">
        <v>77448.85</v>
      </c>
      <c r="I371" s="23"/>
    </row>
    <row r="372">
      <c r="A372" s="3" t="s">
        <v>35</v>
      </c>
      <c r="B372" s="3" t="s">
        <v>487</v>
      </c>
      <c r="C372" s="3" t="s">
        <v>488</v>
      </c>
      <c r="D372" s="17" t="str">
        <f t="shared" si="1"/>
        <v>0</v>
      </c>
      <c r="E372" s="20" t="str">
        <f t="shared" si="8"/>
        <v>0</v>
      </c>
      <c r="F372" s="21" t="str">
        <f t="shared" si="6"/>
        <v>0</v>
      </c>
      <c r="G372" s="20" t="str">
        <f t="shared" si="7"/>
        <v>0</v>
      </c>
      <c r="H372" s="22">
        <v>75824.98</v>
      </c>
      <c r="I372" s="23"/>
    </row>
    <row r="373">
      <c r="A373" s="3" t="s">
        <v>35</v>
      </c>
      <c r="B373" s="3" t="s">
        <v>489</v>
      </c>
      <c r="C373" s="3" t="s">
        <v>132</v>
      </c>
      <c r="D373" s="17" t="str">
        <f t="shared" si="1"/>
        <v>0</v>
      </c>
      <c r="E373" s="20" t="str">
        <f t="shared" si="8"/>
        <v>0</v>
      </c>
      <c r="F373" s="21" t="str">
        <f t="shared" si="6"/>
        <v>0</v>
      </c>
      <c r="G373" s="20" t="str">
        <f t="shared" si="7"/>
        <v>0</v>
      </c>
      <c r="H373" s="22">
        <v>75207.2</v>
      </c>
      <c r="I373" s="23"/>
    </row>
    <row r="374">
      <c r="A374" s="3" t="s">
        <v>35</v>
      </c>
      <c r="B374" s="3" t="s">
        <v>490</v>
      </c>
      <c r="C374" s="3" t="s">
        <v>81</v>
      </c>
      <c r="D374" s="17" t="str">
        <f t="shared" si="1"/>
        <v>Oil Search</v>
      </c>
      <c r="E374" s="20" t="str">
        <f t="shared" si="8"/>
        <v>0</v>
      </c>
      <c r="F374" s="21" t="str">
        <f t="shared" si="6"/>
        <v>OIL SEARCH</v>
      </c>
      <c r="G374" s="20">
        <f t="shared" si="7"/>
        <v>53085.08</v>
      </c>
      <c r="H374" s="22">
        <v>53085.08</v>
      </c>
      <c r="I374" s="23"/>
    </row>
    <row r="375">
      <c r="A375" s="3" t="s">
        <v>35</v>
      </c>
      <c r="B375" s="3" t="s">
        <v>491</v>
      </c>
      <c r="C375" s="3" t="s">
        <v>122</v>
      </c>
      <c r="D375" s="17" t="str">
        <f t="shared" si="1"/>
        <v>Tullow Oil</v>
      </c>
      <c r="E375" s="20" t="str">
        <f t="shared" si="8"/>
        <v>0</v>
      </c>
      <c r="F375" s="21" t="str">
        <f t="shared" si="6"/>
        <v>TULLOW OIL</v>
      </c>
      <c r="G375" s="20">
        <f t="shared" si="7"/>
        <v>49268.3</v>
      </c>
      <c r="H375" s="22">
        <v>49268.3</v>
      </c>
      <c r="I375" s="23"/>
    </row>
    <row r="376">
      <c r="A376" s="3" t="s">
        <v>35</v>
      </c>
      <c r="B376" s="3" t="s">
        <v>492</v>
      </c>
      <c r="C376" s="3" t="s">
        <v>57</v>
      </c>
      <c r="D376" s="17" t="str">
        <f t="shared" si="1"/>
        <v>0</v>
      </c>
      <c r="E376" s="20" t="str">
        <f t="shared" si="8"/>
        <v>0</v>
      </c>
      <c r="F376" s="21" t="str">
        <f t="shared" si="6"/>
        <v>0</v>
      </c>
      <c r="G376" s="20" t="str">
        <f t="shared" si="7"/>
        <v>0</v>
      </c>
      <c r="H376" s="22">
        <v>42280.64</v>
      </c>
      <c r="I376" s="23"/>
    </row>
    <row r="377">
      <c r="A377" s="3" t="s">
        <v>35</v>
      </c>
      <c r="B377" s="3" t="s">
        <v>493</v>
      </c>
      <c r="C377" s="3" t="s">
        <v>122</v>
      </c>
      <c r="D377" s="17" t="str">
        <f t="shared" si="1"/>
        <v>Shell</v>
      </c>
      <c r="E377" s="20" t="str">
        <f t="shared" si="8"/>
        <v>0</v>
      </c>
      <c r="F377" s="21" t="str">
        <f t="shared" si="6"/>
        <v>ROYAL DUTCH SHELL B (UK)</v>
      </c>
      <c r="G377" s="20">
        <f t="shared" si="7"/>
        <v>29071.15</v>
      </c>
      <c r="H377" s="22">
        <v>29071.15</v>
      </c>
      <c r="I377" s="23"/>
    </row>
    <row r="378">
      <c r="A378" s="3" t="s">
        <v>35</v>
      </c>
      <c r="B378" s="3" t="s">
        <v>494</v>
      </c>
      <c r="C378" s="3" t="s">
        <v>94</v>
      </c>
      <c r="D378" s="17" t="str">
        <f t="shared" si="1"/>
        <v>0</v>
      </c>
      <c r="E378" s="20" t="str">
        <f t="shared" si="8"/>
        <v>0</v>
      </c>
      <c r="F378" s="21" t="str">
        <f t="shared" si="6"/>
        <v>0</v>
      </c>
      <c r="G378" s="20" t="str">
        <f t="shared" si="7"/>
        <v>0</v>
      </c>
      <c r="H378" s="22">
        <v>16996.16</v>
      </c>
      <c r="I378" s="23"/>
    </row>
    <row r="379">
      <c r="A379" s="3" t="s">
        <v>35</v>
      </c>
      <c r="B379" s="3" t="s">
        <v>495</v>
      </c>
      <c r="C379" s="3" t="s">
        <v>132</v>
      </c>
      <c r="D379" s="17" t="str">
        <f t="shared" si="1"/>
        <v>0</v>
      </c>
      <c r="E379" s="20" t="str">
        <f t="shared" si="8"/>
        <v>0</v>
      </c>
      <c r="F379" s="21" t="str">
        <f t="shared" si="6"/>
        <v>0</v>
      </c>
      <c r="G379" s="20" t="str">
        <f t="shared" si="7"/>
        <v>0</v>
      </c>
      <c r="H379" s="22">
        <v>1749.36</v>
      </c>
      <c r="I379" s="23"/>
    </row>
    <row r="380">
      <c r="A380" s="3" t="s">
        <v>35</v>
      </c>
      <c r="B380" s="22" t="s">
        <v>496</v>
      </c>
      <c r="C380" s="3" t="s">
        <v>497</v>
      </c>
      <c r="D380" s="17" t="str">
        <f t="shared" si="1"/>
        <v>0</v>
      </c>
      <c r="E380" s="20" t="str">
        <f t="shared" si="8"/>
        <v>0</v>
      </c>
      <c r="F380" s="21" t="str">
        <f t="shared" si="6"/>
        <v>0</v>
      </c>
      <c r="G380" s="20" t="str">
        <f t="shared" si="7"/>
        <v>0</v>
      </c>
      <c r="H380" s="22">
        <v>9.023098397E7</v>
      </c>
    </row>
    <row r="381">
      <c r="A381" s="3" t="s">
        <v>35</v>
      </c>
      <c r="B381" s="22" t="s">
        <v>498</v>
      </c>
      <c r="C381" s="3" t="s">
        <v>499</v>
      </c>
      <c r="D381" s="17" t="str">
        <f t="shared" si="1"/>
        <v>0</v>
      </c>
      <c r="E381" s="20" t="str">
        <f t="shared" si="8"/>
        <v>0</v>
      </c>
      <c r="F381" s="21" t="str">
        <f t="shared" si="6"/>
        <v>0</v>
      </c>
      <c r="G381" s="20" t="str">
        <f t="shared" si="7"/>
        <v>0</v>
      </c>
      <c r="H381" s="22">
        <v>1.1902499495E8</v>
      </c>
    </row>
    <row r="382">
      <c r="A382" s="3" t="s">
        <v>35</v>
      </c>
      <c r="B382" s="22" t="s">
        <v>500</v>
      </c>
      <c r="C382" s="3" t="s">
        <v>501</v>
      </c>
      <c r="D382" s="17" t="str">
        <f t="shared" si="1"/>
        <v>0</v>
      </c>
      <c r="E382" s="20" t="str">
        <f t="shared" si="8"/>
        <v>0</v>
      </c>
      <c r="F382" s="21" t="str">
        <f t="shared" si="6"/>
        <v>0</v>
      </c>
      <c r="G382" s="20" t="str">
        <f t="shared" si="7"/>
        <v>0</v>
      </c>
      <c r="H382" s="22">
        <v>2.3939244E7</v>
      </c>
    </row>
    <row r="383">
      <c r="A383" s="3" t="s">
        <v>35</v>
      </c>
      <c r="B383" s="22" t="s">
        <v>502</v>
      </c>
      <c r="C383" s="3" t="s">
        <v>501</v>
      </c>
      <c r="D383" s="17" t="str">
        <f t="shared" si="1"/>
        <v>0</v>
      </c>
      <c r="E383" s="20" t="str">
        <f t="shared" si="8"/>
        <v>0</v>
      </c>
      <c r="F383" s="21" t="str">
        <f t="shared" si="6"/>
        <v>0</v>
      </c>
      <c r="G383" s="20" t="str">
        <f t="shared" si="7"/>
        <v>0</v>
      </c>
      <c r="H383" s="22">
        <v>5.734179512E7</v>
      </c>
    </row>
    <row r="384">
      <c r="A384" s="3" t="s">
        <v>35</v>
      </c>
      <c r="B384" s="22" t="s">
        <v>503</v>
      </c>
      <c r="C384" s="3" t="s">
        <v>504</v>
      </c>
      <c r="D384" s="17" t="str">
        <f t="shared" si="1"/>
        <v>0</v>
      </c>
      <c r="E384" s="20" t="str">
        <f t="shared" si="8"/>
        <v>0</v>
      </c>
      <c r="F384" s="21" t="str">
        <f t="shared" si="6"/>
        <v>0</v>
      </c>
      <c r="G384" s="20" t="str">
        <f t="shared" si="7"/>
        <v>0</v>
      </c>
      <c r="H384" s="22">
        <v>7.185451595E7</v>
      </c>
    </row>
    <row r="385">
      <c r="A385" s="3" t="s">
        <v>35</v>
      </c>
      <c r="B385" s="22" t="s">
        <v>505</v>
      </c>
      <c r="C385" s="3" t="s">
        <v>506</v>
      </c>
      <c r="D385" s="17" t="str">
        <f t="shared" si="1"/>
        <v>0</v>
      </c>
      <c r="E385" s="20" t="str">
        <f t="shared" si="8"/>
        <v>0</v>
      </c>
      <c r="F385" s="21" t="str">
        <f t="shared" si="6"/>
        <v>0</v>
      </c>
      <c r="G385" s="20" t="str">
        <f t="shared" si="7"/>
        <v>0</v>
      </c>
      <c r="H385" s="22">
        <v>7.290845608E7</v>
      </c>
    </row>
    <row r="386">
      <c r="A386" s="3" t="s">
        <v>35</v>
      </c>
      <c r="B386" s="3" t="s">
        <v>507</v>
      </c>
      <c r="C386" s="3" t="s">
        <v>508</v>
      </c>
      <c r="D386" s="17" t="str">
        <f t="shared" si="1"/>
        <v>0</v>
      </c>
      <c r="E386" s="20" t="str">
        <f t="shared" si="8"/>
        <v>0</v>
      </c>
      <c r="F386" s="21" t="str">
        <f t="shared" si="6"/>
        <v>0</v>
      </c>
      <c r="G386" s="20" t="str">
        <f t="shared" si="7"/>
        <v>0</v>
      </c>
      <c r="H386" s="22">
        <v>3741.62</v>
      </c>
    </row>
    <row r="387">
      <c r="A387" s="3" t="s">
        <v>35</v>
      </c>
      <c r="B387" s="3" t="s">
        <v>509</v>
      </c>
      <c r="C387" s="3" t="s">
        <v>508</v>
      </c>
      <c r="D387" s="17" t="str">
        <f t="shared" si="1"/>
        <v>0</v>
      </c>
      <c r="E387" s="20" t="str">
        <f t="shared" si="8"/>
        <v>0</v>
      </c>
      <c r="F387" s="21" t="str">
        <f t="shared" si="6"/>
        <v>0</v>
      </c>
      <c r="G387" s="20" t="str">
        <f t="shared" si="7"/>
        <v>0</v>
      </c>
      <c r="H387" s="22">
        <v>684578.93</v>
      </c>
    </row>
    <row r="388">
      <c r="A388" s="3" t="s">
        <v>35</v>
      </c>
      <c r="B388" s="3" t="s">
        <v>510</v>
      </c>
      <c r="C388" s="3" t="s">
        <v>508</v>
      </c>
      <c r="D388" s="17" t="str">
        <f t="shared" si="1"/>
        <v>0</v>
      </c>
      <c r="E388" s="20" t="str">
        <f t="shared" si="8"/>
        <v>0</v>
      </c>
      <c r="F388" s="21" t="str">
        <f t="shared" si="6"/>
        <v>0</v>
      </c>
      <c r="G388" s="20" t="str">
        <f t="shared" si="7"/>
        <v>0</v>
      </c>
      <c r="H388" s="3">
        <v>156.17</v>
      </c>
    </row>
    <row r="389">
      <c r="A389" s="3" t="s">
        <v>35</v>
      </c>
      <c r="B389" s="22" t="s">
        <v>511</v>
      </c>
      <c r="C389" s="3" t="s">
        <v>508</v>
      </c>
      <c r="D389" s="17" t="str">
        <f t="shared" si="1"/>
        <v>0</v>
      </c>
      <c r="E389" s="20" t="str">
        <f t="shared" si="8"/>
        <v>0</v>
      </c>
      <c r="F389" s="21" t="str">
        <f t="shared" si="6"/>
        <v>0</v>
      </c>
      <c r="G389" s="20" t="str">
        <f t="shared" si="7"/>
        <v>0</v>
      </c>
      <c r="H389" s="3">
        <v>10.02</v>
      </c>
    </row>
    <row r="390">
      <c r="A390" s="3" t="s">
        <v>35</v>
      </c>
      <c r="B390" s="22" t="s">
        <v>512</v>
      </c>
      <c r="C390" s="3" t="s">
        <v>508</v>
      </c>
      <c r="D390" s="17" t="str">
        <f t="shared" si="1"/>
        <v>0</v>
      </c>
      <c r="E390" s="20" t="str">
        <f t="shared" si="8"/>
        <v>0</v>
      </c>
      <c r="F390" s="21" t="str">
        <f t="shared" si="6"/>
        <v>0</v>
      </c>
      <c r="G390" s="20" t="str">
        <f t="shared" si="7"/>
        <v>0</v>
      </c>
      <c r="H390" s="3">
        <v>86.61</v>
      </c>
    </row>
    <row r="391">
      <c r="A391" s="3" t="s">
        <v>35</v>
      </c>
      <c r="B391" s="22" t="s">
        <v>513</v>
      </c>
      <c r="C391" s="3" t="s">
        <v>508</v>
      </c>
      <c r="D391" s="17" t="str">
        <f t="shared" si="1"/>
        <v>0</v>
      </c>
      <c r="E391" s="20" t="str">
        <f t="shared" si="8"/>
        <v>0</v>
      </c>
      <c r="F391" s="21" t="str">
        <f t="shared" si="6"/>
        <v>0</v>
      </c>
      <c r="G391" s="20" t="str">
        <f t="shared" si="7"/>
        <v>0</v>
      </c>
      <c r="H391" s="22">
        <v>20322.77</v>
      </c>
    </row>
    <row r="392">
      <c r="A392" s="3" t="s">
        <v>35</v>
      </c>
      <c r="B392" s="22" t="s">
        <v>514</v>
      </c>
      <c r="C392" s="3" t="s">
        <v>508</v>
      </c>
      <c r="D392" s="17" t="str">
        <f t="shared" si="1"/>
        <v>0</v>
      </c>
      <c r="E392" s="20" t="str">
        <f t="shared" si="8"/>
        <v>0</v>
      </c>
      <c r="F392" s="21" t="str">
        <f t="shared" si="6"/>
        <v>0</v>
      </c>
      <c r="G392" s="20" t="str">
        <f t="shared" si="7"/>
        <v>0</v>
      </c>
      <c r="H392" s="22">
        <v>1421414.47</v>
      </c>
    </row>
    <row r="393">
      <c r="A393" s="3" t="s">
        <v>35</v>
      </c>
      <c r="B393" s="22" t="s">
        <v>515</v>
      </c>
      <c r="C393" s="3" t="s">
        <v>508</v>
      </c>
      <c r="D393" s="17" t="str">
        <f t="shared" si="1"/>
        <v>0</v>
      </c>
      <c r="E393" s="20" t="str">
        <f t="shared" si="8"/>
        <v>0</v>
      </c>
      <c r="F393" s="21" t="str">
        <f t="shared" si="6"/>
        <v>0</v>
      </c>
      <c r="G393" s="20" t="str">
        <f t="shared" si="7"/>
        <v>0</v>
      </c>
      <c r="H393" s="22">
        <v>1362.95</v>
      </c>
    </row>
    <row r="394">
      <c r="A394" s="3" t="s">
        <v>35</v>
      </c>
      <c r="B394" s="22" t="s">
        <v>516</v>
      </c>
      <c r="C394" s="3" t="s">
        <v>508</v>
      </c>
      <c r="D394" s="17" t="str">
        <f t="shared" si="1"/>
        <v>0</v>
      </c>
      <c r="E394" s="20" t="str">
        <f t="shared" si="8"/>
        <v>0</v>
      </c>
      <c r="F394" s="21" t="str">
        <f t="shared" si="6"/>
        <v>0</v>
      </c>
      <c r="G394" s="20" t="str">
        <f t="shared" si="7"/>
        <v>0</v>
      </c>
      <c r="H394" s="22">
        <v>1058794.58</v>
      </c>
    </row>
    <row r="395">
      <c r="A395" s="3" t="s">
        <v>35</v>
      </c>
      <c r="B395" s="22" t="s">
        <v>517</v>
      </c>
      <c r="C395" s="3" t="s">
        <v>508</v>
      </c>
      <c r="D395" s="17" t="str">
        <f t="shared" si="1"/>
        <v>0</v>
      </c>
      <c r="E395" s="20" t="str">
        <f t="shared" si="8"/>
        <v>0</v>
      </c>
      <c r="F395" s="21" t="str">
        <f t="shared" si="6"/>
        <v>0</v>
      </c>
      <c r="G395" s="20" t="str">
        <f t="shared" si="7"/>
        <v>0</v>
      </c>
      <c r="H395" s="22">
        <v>7816502.02</v>
      </c>
    </row>
    <row r="396">
      <c r="A396" s="3" t="s">
        <v>35</v>
      </c>
      <c r="B396" s="22" t="s">
        <v>518</v>
      </c>
      <c r="C396" s="3" t="s">
        <v>508</v>
      </c>
      <c r="D396" s="17" t="str">
        <f t="shared" si="1"/>
        <v>0</v>
      </c>
      <c r="E396" s="20" t="str">
        <f t="shared" si="8"/>
        <v>0</v>
      </c>
      <c r="F396" s="21" t="str">
        <f t="shared" si="6"/>
        <v>0</v>
      </c>
      <c r="G396" s="20" t="str">
        <f t="shared" si="7"/>
        <v>0</v>
      </c>
      <c r="H396" s="22">
        <v>1.247035971E7</v>
      </c>
    </row>
    <row r="397">
      <c r="A397" s="3" t="s">
        <v>35</v>
      </c>
      <c r="B397" s="22" t="s">
        <v>519</v>
      </c>
      <c r="C397" s="3" t="s">
        <v>520</v>
      </c>
      <c r="D397" s="17" t="str">
        <f t="shared" si="1"/>
        <v>0</v>
      </c>
      <c r="E397" s="20" t="str">
        <f t="shared" si="8"/>
        <v>0</v>
      </c>
      <c r="F397" s="21" t="str">
        <f t="shared" si="6"/>
        <v>0</v>
      </c>
      <c r="G397" s="20" t="str">
        <f t="shared" si="7"/>
        <v>0</v>
      </c>
      <c r="H397" s="22">
        <v>3046541.26</v>
      </c>
    </row>
    <row r="398">
      <c r="A398" s="3" t="s">
        <v>35</v>
      </c>
      <c r="B398" s="3" t="s">
        <v>521</v>
      </c>
      <c r="C398" s="3" t="s">
        <v>520</v>
      </c>
      <c r="D398" s="17" t="str">
        <f t="shared" si="1"/>
        <v>0</v>
      </c>
      <c r="E398" s="20" t="str">
        <f t="shared" si="8"/>
        <v>0</v>
      </c>
      <c r="F398" s="21" t="str">
        <f t="shared" si="6"/>
        <v>0</v>
      </c>
      <c r="G398" s="20" t="str">
        <f t="shared" si="7"/>
        <v>0</v>
      </c>
      <c r="H398" s="22">
        <v>449350.29</v>
      </c>
    </row>
    <row r="399">
      <c r="A399" s="3" t="s">
        <v>35</v>
      </c>
      <c r="B399" s="3" t="s">
        <v>522</v>
      </c>
      <c r="C399" s="3" t="s">
        <v>520</v>
      </c>
      <c r="D399" s="17" t="str">
        <f t="shared" si="1"/>
        <v>0</v>
      </c>
      <c r="E399" s="20" t="str">
        <f t="shared" si="8"/>
        <v>0</v>
      </c>
      <c r="F399" s="21" t="str">
        <f t="shared" si="6"/>
        <v>0</v>
      </c>
      <c r="G399" s="20" t="str">
        <f t="shared" si="7"/>
        <v>0</v>
      </c>
      <c r="H399" s="22">
        <v>13234.44</v>
      </c>
    </row>
    <row r="400">
      <c r="A400" s="3" t="s">
        <v>35</v>
      </c>
      <c r="B400" s="3" t="s">
        <v>523</v>
      </c>
      <c r="C400" s="3" t="s">
        <v>524</v>
      </c>
      <c r="D400" s="17" t="str">
        <f t="shared" si="1"/>
        <v>0</v>
      </c>
      <c r="E400" s="20" t="str">
        <f t="shared" si="8"/>
        <v>0</v>
      </c>
      <c r="F400" s="21" t="str">
        <f t="shared" si="6"/>
        <v>0</v>
      </c>
      <c r="G400" s="20" t="str">
        <f t="shared" si="7"/>
        <v>0</v>
      </c>
      <c r="H400" s="22">
        <v>1700000.0</v>
      </c>
    </row>
    <row r="401">
      <c r="A401" s="3"/>
      <c r="D401" s="17"/>
      <c r="E401" s="20"/>
      <c r="F401" s="21"/>
      <c r="G401" s="20"/>
    </row>
    <row r="402">
      <c r="A402" s="3"/>
      <c r="D402" s="17"/>
      <c r="E402" s="20"/>
      <c r="F402" s="21"/>
      <c r="G402" s="20"/>
    </row>
    <row r="403">
      <c r="A403" s="3"/>
      <c r="D403" s="17"/>
      <c r="E403" s="20"/>
      <c r="F403" s="21"/>
      <c r="G403" s="20"/>
    </row>
    <row r="404">
      <c r="A404" s="3"/>
      <c r="D404" s="17"/>
      <c r="E404" s="20"/>
      <c r="F404" s="21"/>
      <c r="G404" s="20"/>
    </row>
    <row r="405">
      <c r="A405" s="3"/>
      <c r="D405" s="17"/>
      <c r="E405" s="20"/>
      <c r="F405" s="21"/>
      <c r="G405" s="20"/>
    </row>
    <row r="406">
      <c r="A406" s="3"/>
    </row>
    <row r="407">
      <c r="A407"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tr">
        <f>'Full Data'!A2</f>
        <v>Royal Borough of Kingston upon Thames Pension Fund</v>
      </c>
      <c r="C1" s="4"/>
      <c r="D1" s="4"/>
      <c r="E1" s="4"/>
      <c r="F1" s="4"/>
      <c r="G1" s="4" t="s">
        <v>15</v>
      </c>
      <c r="I1" s="6" t="s">
        <v>19</v>
      </c>
    </row>
    <row r="2">
      <c r="A2" s="1" t="s">
        <v>24</v>
      </c>
      <c r="B2" s="9">
        <f>SUM('Full Data'!H1:H1000)</f>
        <v>640890123.8</v>
      </c>
      <c r="C2" s="4"/>
      <c r="D2" s="4"/>
      <c r="E2" s="4"/>
      <c r="F2" s="4"/>
      <c r="G2" s="10">
        <v>5.48669E8</v>
      </c>
    </row>
    <row r="3">
      <c r="A3" s="1" t="s">
        <v>38</v>
      </c>
      <c r="B3" s="9">
        <f>SUM('Full Data'!G2:G1000)</f>
        <v>5232552.79</v>
      </c>
      <c r="C3" s="4"/>
      <c r="D3" s="4"/>
      <c r="E3" s="4"/>
      <c r="F3" s="4"/>
      <c r="G3" s="4"/>
    </row>
    <row r="4">
      <c r="A4" s="1" t="s">
        <v>39</v>
      </c>
      <c r="B4" s="11">
        <f>B3/B2</f>
        <v>0.008164508386</v>
      </c>
      <c r="C4" s="4"/>
      <c r="D4" s="4"/>
      <c r="E4" s="4"/>
      <c r="F4" s="4"/>
      <c r="G4" s="4"/>
    </row>
    <row r="5">
      <c r="A5" s="1"/>
      <c r="B5" s="1"/>
      <c r="C5" s="4"/>
      <c r="D5" s="4"/>
      <c r="E5" s="4"/>
      <c r="F5" s="4"/>
      <c r="G5" s="4"/>
    </row>
    <row r="6">
      <c r="A6" s="1"/>
      <c r="B6" s="1"/>
      <c r="C6" s="4"/>
      <c r="D6" s="4"/>
      <c r="E6" s="4"/>
      <c r="F6" s="4"/>
      <c r="G6" s="4"/>
    </row>
    <row r="7">
      <c r="A7" s="1" t="s">
        <v>40</v>
      </c>
      <c r="B7" s="1"/>
      <c r="C7" s="4"/>
      <c r="D7" s="4"/>
      <c r="E7" s="4" t="s">
        <v>41</v>
      </c>
      <c r="F7" s="4"/>
      <c r="G7" s="4"/>
    </row>
    <row r="8">
      <c r="A8" s="1" t="s">
        <v>42</v>
      </c>
      <c r="B8" s="1"/>
      <c r="C8" s="4" t="s">
        <v>0</v>
      </c>
      <c r="D8" s="4"/>
      <c r="E8" s="4"/>
      <c r="F8" s="4"/>
      <c r="G8" s="4"/>
    </row>
    <row r="9">
      <c r="A9" s="13">
        <f>LARGE('Full Data'!G:G,1)</f>
        <v>1009554.66</v>
      </c>
      <c r="B9" s="11">
        <f t="shared" ref="B9:B18" si="1">A9/$B$2</f>
        <v>0.001575238286</v>
      </c>
      <c r="C9" s="14" t="str">
        <f t="array" ref="C9">INDEX('Full Data'!F:F,MATCH(LARGE('Full Data'!G:G,1),'Full Data'!G:G,0))</f>
        <v>TOTAL</v>
      </c>
      <c r="D9" s="4"/>
      <c r="E9" s="4"/>
      <c r="F9" s="4"/>
      <c r="G9" s="4"/>
    </row>
    <row r="10">
      <c r="A10" s="13">
        <f>LARGE('Full Data'!G:G,2)</f>
        <v>810970.96</v>
      </c>
      <c r="B10" s="11">
        <f t="shared" si="1"/>
        <v>0.001265382208</v>
      </c>
      <c r="C10" s="14" t="str">
        <f t="array" ref="C10">INDEX('Full Data'!F:F,MATCH(LARGE('Full Data'!G:G,2),'Full Data'!G:G,0))</f>
        <v>ROYAL DUTCH SHELL A (UK)</v>
      </c>
      <c r="D10" s="4"/>
      <c r="E10" s="4"/>
      <c r="F10" s="4"/>
      <c r="G10" s="4"/>
    </row>
    <row r="11">
      <c r="A11" s="13">
        <f>LARGE('Full Data'!G:G,3)</f>
        <v>541652.02</v>
      </c>
      <c r="B11" s="11">
        <f t="shared" si="1"/>
        <v>0.000845155823</v>
      </c>
      <c r="C11" s="14" t="str">
        <f t="array" ref="C11">INDEX('Full Data'!F:F,MATCH(LARGE('Full Data'!G:G,3),'Full Data'!G:G,0))</f>
        <v>BG GROUP</v>
      </c>
      <c r="D11" s="4"/>
      <c r="E11" s="4"/>
      <c r="F11" s="4"/>
      <c r="G11" s="4"/>
    </row>
    <row r="12">
      <c r="A12" s="13">
        <f>LARGE('Full Data'!G:G,4)</f>
        <v>424936.07</v>
      </c>
      <c r="B12" s="11">
        <f t="shared" si="1"/>
        <v>0.0006630404405</v>
      </c>
      <c r="C12" s="14" t="str">
        <f t="array" ref="C12">INDEX('Full Data'!F:F,MATCH(LARGE('Full Data'!G:G,4),'Full Data'!G:G,0))</f>
        <v>MARATHON OIL GROUP</v>
      </c>
      <c r="D12" s="4"/>
      <c r="E12" s="4"/>
      <c r="F12" s="4"/>
      <c r="G12" s="4"/>
    </row>
    <row r="13">
      <c r="A13" s="13">
        <f>LARGE('Full Data'!G:G,5)</f>
        <v>413186.5</v>
      </c>
      <c r="B13" s="11">
        <f t="shared" si="1"/>
        <v>0.0006447072356</v>
      </c>
      <c r="C13" s="14" t="str">
        <f t="array" ref="C13">INDEX('Full Data'!F:F,MATCH(LARGE('Full Data'!G:G,5),'Full Data'!G:G,0))</f>
        <v>SUNCOR ENERGY (CA)</v>
      </c>
      <c r="D13" s="4"/>
      <c r="E13" s="4"/>
      <c r="F13" s="4"/>
      <c r="G13" s="4"/>
    </row>
    <row r="14">
      <c r="A14" s="13">
        <f>LARGE('Full Data'!G:G,6)</f>
        <v>390300.63</v>
      </c>
      <c r="B14" s="11">
        <f t="shared" si="1"/>
        <v>0.0006089977291</v>
      </c>
      <c r="C14" s="14" t="str">
        <f t="array" ref="C14">INDEX('Full Data'!F:F,MATCH(LARGE('Full Data'!G:G,6),'Full Data'!G:G,0))</f>
        <v>BP</v>
      </c>
      <c r="D14" s="4"/>
      <c r="E14" s="4"/>
      <c r="F14" s="4"/>
      <c r="G14" s="4"/>
    </row>
    <row r="15">
      <c r="A15" s="13">
        <f>LARGE('Full Data'!G:G,7)</f>
        <v>270585.79</v>
      </c>
      <c r="B15" s="11">
        <f t="shared" si="1"/>
        <v>0.0004222030891</v>
      </c>
      <c r="C15" s="14" t="str">
        <f t="array" ref="C15">INDEX('Full Data'!F:F,MATCH(LARGE('Full Data'!G:G,7),'Full Data'!G:G,0))</f>
        <v>GDF SUEZ</v>
      </c>
      <c r="D15" s="4"/>
      <c r="E15" s="4"/>
      <c r="F15" s="4"/>
      <c r="G15" s="4"/>
    </row>
    <row r="16">
      <c r="A16" s="13">
        <f>LARGE('Full Data'!G:G,8)</f>
        <v>270461.43</v>
      </c>
      <c r="B16" s="11">
        <f t="shared" si="1"/>
        <v>0.0004220090464</v>
      </c>
      <c r="C16" s="14" t="str">
        <f t="array" ref="C16">INDEX('Full Data'!F:F,MATCH(LARGE('Full Data'!G:G,8),'Full Data'!G:G,0))</f>
        <v>OCCIDENTAL PETROLEUM</v>
      </c>
      <c r="D16" s="4"/>
      <c r="E16" s="4"/>
      <c r="F16" s="4"/>
      <c r="G16" s="4"/>
    </row>
    <row r="17">
      <c r="A17" s="13">
        <f>LARGE('Full Data'!G:G,9)</f>
        <v>223655.34</v>
      </c>
      <c r="B17" s="11">
        <f t="shared" si="1"/>
        <v>0.0003489761064</v>
      </c>
      <c r="C17" s="14" t="str">
        <f t="array" ref="C17">INDEX('Full Data'!F:F,MATCH(LARGE('Full Data'!G:G,9),'Full Data'!G:G,0))</f>
        <v>RWE</v>
      </c>
      <c r="D17" s="4"/>
      <c r="E17" s="4"/>
      <c r="F17" s="4"/>
      <c r="G17" s="4"/>
    </row>
    <row r="18">
      <c r="A18" s="13">
        <f>LARGE('Full Data'!G:G,10)</f>
        <v>202582.27</v>
      </c>
      <c r="B18" s="11">
        <f t="shared" si="1"/>
        <v>0.0003160951659</v>
      </c>
      <c r="C18" s="14" t="str">
        <f t="array" ref="C18">INDEX('Full Data'!F:F,MATCH(LARGE('Full Data'!G:G,10),'Full Data'!G:G,0))</f>
        <v>MITSUBISHI</v>
      </c>
      <c r="D18" s="4"/>
      <c r="E18" s="4"/>
      <c r="F18" s="4"/>
      <c r="G18" s="4"/>
    </row>
    <row r="19">
      <c r="A19" s="4"/>
      <c r="B19" s="4"/>
      <c r="C19" s="4"/>
      <c r="D19" s="4"/>
      <c r="E19" s="4"/>
      <c r="F19" s="4"/>
      <c r="G19" s="4"/>
    </row>
  </sheetData>
  <hyperlinks>
    <hyperlink r:id="rId1" ref="I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4.0"/>
    <col customWidth="1" min="6" max="6" width="18.57"/>
  </cols>
  <sheetData>
    <row r="1">
      <c r="A1" s="4" t="s">
        <v>43</v>
      </c>
      <c r="B1" s="12">
        <v>0.1</v>
      </c>
      <c r="C1" s="4"/>
      <c r="D1" s="4"/>
      <c r="E1" s="4"/>
      <c r="F1" s="4"/>
      <c r="G1" s="4"/>
    </row>
    <row r="2">
      <c r="A2" s="4"/>
      <c r="B2" s="4" t="s">
        <v>42</v>
      </c>
      <c r="C2" s="4" t="s">
        <v>44</v>
      </c>
      <c r="D2" s="4" t="s">
        <v>0</v>
      </c>
      <c r="E2" s="4" t="s">
        <v>45</v>
      </c>
      <c r="F2" s="4" t="s">
        <v>46</v>
      </c>
      <c r="G2" s="4" t="s">
        <v>47</v>
      </c>
    </row>
    <row r="3">
      <c r="A3" s="4"/>
      <c r="B3" s="4"/>
      <c r="C3" s="4"/>
      <c r="D3" s="4"/>
      <c r="E3" s="4"/>
      <c r="F3" s="4"/>
      <c r="G3" s="4"/>
    </row>
    <row r="4">
      <c r="A4" s="4" t="s">
        <v>48</v>
      </c>
      <c r="B4" s="13">
        <f>'Fossil Fuel direct investments'!B2</f>
        <v>640890123.8</v>
      </c>
      <c r="C4" s="4"/>
      <c r="D4" s="14"/>
      <c r="E4" s="4"/>
      <c r="F4" s="4"/>
      <c r="G4" s="4"/>
    </row>
    <row r="5">
      <c r="A5" s="15">
        <v>1.0</v>
      </c>
      <c r="B5" s="13">
        <f>LARGE('Full Data'!H:H,A5)</f>
        <v>119024995</v>
      </c>
      <c r="C5" s="11">
        <f t="shared" ref="C5:C19" si="1">B5/$B$4</f>
        <v>0.1857182542</v>
      </c>
      <c r="D5" s="14" t="str">
        <f t="array" ref="D5">INDEX('Full Data'!B:B,MATCH(LARGE('Full Data'!H:H,A5),'Full Data'!H:H,0))</f>
        <v>TPN GLOBAL EQUITY - A</v>
      </c>
      <c r="E5" s="16" t="s">
        <v>49</v>
      </c>
      <c r="F5" s="13">
        <f t="shared" ref="F5:F19" si="2">IF(E5="yes",B5*$B$1,0)</f>
        <v>11902499.5</v>
      </c>
      <c r="G5" s="11">
        <f t="shared" ref="G5:G19" si="3">F5/$B$4</f>
        <v>0.01857182542</v>
      </c>
    </row>
    <row r="6">
      <c r="A6" s="15">
        <v>2.0</v>
      </c>
      <c r="B6" s="13">
        <f>LARGE('Full Data'!H:H,A6)</f>
        <v>90230983.97</v>
      </c>
      <c r="C6" s="11">
        <f t="shared" si="1"/>
        <v>0.140790099</v>
      </c>
      <c r="D6" s="14" t="str">
        <f t="array" ref="D6">INDEX('Full Data'!B:B,MATCH(LARGE('Full Data'!H:H,A6),'Full Data'!H:H,0))</f>
        <v>SCHRODER LIFE QEP GLOBAL ACTIVE VALUE FUND</v>
      </c>
      <c r="E6" s="16" t="s">
        <v>49</v>
      </c>
      <c r="F6" s="13">
        <f t="shared" si="2"/>
        <v>9023098.397</v>
      </c>
      <c r="G6" s="11">
        <f t="shared" si="3"/>
        <v>0.0140790099</v>
      </c>
    </row>
    <row r="7">
      <c r="A7" s="15">
        <v>3.0</v>
      </c>
      <c r="B7" s="13">
        <f>LARGE('Full Data'!H:H,A7)</f>
        <v>72908456.08</v>
      </c>
      <c r="C7" s="11">
        <f t="shared" si="1"/>
        <v>0.1137612414</v>
      </c>
      <c r="D7" s="18" t="s">
        <v>50</v>
      </c>
      <c r="E7" s="16" t="s">
        <v>49</v>
      </c>
      <c r="F7" s="13">
        <f t="shared" si="2"/>
        <v>7290845.608</v>
      </c>
      <c r="G7" s="11">
        <f t="shared" si="3"/>
        <v>0.01137612414</v>
      </c>
    </row>
    <row r="8">
      <c r="A8" s="15">
        <v>4.0</v>
      </c>
      <c r="B8" s="13">
        <f>LARGE('Full Data'!H:H,A8)</f>
        <v>71854515.95</v>
      </c>
      <c r="C8" s="11">
        <f t="shared" si="1"/>
        <v>0.1121167471</v>
      </c>
      <c r="D8" s="14" t="str">
        <f t="array" ref="D8">INDEX('Full Data'!B:B,MATCH(LARGE('Full Data'!H:H,A8),'Full Data'!H:H,0))</f>
        <v>Pyrford Global Total Return Fund</v>
      </c>
      <c r="E8" s="16" t="s">
        <v>49</v>
      </c>
      <c r="F8" s="13">
        <f t="shared" si="2"/>
        <v>7185451.595</v>
      </c>
      <c r="G8" s="11">
        <f t="shared" si="3"/>
        <v>0.01121167471</v>
      </c>
    </row>
    <row r="9">
      <c r="A9" s="15">
        <v>5.0</v>
      </c>
      <c r="B9" s="13">
        <f>LARGE('Full Data'!H:H,A9)</f>
        <v>57341795.12</v>
      </c>
      <c r="C9" s="11">
        <f t="shared" si="1"/>
        <v>0.08947211541</v>
      </c>
      <c r="D9" s="14" t="str">
        <f t="array" ref="D9">INDEX('Full Data'!B:B,MATCH(LARGE('Full Data'!H:H,A9),'Full Data'!H:H,0))</f>
        <v>HENDERSON ALL STOCK CREDIT</v>
      </c>
      <c r="E9" s="4"/>
      <c r="F9" s="13">
        <f t="shared" si="2"/>
        <v>0</v>
      </c>
      <c r="G9" s="11">
        <f t="shared" si="3"/>
        <v>0</v>
      </c>
    </row>
    <row r="10">
      <c r="A10" s="15">
        <v>6.0</v>
      </c>
      <c r="B10" s="13">
        <f>LARGE('Full Data'!H:H,A10)</f>
        <v>23939244</v>
      </c>
      <c r="C10" s="11">
        <f t="shared" si="1"/>
        <v>0.03735311735</v>
      </c>
      <c r="D10" s="14" t="str">
        <f t="array" ref="D10">INDEX('Full Data'!B:B,MATCH(LARGE('Full Data'!H:H,A10),'Full Data'!H:H,0))</f>
        <v>HENDERSON ALL STOCK - Total Return Bond</v>
      </c>
      <c r="E10" s="4"/>
      <c r="F10" s="13">
        <f t="shared" si="2"/>
        <v>0</v>
      </c>
      <c r="G10" s="11">
        <f t="shared" si="3"/>
        <v>0</v>
      </c>
    </row>
    <row r="11">
      <c r="A11" s="15">
        <v>7.0</v>
      </c>
      <c r="B11" s="13">
        <f>LARGE('Full Data'!H:H,A11)</f>
        <v>18298791.08</v>
      </c>
      <c r="C11" s="11">
        <f t="shared" si="1"/>
        <v>0.02855215021</v>
      </c>
      <c r="D11" s="14" t="str">
        <f t="array" ref="D11">INDEX('Full Data'!B:B,MATCH(LARGE('Full Data'!H:H,A11),'Full Data'!H:H,0))</f>
        <v>FIDELITY INSTITUTIONAL SELECT EMERGING MKTS ACC</v>
      </c>
      <c r="E11" s="16" t="s">
        <v>49</v>
      </c>
      <c r="F11" s="13">
        <f t="shared" si="2"/>
        <v>1829879.108</v>
      </c>
      <c r="G11" s="11">
        <f t="shared" si="3"/>
        <v>0.002855215021</v>
      </c>
    </row>
    <row r="12">
      <c r="A12" s="15">
        <v>8.0</v>
      </c>
      <c r="B12" s="13">
        <f>LARGE('Full Data'!H:H,A12)</f>
        <v>12470359.71</v>
      </c>
      <c r="C12" s="11">
        <f t="shared" si="1"/>
        <v>0.01945787468</v>
      </c>
      <c r="D12" s="14" t="str">
        <f t="array" ref="D12">INDEX('Full Data'!B:B,MATCH(LARGE('Full Data'!H:H,A12),'Full Data'!H:H,0))</f>
        <v>UBS GLOBAL ASSET MANAGEMENT(UK) TRITON PROPERTY</v>
      </c>
      <c r="E12" s="4"/>
      <c r="F12" s="13">
        <f t="shared" si="2"/>
        <v>0</v>
      </c>
      <c r="G12" s="11">
        <f t="shared" si="3"/>
        <v>0</v>
      </c>
    </row>
    <row r="13">
      <c r="A13" s="15">
        <v>9.0</v>
      </c>
      <c r="B13" s="13">
        <f>LARGE('Full Data'!H:H,A13)</f>
        <v>7816502.02</v>
      </c>
      <c r="C13" s="11">
        <f t="shared" si="1"/>
        <v>0.01219632154</v>
      </c>
      <c r="D13" s="14" t="str">
        <f t="array" ref="D13">INDEX('Full Data'!B:B,MATCH(LARGE('Full Data'!H:H,A13),'Full Data'!H:H,0))</f>
        <v>STANDARD LIFE INV PLAN - PROPERTY FUND</v>
      </c>
      <c r="E13" s="4"/>
      <c r="F13" s="13">
        <f t="shared" si="2"/>
        <v>0</v>
      </c>
      <c r="G13" s="11">
        <f t="shared" si="3"/>
        <v>0</v>
      </c>
    </row>
    <row r="14">
      <c r="A14" s="15">
        <v>10.0</v>
      </c>
      <c r="B14" s="13">
        <f>LARGE('Full Data'!H:H,A14)</f>
        <v>3895928.84</v>
      </c>
      <c r="C14" s="11">
        <f t="shared" si="1"/>
        <v>0.006078934119</v>
      </c>
      <c r="D14" s="14" t="str">
        <f t="array" ref="D14">INDEX('Full Data'!B:B,MATCH(LARGE('Full Data'!H:H,A14),'Full Data'!H:H,0))</f>
        <v>APPLE</v>
      </c>
      <c r="E14" s="4"/>
      <c r="F14" s="13">
        <f t="shared" si="2"/>
        <v>0</v>
      </c>
      <c r="G14" s="11">
        <f t="shared" si="3"/>
        <v>0</v>
      </c>
    </row>
    <row r="15">
      <c r="A15" s="15">
        <v>11.0</v>
      </c>
      <c r="B15" s="13">
        <f>LARGE('Full Data'!H:H,A15)</f>
        <v>3046541.26</v>
      </c>
      <c r="C15" s="11">
        <f t="shared" si="1"/>
        <v>0.004753609312</v>
      </c>
      <c r="D15" s="14" t="str">
        <f t="array" ref="D15">INDEX('Full Data'!B:B,MATCH(LARGE('Full Data'!H:H,A15),'Full Data'!H:H,0))</f>
        <v>Cash and Cash Equivalents</v>
      </c>
      <c r="E15" s="4"/>
      <c r="F15" s="13">
        <f t="shared" si="2"/>
        <v>0</v>
      </c>
      <c r="G15" s="11">
        <f t="shared" si="3"/>
        <v>0</v>
      </c>
    </row>
    <row r="16">
      <c r="A16" s="15">
        <v>12.0</v>
      </c>
      <c r="B16" s="13">
        <f>LARGE('Full Data'!H:H,A16)</f>
        <v>1809376.88</v>
      </c>
      <c r="C16" s="11">
        <f t="shared" si="1"/>
        <v>0.002823224782</v>
      </c>
      <c r="D16" s="14" t="str">
        <f t="array" ref="D16">INDEX('Full Data'!B:B,MATCH(LARGE('Full Data'!H:H,A16),'Full Data'!H:H,0))</f>
        <v>JOHNSON &amp; JOHNSON</v>
      </c>
      <c r="E16" s="4"/>
      <c r="F16" s="13">
        <f t="shared" si="2"/>
        <v>0</v>
      </c>
      <c r="G16" s="11">
        <f t="shared" si="3"/>
        <v>0</v>
      </c>
    </row>
    <row r="17">
      <c r="A17" s="15">
        <v>13.0</v>
      </c>
      <c r="B17" s="13">
        <f>LARGE('Full Data'!H:H,A17)</f>
        <v>1771801.94</v>
      </c>
      <c r="C17" s="11">
        <f t="shared" si="1"/>
        <v>0.002764595481</v>
      </c>
      <c r="D17" s="14" t="str">
        <f t="array" ref="D17">INDEX('Full Data'!B:B,MATCH(LARGE('Full Data'!H:H,A17),'Full Data'!H:H,0))</f>
        <v>WELLS FARGO</v>
      </c>
      <c r="E17" s="4"/>
      <c r="F17" s="13">
        <f t="shared" si="2"/>
        <v>0</v>
      </c>
      <c r="G17" s="11">
        <f t="shared" si="3"/>
        <v>0</v>
      </c>
    </row>
    <row r="18">
      <c r="A18" s="15">
        <v>14.0</v>
      </c>
      <c r="B18" s="13">
        <f>LARGE('Full Data'!H:H,A18)</f>
        <v>1700000</v>
      </c>
      <c r="C18" s="11">
        <f t="shared" si="1"/>
        <v>0.00265256077</v>
      </c>
      <c r="D18" s="14" t="str">
        <f t="array" ref="D18">INDEX('Full Data'!B:B,MATCH(LARGE('Full Data'!H:H,A18),'Full Data'!H:H,0))</f>
        <v>Cash held by RBK Pension Fund</v>
      </c>
      <c r="E18" s="4"/>
      <c r="F18" s="13">
        <f t="shared" si="2"/>
        <v>0</v>
      </c>
      <c r="G18" s="11">
        <f t="shared" si="3"/>
        <v>0</v>
      </c>
    </row>
    <row r="19">
      <c r="A19" s="15">
        <v>15.0</v>
      </c>
      <c r="B19" s="13">
        <f>LARGE('Full Data'!H:H,A19)</f>
        <v>1587444.92</v>
      </c>
      <c r="C19" s="11">
        <f t="shared" si="1"/>
        <v>0.002476937717</v>
      </c>
      <c r="D19" s="14" t="str">
        <f t="array" ref="D19">INDEX('Full Data'!B:B,MATCH(LARGE('Full Data'!H:H,A19),'Full Data'!H:H,0))</f>
        <v>JPMORGAN CHASE</v>
      </c>
      <c r="E19" s="4"/>
      <c r="F19" s="13">
        <f t="shared" si="2"/>
        <v>0</v>
      </c>
      <c r="G19" s="11">
        <f t="shared" si="3"/>
        <v>0</v>
      </c>
    </row>
    <row r="20">
      <c r="A20" s="4"/>
      <c r="B20" s="4"/>
      <c r="C20" s="4"/>
      <c r="D20" s="4"/>
      <c r="E20" s="19" t="s">
        <v>51</v>
      </c>
      <c r="F20" s="13">
        <f t="shared" ref="F20:G20" si="4">SUM(F5:F19)</f>
        <v>37231774.2</v>
      </c>
      <c r="G20" s="11">
        <f t="shared" si="4"/>
        <v>0.0580938492</v>
      </c>
    </row>
    <row r="21">
      <c r="A21" s="4"/>
      <c r="B21" s="4"/>
      <c r="C21" s="4"/>
      <c r="D21" s="4"/>
      <c r="E21" s="4" t="s">
        <v>52</v>
      </c>
      <c r="F21" s="13">
        <f>'Fossil Fuel direct investments'!B3</f>
        <v>5232552.79</v>
      </c>
      <c r="G21" s="11">
        <f>'Fossil Fuel direct investments'!B4</f>
        <v>0.008164508386</v>
      </c>
    </row>
    <row r="22">
      <c r="A22" s="4"/>
      <c r="B22" s="4"/>
      <c r="C22" s="4"/>
      <c r="D22" s="4"/>
      <c r="E22" s="4"/>
      <c r="F22" s="4"/>
      <c r="G22" s="4"/>
    </row>
    <row r="23">
      <c r="A23" s="4"/>
      <c r="B23" s="4"/>
      <c r="C23" s="4"/>
      <c r="D23" s="18"/>
      <c r="E23" s="4" t="s">
        <v>53</v>
      </c>
      <c r="F23" s="13">
        <f t="shared" ref="F23:G23" si="5">F20+F21</f>
        <v>42464326.99</v>
      </c>
      <c r="G23" s="11">
        <f t="shared" si="5"/>
        <v>0.06625835759</v>
      </c>
    </row>
    <row r="24">
      <c r="A24" s="4"/>
      <c r="B24" s="4"/>
      <c r="C24" s="4"/>
      <c r="D24" s="4"/>
      <c r="E24" s="4" t="s">
        <v>24</v>
      </c>
      <c r="F24" s="9">
        <f>'Fossil Fuel direct investments'!B2</f>
        <v>640890123.8</v>
      </c>
      <c r="G24" s="4"/>
    </row>
  </sheetData>
  <drawing r:id="rId1"/>
</worksheet>
</file>