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Joel Benjamin:
Run script to strip out 350.org listed top 200 fossil fuel co's from column D</t>
      </text>
    </comment>
    <comment authorId="0" ref="E1">
      <text>
        <t xml:space="preserve">Joel Benjamin:
Run script to strip out 350.org listed top 200 fossil fuel co's from column D</t>
      </text>
    </comment>
    <comment authorId="0" ref="I1">
      <text>
        <t xml:space="preserve">Joel Benjamin:
Is there a way of making sure all investments are in GBP or noted as lat currency?</t>
      </text>
    </comment>
  </commentList>
</comments>
</file>

<file path=xl/sharedStrings.xml><?xml version="1.0" encoding="utf-8"?>
<sst xmlns="http://schemas.openxmlformats.org/spreadsheetml/2006/main" count="495" uniqueCount="273">
  <si>
    <t>Name of Local Authority Pension Fund</t>
  </si>
  <si>
    <t>To access the full data open the sheet "Full Data" from the menu at the bottom.</t>
  </si>
  <si>
    <t>Name</t>
  </si>
  <si>
    <t>Description of holding</t>
  </si>
  <si>
    <t>Sub-category/ Classification</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</si>
  <si>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</si>
  <si>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</si>
  <si>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</si>
  <si>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</si>
  <si>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</si>
  <si>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</si>
  <si>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</si>
  <si>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</si>
  <si>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</si>
  <si>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</si>
  <si>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</si>
  <si>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</si>
  <si>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Oil/Gas companies</t>
  </si>
  <si>
    <t>Coal companies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</si>
  <si>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</si>
  <si>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</si>
  <si>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</si>
  <si>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</si>
  <si>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</si>
  <si>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</si>
  <si>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</si>
  <si>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</si>
  <si>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</si>
  <si>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</si>
  <si>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Verification</t>
  </si>
  <si>
    <t>Total holdings</t>
  </si>
  <si>
    <t>Fossil Fuel Amounts</t>
  </si>
  <si>
    <t>All Amounts</t>
  </si>
  <si>
    <t>Total Funds at March 2014</t>
  </si>
  <si>
    <t>Total fossil fuel holdings</t>
  </si>
  <si>
    <t>Scottish Borders</t>
  </si>
  <si>
    <t xml:space="preserve">£486m </t>
  </si>
  <si>
    <t>Pooled fund estimate</t>
  </si>
  <si>
    <t>ABCAM PLC COMMON STOCK GBP 0.2</t>
  </si>
  <si>
    <t>http://www.scotborders.gov.uk/downloads/file/7923/unaudited_annual_report_201314</t>
  </si>
  <si>
    <t>Amount</t>
  </si>
  <si>
    <t>Percentage</t>
  </si>
  <si>
    <t>Pooled fund</t>
  </si>
  <si>
    <t>Estimated fossil fuel holdings:</t>
  </si>
  <si>
    <t>in % of total holdings</t>
  </si>
  <si>
    <t>Percentage in fossil fuels</t>
  </si>
  <si>
    <t>Total</t>
  </si>
  <si>
    <t>Top 10 Fossil Fuel Holdings</t>
  </si>
  <si>
    <t>This excludes holdings through pooled funds - see next sheet</t>
  </si>
  <si>
    <t>yes</t>
  </si>
  <si>
    <t>Total estimated fossil fuels in largest pooled funds</t>
  </si>
  <si>
    <t>Total direct fossil fuels</t>
  </si>
  <si>
    <t>Total fossil fuels</t>
  </si>
  <si>
    <t>ADECCO SA COMMON STOCK CHF 1</t>
  </si>
  <si>
    <t>AGGREKO PLC COMMON STOCK 4.8329</t>
  </si>
  <si>
    <t>AIA GROUP LTD COMMON STOCK HKD 0</t>
  </si>
  <si>
    <t>ALDERMORE GROUP PLC COMMON STOCK GBP 0.1</t>
  </si>
  <si>
    <t>ALIBABA GROUP HOLDING LTD ADR USD 0.000025</t>
  </si>
  <si>
    <t>ALLIANZ SE COMMON STOCK EUR 0</t>
  </si>
  <si>
    <t>AMAZON.COM INC COMMON STOCK USD 0.01</t>
  </si>
  <si>
    <t>AMERICAN EXPRESS CO COMMON STOCK USD 0.2</t>
  </si>
  <si>
    <t>AMERICAN INTERNATIONAL GROUP INC COMMON STOCK USD 2.5</t>
  </si>
  <si>
    <t>AMLIN PLC COMMON STOCK GBP 28.125</t>
  </si>
  <si>
    <t>ANTHEM INC COMMON STOCK USD 0.01</t>
  </si>
  <si>
    <t>AON PLC COMMON STOCK USD 0.01</t>
  </si>
  <si>
    <t>APPLE INC COMMON STOCK USD 0.00001</t>
  </si>
  <si>
    <t>ARCOS DORADOS HOLDINGS INC COMMON STOCK USD</t>
  </si>
  <si>
    <t>ARM HOLDINGS PLC COMMON STOCK GBP 0.05</t>
  </si>
  <si>
    <t>ASHTEAD GROUP PLC COMMON STOCK GBP 10</t>
  </si>
  <si>
    <t>ASOS PLC COMMON STOCK GBP 3.5</t>
  </si>
  <si>
    <t>ATLAS COPCO AB COMMON STOCK SEK 0.64</t>
  </si>
  <si>
    <t>AUTO TRADER GROUP PLC COMMON STOCK GBP 150</t>
  </si>
  <si>
    <t>BAIDU INC ADR USD 0.00005</t>
  </si>
  <si>
    <t>BAILLIE GIFFORD UK &amp; BALANCED FUNDS ICVC - BRITISH SMALLER COMPANIES FUND OPEN-END FUND GBP</t>
  </si>
  <si>
    <t>BANCO POPULAR ESPANOL SA COMMON STOCK EUR 0.5</t>
  </si>
  <si>
    <t>BANK OF IRELAND COMMON STOCK EUR 0.05</t>
  </si>
  <si>
    <t>BG GROUP PLC COMMON STOCK GBP 10</t>
  </si>
  <si>
    <t>BHP BILLITON PLC COMMON STOCK GBP 0.5</t>
  </si>
  <si>
    <t>BLACKROCK INC COMMON STOCK USD 0.01</t>
  </si>
  <si>
    <t>BLACKROCK UK PROPERTY FUND OPEN-END FUND GBP</t>
  </si>
  <si>
    <t>BM&amp;FBOVESPA SA - BOLSA DE VALORES MERCADORIAS E FUTUROS COMMON STOCK BRL 0</t>
  </si>
  <si>
    <t>BNP PARIBAS SA COMMON STOCK EUR 2</t>
  </si>
  <si>
    <t>BODYCOTE PLC COMMON STOCK GBP 17.273</t>
  </si>
  <si>
    <t>BRAMBLES LTD COMMON STOCK AUD 0</t>
  </si>
  <si>
    <t>BREEDON AGGREGATES LTD COMMON STOCK GBP</t>
  </si>
  <si>
    <t>BRITISH AMERICAN TOBACCO PLC COMMON STOCK GBP 25</t>
  </si>
  <si>
    <t>BUNZL PLC COMMON STOCK GBP 32.14286</t>
  </si>
  <si>
    <t>BURBERRY GROUP PLC COMMON STOCK GBP 0.05</t>
  </si>
  <si>
    <t>CALIFORNIA RESOURCES CORP COMMON STOCK USD 0.01</t>
  </si>
  <si>
    <t>CARLSBERG A/S COMMON STOCK DKK 20</t>
  </si>
  <si>
    <t>CARMAX INC COMMON STOCK USD 0.5</t>
  </si>
  <si>
    <t>CARNIVAL PLC COMMON STOCK GBP 1.66</t>
  </si>
  <si>
    <t>CATERPILLAR INC COMMON STOCK USD 1</t>
  </si>
  <si>
    <t>CH ROBINSON WORLDWIDE INC COMMON STOCK USD 0.1</t>
  </si>
  <si>
    <t>CHINA RESOURCES ENTERPRISE LTD COMMON STOCK HKD 0</t>
  </si>
  <si>
    <t>CIE FINANCIERE RICHEMONT SA COMMON STOCK CHF 1</t>
  </si>
  <si>
    <t>CNH INDUSTRIAL NV COMMON STOCK EUR 0.01</t>
  </si>
  <si>
    <t>COCA-COLA HBC AG COMMON STOCK GBP 6.7</t>
  </si>
  <si>
    <t>COLGATE-PALMOLIVE CO COMMON STOCK USD 1</t>
  </si>
  <si>
    <t>CREDIT SUISSE GROUP AG COMMON STOCK CHF 0.04</t>
  </si>
  <si>
    <t>CRH PLC COMMON STOCK EUR 0.32</t>
  </si>
  <si>
    <t>CYBERAGENT INC COMMON STOCK JPY</t>
  </si>
  <si>
    <t>DAIMLER AG COMMON STOCK EUR 0</t>
  </si>
  <si>
    <t>DAIWA SECURITIES GROUP INC COMMON STOCK JPY</t>
  </si>
  <si>
    <t>DANONE SA COMMON STOCK EUR 0.25</t>
  </si>
  <si>
    <t>DEUTSCHE BOERSE AG COMMON STOCK EUR 0</t>
  </si>
  <si>
    <t>DIAGEO PLC COMMON STOCK GBP 28.93518</t>
  </si>
  <si>
    <t>DISTRIBUIDORA INTERNACIONAL DE ALIMENTACION SA COMMON STOCK EUR 0.1</t>
  </si>
  <si>
    <t>DOLBY LABORATORIES INC COMMON STOCK USD 0.001</t>
  </si>
  <si>
    <t>DRAGON OIL PLC COMMON STOCK EUR 0.1</t>
  </si>
  <si>
    <t>EBAY INC COMMON STOCK USD 0.001</t>
  </si>
  <si>
    <t>ENQUEST PLC COMMON STOCK GBP 5</t>
  </si>
  <si>
    <t>EOG RESOURCES INC COMMON STOCK USD 0.01</t>
  </si>
  <si>
    <t>EUROMONEY INSTITUTIONAL INVESTOR PLC COMMON STOCK GBP 0.25</t>
  </si>
  <si>
    <t>EXPERIAN PLC COMMON STOCK GBP 0.1</t>
  </si>
  <si>
    <t>FACEBOOK INC COMMON STOCK USD 0.000006</t>
  </si>
  <si>
    <t>FAIRFAX FINANCIAL HOLDINGS LTD COMMON STOCK CAD 0</t>
  </si>
  <si>
    <t>FIAT CHRYSLER AUTOMOBILES NV COMMON STOCK USD 0.01</t>
  </si>
  <si>
    <t>FINANCIAL ENGINES INC COMMON STOCK USD 0.0001</t>
  </si>
  <si>
    <t>FIRST REPUBLIC BANK/CA COMMON STOCK USD 0.01</t>
  </si>
  <si>
    <t>FLIR SYSTEMS INC COMMON STOCK USD 0.01</t>
  </si>
  <si>
    <t>FRANKLIN RESOURCES INC COMMON STOCK USD 0.1</t>
  </si>
  <si>
    <t>GENERAL MOTORS CO COMMON STOCK USD 0.01</t>
  </si>
  <si>
    <t>GENUS PLC COMMON STOCK GBP 10</t>
  </si>
  <si>
    <t>GKN PLC COMMON STOCK GBP 10</t>
  </si>
  <si>
    <t>GLAXOSMITHKLINE PLC COMMON STOCK GBP 25</t>
  </si>
  <si>
    <t>GLENCORE PLC COMMON STOCK GBP 0.01</t>
  </si>
  <si>
    <t>Global Liquidity Sterling Fund</t>
  </si>
  <si>
    <t>Cash</t>
  </si>
  <si>
    <t>GOOGLE INC CLA</t>
  </si>
  <si>
    <t>GOOGLE INC-CL C</t>
  </si>
  <si>
    <t>HALLIBURTON CO COMMON STOCK USD 2.5</t>
  </si>
  <si>
    <t>HALMA PLC COMMON STOCK GBP 10</t>
  </si>
  <si>
    <t>HARGREAVES LANSDOWN PLC COMMON STOCK GBP 0.4</t>
  </si>
  <si>
    <t>HARLEY-DAVIDSON INC COMMON STOCK USD 0.01</t>
  </si>
  <si>
    <t>HAYS PLC COMMON STOCK GBP 1</t>
  </si>
  <si>
    <t>HDFC BANK ADR EACH REPR 3 ORD INR10(MGT)</t>
  </si>
  <si>
    <t>HELICAL BAR PLC COMMON STOCK GBP 1</t>
  </si>
  <si>
    <t>HENDERSON UK RETAIL WAREHOUSE FUND GBP NPV</t>
  </si>
  <si>
    <t>HISCOX LTD COMMON STOCK GBP 6.5</t>
  </si>
  <si>
    <t>HOLCIM LTD COMMON STOCK CHF 2</t>
  </si>
  <si>
    <t>HOWARD HUGHES CORP/THE COMMON STOCK USD</t>
  </si>
  <si>
    <t>HOWDEN JOINERY GROUP PLC COMMON STOCK GBP 10</t>
  </si>
  <si>
    <t>HSBC HOLDINGS PLC COMMON STOCK GBP 0.5</t>
  </si>
  <si>
    <t>ICICI BANK ADR EACH REPR 2 ORD INR10(SPON)</t>
  </si>
  <si>
    <t>IG GROUP HOLDINGS PLC COMMON STOCK GBP 0.005</t>
  </si>
  <si>
    <t>IMAGINATION TECHNOLOGIES GROUP PLC COMMON STOCK GBP 10</t>
  </si>
  <si>
    <t>IMI PLC COMMON STOCK GBP 28.57</t>
  </si>
  <si>
    <t>INCHCAPE PLC COMMON STOCK GBP 10</t>
  </si>
  <si>
    <t>ING RETAIL DESC PROPERTY FUND BRITANNICA UNIT TRUST</t>
  </si>
  <si>
    <t>INPEX CORP COMMON STOCK JPY</t>
  </si>
  <si>
    <t>Institutional Sterling Liquidity Fund</t>
  </si>
  <si>
    <t>INTEL CORP COMMON STOCK USD 0.001</t>
  </si>
  <si>
    <t>INTERMEDIATE CAPITAL GROUP PLC COMMON STOCK GBP 20</t>
  </si>
  <si>
    <t>INTERTEK GROUP PLC COMMON STOCK GBP 1</t>
  </si>
  <si>
    <t>INTUITIVE SURGICAL INC COMMON STOCK USD 0.001</t>
  </si>
  <si>
    <t>JAMES FISHER &amp; SONS PLC COMMON STOCK GBP 25</t>
  </si>
  <si>
    <t>JAPAN EXCHANGE GROUP INC COMMON STOCK JPY</t>
  </si>
  <si>
    <t>JARDINE LLOYD THOMPSON GROUP PLC COMMON STOCK GBP 5</t>
  </si>
  <si>
    <t>JARDINE MATHESON HOLDINGS LTD COMMON STOCK USD 0.25</t>
  </si>
  <si>
    <t>JOHN WOOD GROUP PLC COMMON STOCK GBP 4.2857</t>
  </si>
  <si>
    <t>JOHNSON MATTHEY PLC COMMON STOCK GBP 104.7619</t>
  </si>
  <si>
    <t>JPMORGAN CHASE &amp; CO COMMON STOCK USD 1</t>
  </si>
  <si>
    <t>JULIUS BAER GROUP LTD COMMON STOCK CHF 0.02</t>
  </si>
  <si>
    <t>JUPITER FUND MANAGEMENT PLC COMMON STOCK GBP 2</t>
  </si>
  <si>
    <t>JUST RETIREMENT GROUP PLC COMMON STOCK GBP</t>
  </si>
  <si>
    <t>KELLER GROUP PLC COMMON STOCK GBP 10</t>
  </si>
  <si>
    <t>KERING COMMON STOCK EUR 4</t>
  </si>
  <si>
    <t>KONINKLIJKE PHILIPS NV COMMON STOCK EUR 0.2</t>
  </si>
  <si>
    <t>KUEHNE + NAGEL INTERNATIONAL AG COMMON STOCK CHF 1</t>
  </si>
  <si>
    <t>LEGAL &amp; GENERAL GROUP PLC COMMON STOCK GBP 2.5</t>
  </si>
  <si>
    <t>LEUCADIA NATIONAL CORP COMMON STOCK USD 1</t>
  </si>
  <si>
    <t xml:space="preserve">LGT CROWN PHEONIX PORTFOLIO FUND </t>
  </si>
  <si>
    <t>multi asset</t>
  </si>
  <si>
    <t>LINCOLN ELECTRIC HOLDINGS INC COMMON STOCK USD 0</t>
  </si>
  <si>
    <t>LOTHBURY GLOBAL INSTITUTIONAL FUNDS - LOTHBURY PROPERTY TRUST OPEN-END FUND GBP</t>
  </si>
  <si>
    <t>M&amp;G Alpha Opportunties</t>
  </si>
  <si>
    <t>Diversified Fixed Income</t>
  </si>
  <si>
    <t xml:space="preserve">M&amp;G CORPORATE BOND FUND </t>
  </si>
  <si>
    <t>corporate bonds</t>
  </si>
  <si>
    <t>M&amp;G Fixed Income Government Bond Fund</t>
  </si>
  <si>
    <t>Govt fixed income bonds</t>
  </si>
  <si>
    <t>M&amp;G POOLED PENSIONS UK PROPERTY FUND OPEN-END FUND GBP</t>
  </si>
  <si>
    <t>M&amp;T BANK CORP COMMON STOCK USD 0.5</t>
  </si>
  <si>
    <t>MARKEL CORP COMMON STOCK USD 0</t>
  </si>
  <si>
    <t>MARTIN MARIETTA MATERIALS INC COMMON STOCK USD 0.01</t>
  </si>
  <si>
    <t>MASTERCARD INC COMMON STOCK USD 0.0001</t>
  </si>
  <si>
    <t>MEGGITT PLC COMMON STOCK GBP 5</t>
  </si>
  <si>
    <t>MICHAEL PAGE INTERNATIONAL PLC COMMON STOCK GBP 1</t>
  </si>
  <si>
    <t>MICROSOFT CORP COMMON STOCK USD 0.00000625</t>
  </si>
  <si>
    <t>MINDRAY MEDICAL INTERNATIONAL LTD ADR USD 0.001</t>
  </si>
  <si>
    <t>MITCHELLS &amp; BUTLERS PLC COMMON STOCK GBP 8.54167</t>
  </si>
  <si>
    <t>MONSANTO CO COMMON STOCK USD 0.01</t>
  </si>
  <si>
    <t>MOODY'S CORP COMMON STOCK USD 0.01</t>
  </si>
  <si>
    <t>MORGAN STANLEY GLOBAL EQUITIES POOLED FUND</t>
  </si>
  <si>
    <t>equities</t>
  </si>
  <si>
    <t>MS&amp;AD INSURANCE GROUP HOLDINGS INC COMMON STOCK JPY</t>
  </si>
  <si>
    <t>MYRIAD GENETICS INC COMMON STOCK USD 0.01</t>
  </si>
  <si>
    <t>NASPERS LTD COMMON STOCK ZAR 2</t>
  </si>
  <si>
    <t>NATIONAL OILWELL VARCO INC COMMON STOCK USD 0.01</t>
  </si>
  <si>
    <t>NESTLE SA COMMON STOCK CHF 0.1</t>
  </si>
  <si>
    <t>NORWICH UNION L&amp;P PROPERTY GROUP POOLED PENS</t>
  </si>
  <si>
    <t>NOW INC COMMON STOCK USD 0.01</t>
  </si>
  <si>
    <t>OLYMPUS CORP COMMON STOCK JPY</t>
  </si>
  <si>
    <t>PEARSON PLC COMMON STOCK GBP 25</t>
  </si>
  <si>
    <t>PETROFAC LTD COMMON STOCK GBP 0.02</t>
  </si>
  <si>
    <t>PRAXAIR INC COMMON STOCK USD 0.01</t>
  </si>
  <si>
    <t>PROVIDENT FINANCIAL PLC COMMON STOCK GBP 20.72727</t>
  </si>
  <si>
    <t>PRUDENTIAL PLC COMMON STOCK GBP 5</t>
  </si>
  <si>
    <t>QIAGEN NV COMMON STOCK USD 0.01</t>
  </si>
  <si>
    <t>QUALCOMM INC COMMON STOCK USD 0.0001</t>
  </si>
  <si>
    <t>REED ELSEVIER PLC COMMON STOCK GBP 14.4397</t>
  </si>
  <si>
    <t>RENISHAW PLC COMMON STOCK GBP 20</t>
  </si>
  <si>
    <t>RIO TINTO PLC COMMON STOCK GBP 10</t>
  </si>
  <si>
    <t>RITCHIE BROS AUCTIONEERS INC COMMON STOCK CAD 0</t>
  </si>
  <si>
    <t>ROCKSPRING PROPERTY INVESTMENT MGRS ROCKSPRING HANOVER PROPERTY UNIT TRUST</t>
  </si>
  <si>
    <t>ROHM CO LTD COMMON STOCK JPY</t>
  </si>
  <si>
    <t>ROLLS-ROYCE HLDGS PLC C SHS ENTITLEMENT (JULY 2015)</t>
  </si>
  <si>
    <t>ROLLS-ROYCE HOLDINGS PLC COMMON STOCK GBP 20</t>
  </si>
  <si>
    <t>ROYAL CARIBBEAN CRUISES LTD COMMON STOCK USD 0.01</t>
  </si>
  <si>
    <t>ROYAL DUTCH SHELL PLC COMMON STOCK GBP 0.07</t>
  </si>
  <si>
    <t>RYANAIR HOLDINGS PLC COMMON STOCK EUR 0.00635</t>
  </si>
  <si>
    <t>SABMILLER PLC COMMON STOCK GBP 0.1</t>
  </si>
  <si>
    <t>SAMSUNG ELECTRONICS CO KRW5000</t>
  </si>
  <si>
    <t>SAMSUNG ELECTRONICS CO LTD GDR USD</t>
  </si>
  <si>
    <t>SAP SE COMMON STOCK EUR 0</t>
  </si>
  <si>
    <t>SBERBANK OF RUSSIA ADR USD</t>
  </si>
  <si>
    <t>SCHIBSTED ASA COMMON STOCK NOK 1</t>
  </si>
  <si>
    <t>SCHINDLER HOLDING AG COMMON STOCK CHF 0.1</t>
  </si>
  <si>
    <t>SCHRODER UK REAL ESTATE FUND OPEN-END FUND GBP</t>
  </si>
  <si>
    <t>SCHRODERS PLC COMMON STOCK GBP 100</t>
  </si>
  <si>
    <t>SCUDDER THREADNEEDLE PENSIONS GROUP PENSION PROPERTY</t>
  </si>
  <si>
    <t>SEATTLE GENETICS INC COMMON STOCK USD 0.001</t>
  </si>
  <si>
    <t>SHAFTESBURY PLC REIT GBP 25</t>
  </si>
  <si>
    <t>Short-Term Sterling Prime Fund</t>
  </si>
  <si>
    <t>SK HYNIX INC COMMON STOCK KRW 5000</t>
  </si>
  <si>
    <t>SMC CORP/JAPAN COMMON STOCK JPY</t>
  </si>
  <si>
    <t>SSE PLC COMMON STOCK GBP 50</t>
  </si>
  <si>
    <t>ST JAMES'S PLACE PLC COMMON STOCK GBP 15</t>
  </si>
  <si>
    <t>STANDARD CHARTERED PLC COMMON STOCK GBP 0.5</t>
  </si>
  <si>
    <t>STANDARD LIFE INV PLAN - PROPERTY FUND</t>
  </si>
  <si>
    <t>Sterling Liquidity Fund</t>
  </si>
  <si>
    <t>SVENSKA HANDELSBANKEN AB COMMON STOCK SEK 0</t>
  </si>
  <si>
    <t>TAIWAN SEMICONDUCTOR MANUFACTURING ADS EACH CNV INTO 5 ORD SHS</t>
  </si>
  <si>
    <t>TD AMERITRADE HOLDING CORP COMMON STOCK USD 0.01</t>
  </si>
  <si>
    <t>TERADYNE INC COMMON STOCK USD 0.125</t>
  </si>
  <si>
    <t>TESLA MOTORS INC COMMON STOCK USD 0.001</t>
  </si>
  <si>
    <t>THK CO LTD COMMON STOCK JPY</t>
  </si>
  <si>
    <t>THREADNEEDLE PROPERTY UNIT TRUST OPEN-END FUND GBP</t>
  </si>
  <si>
    <t>TIFFANY &amp; CO COMMON STOCK USD 0.01</t>
  </si>
  <si>
    <t>TOKYO ELECTRON LTD COMMON STOCK JPY</t>
  </si>
  <si>
    <t>TOYOTA MOTOR CORP COMMON STOCK JPY</t>
  </si>
  <si>
    <t>TRIPADVISOR INC COMMON STOCK USD 0.001</t>
  </si>
  <si>
    <t>TSINGTAO BREWERY CO SER'H'CNY1</t>
  </si>
  <si>
    <t>TWITTER INC COMMON STOCK USD 0.000005</t>
  </si>
  <si>
    <t>UBM PLC COMMON STOCK GBP 10</t>
  </si>
  <si>
    <t>UBS - SOUTH EAST RECOVERY UNIT TRUST (JERSEY)</t>
  </si>
  <si>
    <t>UBS LIFE UK EQUITY TRACKER OPEN-END FUND GBP</t>
  </si>
  <si>
    <t>UBS PROPERTY PORTFOLIO</t>
  </si>
  <si>
    <t>property</t>
  </si>
  <si>
    <t>UBS TRUSTEES (JERSEY) LTD CENTRAL LONDON OFFICE VALUE ADDED</t>
  </si>
  <si>
    <t>ULTRA ELECTRONICS HOLDINGS PLC COMMON STOCK GBP 5</t>
  </si>
  <si>
    <t>ULTRA PETROLEUM CORP COMMON STOCK USD 0</t>
  </si>
  <si>
    <t>UNILEVER PLC COMMON STOCK GBP 3.11</t>
  </si>
  <si>
    <t>UNITE UK STUDENT ACCOMMODATION FUND</t>
  </si>
  <si>
    <t>VISA INC COMMON STOCK USD 0.0001</t>
  </si>
  <si>
    <t>VOLVO AB COMMON STOCK SEK 1.2</t>
  </si>
  <si>
    <t>WATERS CORP COMMON STOCK USD 0.01</t>
  </si>
  <si>
    <t>WEIR GROUP PLC/THE COMMON STOCK GBP 12.5</t>
  </si>
  <si>
    <t>WELLS FARGO &amp; CO COMMON STOCK USD 1.666</t>
  </si>
  <si>
    <t>WOLSELEY PLC COMMON STOCK GBP 10.803</t>
  </si>
  <si>
    <t>XILINX INC COMMON STOCK USD 0.01</t>
  </si>
  <si>
    <t>ZILLOW GROUP INC COMMON STOCK USD 0.0001</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</si>
</sst>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9.0"/>
    </font>
    <font>
      <sz val="10.0"/>
    </font>
    <font/>
    <font>
      <u/>
      <color rgb="FF0000FF"/>
    </font>
    <font>
      <sz val="10.0"/>
      <color rgb="FFFF0000"/>
    </font>
    <font>
      <sz val="11.0"/>
    </font>
    <font>
      <u/>
      <sz val="10.0"/>
      <color rgb="FF0000FF"/>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45">
    <xf borderId="0" fillId="0" fontId="0" numFmtId="0" xfId="0" applyAlignment="1" applyFont="1">
      <alignment vertical="bottom"/>
    </xf>
    <xf borderId="0" fillId="2" fontId="1" numFmtId="0" xfId="0" applyAlignment="1" applyFill="1" applyFont="1">
      <alignment vertical="bottom"/>
    </xf>
    <xf borderId="0" fillId="0" fontId="2" numFmtId="4" xfId="0" applyAlignment="1" applyFont="1" applyNumberFormat="1">
      <alignment vertical="bottom"/>
    </xf>
    <xf borderId="0" fillId="2" fontId="1" numFmtId="0" xfId="0" applyAlignment="1" applyFont="1">
      <alignment vertical="bottom"/>
    </xf>
    <xf borderId="0" fillId="0" fontId="3" numFmtId="0" xfId="0" applyAlignment="1" applyFont="1">
      <alignment/>
    </xf>
    <xf borderId="0" fillId="2" fontId="1" numFmtId="0" xfId="0" applyAlignment="1" applyFont="1">
      <alignment vertical="bottom"/>
    </xf>
    <xf borderId="0" fillId="2" fontId="1" numFmtId="2" xfId="0" applyAlignment="1" applyFont="1" applyNumberFormat="1">
      <alignment vertical="bottom"/>
    </xf>
    <xf borderId="0" fillId="0" fontId="4" numFmtId="0" xfId="0" applyAlignment="1" applyFont="1">
      <alignment/>
    </xf>
    <xf borderId="0" fillId="2" fontId="1" numFmtId="2" xfId="0" applyAlignment="1" applyFont="1" applyNumberFormat="1">
      <alignment vertical="bottom"/>
    </xf>
    <xf borderId="0" fillId="0" fontId="2" numFmtId="0" xfId="0" applyAlignment="1" applyFont="1">
      <alignment vertical="bottom"/>
    </xf>
    <xf borderId="0" fillId="2" fontId="1" numFmtId="3" xfId="0" applyAlignment="1" applyFont="1" applyNumberFormat="1">
      <alignment vertical="bottom"/>
    </xf>
    <xf borderId="0" fillId="2" fontId="1" numFmtId="3" xfId="0" applyAlignment="1" applyFont="1" applyNumberFormat="1">
      <alignment vertical="bottom"/>
    </xf>
    <xf borderId="0" fillId="2" fontId="5" numFmtId="0" xfId="0" applyAlignment="1" applyFont="1">
      <alignment vertical="bottom"/>
    </xf>
    <xf borderId="0" fillId="0" fontId="2" numFmtId="3" xfId="0" applyAlignment="1" applyFont="1" applyNumberFormat="1">
      <alignment horizontal="right" vertical="bottom"/>
    </xf>
    <xf borderId="0" fillId="2" fontId="5" numFmtId="14" xfId="0" applyAlignment="1" applyFont="1" applyNumberFormat="1">
      <alignment vertical="bottom"/>
    </xf>
    <xf borderId="0" fillId="0" fontId="2" numFmtId="0" xfId="0" applyAlignment="1" applyFont="1">
      <alignment vertical="bottom"/>
    </xf>
    <xf borderId="0" fillId="2" fontId="2" numFmtId="0" xfId="0" applyAlignment="1" applyFont="1">
      <alignment vertical="bottom"/>
    </xf>
    <xf borderId="0" fillId="2" fontId="3" numFmtId="0" xfId="0" applyAlignment="1" applyFont="1">
      <alignment/>
    </xf>
    <xf borderId="0" fillId="0" fontId="2" numFmtId="9" xfId="0" applyAlignment="1" applyFont="1" applyNumberFormat="1">
      <alignment horizontal="right" vertical="bottom"/>
    </xf>
    <xf borderId="0" fillId="2" fontId="6" numFmtId="0" xfId="0" applyAlignment="1" applyFont="1">
      <alignment horizontal="left" vertical="bottom"/>
    </xf>
    <xf borderId="0" fillId="0" fontId="2" numFmtId="0" xfId="0" applyAlignment="1" applyFont="1">
      <alignment vertical="bottom"/>
    </xf>
    <xf borderId="0" fillId="0" fontId="7" numFmtId="0" xfId="0" applyAlignment="1" applyFont="1">
      <alignment vertical="bottom"/>
    </xf>
    <xf borderId="0" fillId="0" fontId="2" numFmtId="9" xfId="0" applyAlignment="1" applyFont="1" applyNumberFormat="1">
      <alignment vertical="bottom"/>
    </xf>
    <xf borderId="0" fillId="2" fontId="3" numFmtId="0" xfId="0" applyFont="1"/>
    <xf borderId="0" fillId="0" fontId="2" numFmtId="10" xfId="0" applyAlignment="1" applyFont="1" applyNumberFormat="1">
      <alignment horizontal="right" vertical="bottom"/>
    </xf>
    <xf borderId="0" fillId="0" fontId="2" numFmtId="4" xfId="0" applyAlignment="1" applyFont="1" applyNumberFormat="1">
      <alignment horizontal="right" vertical="bottom"/>
    </xf>
    <xf borderId="0" fillId="0" fontId="2" numFmtId="49" xfId="0" applyAlignment="1" applyFont="1" applyNumberFormat="1">
      <alignment vertical="bottom"/>
    </xf>
    <xf borderId="0" fillId="0" fontId="2" numFmtId="0" xfId="0" applyAlignment="1" applyFont="1">
      <alignment horizontal="right" vertical="bottom"/>
    </xf>
    <xf borderId="0" fillId="0" fontId="2" numFmtId="10" xfId="0" applyAlignment="1" applyFont="1" applyNumberFormat="1">
      <alignment vertical="bottom"/>
    </xf>
    <xf borderId="0" fillId="2" fontId="6" numFmtId="0" xfId="0" applyAlignment="1" applyFont="1">
      <alignment vertical="bottom"/>
    </xf>
    <xf borderId="0" fillId="2" fontId="6" numFmtId="0" xfId="0" applyAlignment="1" applyFont="1">
      <alignment vertical="bottom"/>
    </xf>
    <xf borderId="0" fillId="2" fontId="6" numFmtId="4" xfId="0" applyAlignment="1" applyFont="1" applyNumberFormat="1">
      <alignment vertical="bottom"/>
    </xf>
    <xf borderId="0" fillId="2" fontId="6" numFmtId="0" xfId="0" applyAlignment="1" applyFont="1">
      <alignment vertical="bottom"/>
    </xf>
    <xf borderId="0" fillId="2" fontId="6" numFmtId="0" xfId="0" applyAlignment="1" applyBorder="1" applyFont="1">
      <alignment vertical="bottom"/>
    </xf>
    <xf borderId="0" fillId="0" fontId="6" numFmtId="0" xfId="0" applyAlignment="1" applyFont="1">
      <alignment horizontal="left" vertical="bottom"/>
    </xf>
    <xf borderId="0" fillId="0" fontId="6" numFmtId="0" xfId="0" applyAlignment="1" applyFont="1">
      <alignment vertical="bottom"/>
    </xf>
    <xf borderId="0" fillId="2" fontId="3" numFmtId="14" xfId="0" applyAlignment="1" applyFont="1" applyNumberFormat="1">
      <alignment/>
    </xf>
    <xf borderId="0" fillId="2" fontId="6" numFmtId="0" xfId="0" applyAlignment="1" applyFont="1">
      <alignment vertical="bottom"/>
    </xf>
    <xf borderId="0" fillId="2" fontId="6" numFmtId="4" xfId="0" applyAlignment="1" applyFont="1" applyNumberFormat="1">
      <alignment vertical="bottom"/>
    </xf>
    <xf borderId="0" fillId="2" fontId="6" numFmtId="4" xfId="0" applyAlignment="1" applyFont="1" applyNumberFormat="1">
      <alignment horizontal="right" vertical="bottom"/>
    </xf>
    <xf borderId="0" fillId="0" fontId="6" numFmtId="3" xfId="0" applyAlignment="1" applyFont="1" applyNumberFormat="1">
      <alignment/>
    </xf>
    <xf borderId="0" fillId="0" fontId="6" numFmtId="4" xfId="0" applyAlignment="1" applyFont="1" applyNumberFormat="1">
      <alignment vertical="bottom"/>
    </xf>
    <xf borderId="0" fillId="2" fontId="3" numFmtId="4" xfId="0" applyFont="1" applyNumberFormat="1"/>
    <xf borderId="0" fillId="2" fontId="6" numFmtId="0" xfId="0" applyAlignment="1" applyFont="1">
      <alignment horizontal="right" vertical="bottom"/>
    </xf>
    <xf borderId="0" fillId="2" fontId="2" numFmtId="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www.scotborders.gov.uk/downloads/file/7923/unaudited_annual_report_201314"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v>
      </c>
    </row>
    <row r="2">
      <c r="A2" s="4" t="s">
        <v>5</v>
      </c>
    </row>
    <row r="3">
      <c r="A3" s="4" t="s">
        <v>6</v>
      </c>
    </row>
    <row r="4">
      <c r="A4" s="4" t="s">
        <v>7</v>
      </c>
    </row>
    <row r="5">
      <c r="A5" s="4" t="s">
        <v>8</v>
      </c>
    </row>
    <row r="6">
      <c r="A6" s="4" t="s">
        <v>9</v>
      </c>
    </row>
    <row r="7">
      <c r="A7" s="4" t="s">
        <v>10</v>
      </c>
    </row>
    <row r="8">
      <c r="A8" s="4" t="s">
        <v>11</v>
      </c>
    </row>
    <row r="9">
      <c r="A9" s="4" t="s">
        <v>12</v>
      </c>
    </row>
    <row r="10">
      <c r="A10" s="4" t="s">
        <v>13</v>
      </c>
    </row>
    <row r="11">
      <c r="A11" s="4" t="s">
        <v>14</v>
      </c>
    </row>
    <row r="12">
      <c r="A12" s="4" t="s">
        <v>15</v>
      </c>
    </row>
    <row r="13">
      <c r="A13" s="7" t="s">
        <v>16</v>
      </c>
    </row>
    <row r="15">
      <c r="A15" s="4" t="s">
        <v>19</v>
      </c>
    </row>
    <row r="16">
      <c r="A16" s="4" t="s">
        <v>20</v>
      </c>
    </row>
    <row r="17">
      <c r="A17" s="4" t="s">
        <v>21</v>
      </c>
    </row>
    <row r="18">
      <c r="A18" s="4" t="s">
        <v>22</v>
      </c>
    </row>
    <row r="19">
      <c r="A19" s="4" t="s">
        <v>23</v>
      </c>
    </row>
    <row r="20">
      <c r="A20" s="4" t="s">
        <v>24</v>
      </c>
    </row>
    <row r="21">
      <c r="A21" s="4" t="s">
        <v>25</v>
      </c>
    </row>
    <row r="22">
      <c r="A22" s="4" t="s">
        <v>26</v>
      </c>
    </row>
    <row r="23">
      <c r="A23" s="4" t="s">
        <v>27</v>
      </c>
    </row>
    <row r="24">
      <c r="A24" s="4" t="s">
        <v>28</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3.71"/>
    <col customWidth="1" min="2" max="2" width="76.71"/>
    <col customWidth="1" min="3" max="3" width="12.29"/>
    <col customWidth="1" min="4" max="4" width="24.14"/>
    <col customWidth="1" min="5" max="5" width="17.0"/>
    <col customWidth="1" min="6" max="6" width="46.14"/>
    <col customWidth="1" min="7" max="9" width="23.71"/>
    <col customWidth="1" min="10" max="10" width="25.43"/>
    <col customWidth="1" min="11" max="11" width="23.71"/>
  </cols>
  <sheetData>
    <row r="1" ht="24.0" customHeight="1">
      <c r="A1" s="1" t="s">
        <v>0</v>
      </c>
      <c r="B1" s="3" t="s">
        <v>3</v>
      </c>
      <c r="C1" s="5" t="s">
        <v>4</v>
      </c>
      <c r="D1" s="6" t="s">
        <v>17</v>
      </c>
      <c r="E1" s="8" t="s">
        <v>18</v>
      </c>
      <c r="F1" s="10" t="s">
        <v>29</v>
      </c>
      <c r="G1" s="10" t="s">
        <v>31</v>
      </c>
      <c r="H1" s="11" t="s">
        <v>32</v>
      </c>
      <c r="I1" s="10"/>
      <c r="J1" s="10"/>
      <c r="K1" s="10"/>
      <c r="L1" s="12"/>
      <c r="M1" s="14"/>
      <c r="N1" s="16"/>
      <c r="O1" s="16"/>
      <c r="P1" s="16"/>
      <c r="Q1" s="16"/>
      <c r="R1" s="16"/>
      <c r="S1" s="16"/>
      <c r="T1" s="16"/>
      <c r="U1" s="16"/>
      <c r="V1" s="16"/>
      <c r="W1" s="16"/>
      <c r="X1" s="16"/>
      <c r="Y1" s="16"/>
      <c r="Z1" s="16"/>
      <c r="AA1" s="16"/>
      <c r="AB1" s="16"/>
      <c r="AC1" s="16"/>
      <c r="AD1" s="16"/>
      <c r="AE1" s="16"/>
    </row>
    <row r="2" ht="24.0" customHeight="1">
      <c r="A2" s="17" t="s">
        <v>35</v>
      </c>
      <c r="B2" s="19" t="s">
        <v>38</v>
      </c>
      <c r="C2" s="23"/>
      <c r="D2" s="29" t="str">
        <f t="shared" ref="D2:D215" si="1">if(and(or(B2="bp", ISNUMBER(SEARCH("BP ",B2))),NOT(ISNUMBER(SEARCH("?BP",B2)))), "BP", IF(ISNUMBER(SEARCH("Shell",B2)),"Shell",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IF(ISNUMBER(SEARCH("Total",B2)),"Total", 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30" t="str">
        <f t="shared" ref="E2:E16"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9" t="str">
        <f t="shared" ref="F2:F16" si="3">IF(OR(NOT(D2="0"),NOT(E2="0")),B2,D2)</f>
        <v>0</v>
      </c>
      <c r="G2" s="31" t="str">
        <f t="shared" ref="G2:G16" si="4">IF(F2="0",F2,H2)</f>
        <v>0</v>
      </c>
      <c r="H2" s="32">
        <v>184275.0</v>
      </c>
      <c r="I2" s="33"/>
      <c r="J2" s="34"/>
      <c r="K2" s="35"/>
      <c r="L2" s="17"/>
      <c r="M2" s="36"/>
      <c r="N2" s="23"/>
      <c r="O2" s="23"/>
      <c r="P2" s="23"/>
      <c r="Q2" s="23"/>
      <c r="R2" s="23"/>
      <c r="S2" s="23"/>
      <c r="T2" s="23"/>
      <c r="U2" s="23"/>
      <c r="V2" s="23"/>
      <c r="W2" s="23"/>
      <c r="X2" s="23"/>
      <c r="Y2" s="23"/>
      <c r="Z2" s="23"/>
      <c r="AA2" s="23"/>
      <c r="AB2" s="23"/>
      <c r="AC2" s="23"/>
      <c r="AD2" s="23"/>
      <c r="AE2" s="23"/>
    </row>
    <row r="3">
      <c r="A3" s="17" t="s">
        <v>35</v>
      </c>
      <c r="B3" s="19" t="s">
        <v>53</v>
      </c>
      <c r="C3" s="23"/>
      <c r="D3" s="29" t="str">
        <f t="shared" si="1"/>
        <v>0</v>
      </c>
      <c r="E3" s="30" t="str">
        <f t="shared" si="2"/>
        <v>0</v>
      </c>
      <c r="F3" s="29" t="str">
        <f t="shared" si="3"/>
        <v>0</v>
      </c>
      <c r="G3" s="31" t="str">
        <f t="shared" si="4"/>
        <v>0</v>
      </c>
      <c r="H3" s="32">
        <v>699370.699929975</v>
      </c>
      <c r="I3" s="32"/>
      <c r="J3" s="34"/>
      <c r="K3" s="35"/>
      <c r="L3" s="17"/>
      <c r="M3" s="36"/>
      <c r="N3" s="23"/>
      <c r="O3" s="23"/>
      <c r="P3" s="23"/>
      <c r="Q3" s="23"/>
      <c r="R3" s="23"/>
      <c r="S3" s="23"/>
      <c r="T3" s="23"/>
      <c r="U3" s="23"/>
      <c r="V3" s="23"/>
      <c r="W3" s="23"/>
      <c r="X3" s="23"/>
      <c r="Y3" s="23"/>
      <c r="Z3" s="23"/>
      <c r="AA3" s="23"/>
      <c r="AB3" s="23"/>
      <c r="AC3" s="23"/>
      <c r="AD3" s="23"/>
      <c r="AE3" s="23"/>
    </row>
    <row r="4">
      <c r="A4" s="17" t="s">
        <v>35</v>
      </c>
      <c r="B4" s="19" t="s">
        <v>54</v>
      </c>
      <c r="C4" s="23"/>
      <c r="D4" s="29" t="str">
        <f t="shared" si="1"/>
        <v>0</v>
      </c>
      <c r="E4" s="30" t="str">
        <f t="shared" si="2"/>
        <v>0</v>
      </c>
      <c r="F4" s="29" t="str">
        <f t="shared" si="3"/>
        <v>0</v>
      </c>
      <c r="G4" s="31" t="str">
        <f t="shared" si="4"/>
        <v>0</v>
      </c>
      <c r="H4" s="35">
        <v>369378.42</v>
      </c>
      <c r="I4" s="32"/>
      <c r="J4" s="34"/>
      <c r="K4" s="35"/>
      <c r="L4" s="17"/>
      <c r="M4" s="36"/>
      <c r="N4" s="23"/>
      <c r="O4" s="23"/>
      <c r="P4" s="23"/>
      <c r="Q4" s="23"/>
      <c r="R4" s="23"/>
      <c r="S4" s="23"/>
      <c r="T4" s="23"/>
      <c r="U4" s="23"/>
      <c r="V4" s="23"/>
      <c r="W4" s="23"/>
      <c r="X4" s="23"/>
      <c r="Y4" s="23"/>
      <c r="Z4" s="23"/>
      <c r="AA4" s="23"/>
      <c r="AB4" s="23"/>
      <c r="AC4" s="23"/>
      <c r="AD4" s="23"/>
      <c r="AE4" s="23"/>
    </row>
    <row r="5">
      <c r="A5" s="17" t="s">
        <v>35</v>
      </c>
      <c r="B5" s="19" t="s">
        <v>55</v>
      </c>
      <c r="C5" s="23"/>
      <c r="D5" s="29" t="str">
        <f t="shared" si="1"/>
        <v>0</v>
      </c>
      <c r="E5" s="30" t="str">
        <f t="shared" si="2"/>
        <v>0</v>
      </c>
      <c r="F5" s="29" t="str">
        <f t="shared" si="3"/>
        <v>0</v>
      </c>
      <c r="G5" s="31" t="str">
        <f t="shared" si="4"/>
        <v>0</v>
      </c>
      <c r="H5" s="32">
        <v>2054711.902242312</v>
      </c>
      <c r="I5" s="32"/>
      <c r="J5" s="34"/>
      <c r="K5" s="35"/>
      <c r="L5" s="17"/>
      <c r="M5" s="36"/>
      <c r="N5" s="23"/>
      <c r="O5" s="23"/>
      <c r="P5" s="23"/>
      <c r="Q5" s="23"/>
      <c r="R5" s="23"/>
      <c r="S5" s="23"/>
      <c r="T5" s="23"/>
      <c r="U5" s="23"/>
      <c r="V5" s="23"/>
      <c r="W5" s="23"/>
      <c r="X5" s="23"/>
      <c r="Y5" s="23"/>
      <c r="Z5" s="23"/>
      <c r="AA5" s="23"/>
      <c r="AB5" s="23"/>
      <c r="AC5" s="23"/>
      <c r="AD5" s="23"/>
      <c r="AE5" s="23"/>
    </row>
    <row r="6">
      <c r="A6" s="17" t="s">
        <v>35</v>
      </c>
      <c r="B6" s="19" t="s">
        <v>56</v>
      </c>
      <c r="C6" s="23"/>
      <c r="D6" s="29" t="str">
        <f t="shared" si="1"/>
        <v>0</v>
      </c>
      <c r="E6" s="30" t="str">
        <f t="shared" si="2"/>
        <v>0</v>
      </c>
      <c r="F6" s="29" t="str">
        <f t="shared" si="3"/>
        <v>0</v>
      </c>
      <c r="G6" s="31" t="str">
        <f t="shared" si="4"/>
        <v>0</v>
      </c>
      <c r="H6" s="32">
        <v>415870.1</v>
      </c>
      <c r="I6" s="32"/>
      <c r="J6" s="34"/>
      <c r="K6" s="35"/>
      <c r="L6" s="17"/>
      <c r="M6" s="36"/>
      <c r="N6" s="23"/>
      <c r="O6" s="23"/>
      <c r="P6" s="23"/>
      <c r="Q6" s="23"/>
      <c r="R6" s="23"/>
      <c r="S6" s="23"/>
      <c r="T6" s="23"/>
      <c r="U6" s="23"/>
      <c r="V6" s="23"/>
      <c r="W6" s="23"/>
      <c r="X6" s="23"/>
      <c r="Y6" s="23"/>
      <c r="Z6" s="23"/>
      <c r="AA6" s="23"/>
      <c r="AB6" s="23"/>
      <c r="AC6" s="23"/>
      <c r="AD6" s="23"/>
      <c r="AE6" s="23"/>
    </row>
    <row r="7">
      <c r="A7" s="17" t="s">
        <v>35</v>
      </c>
      <c r="B7" s="19" t="s">
        <v>57</v>
      </c>
      <c r="C7" s="23"/>
      <c r="D7" s="29" t="str">
        <f t="shared" si="1"/>
        <v>0</v>
      </c>
      <c r="E7" s="30" t="str">
        <f t="shared" si="2"/>
        <v>0</v>
      </c>
      <c r="F7" s="29" t="str">
        <f t="shared" si="3"/>
        <v>0</v>
      </c>
      <c r="G7" s="31" t="str">
        <f t="shared" si="4"/>
        <v>0</v>
      </c>
      <c r="H7" s="32">
        <v>1367964.774812761</v>
      </c>
      <c r="I7" s="32"/>
      <c r="J7" s="34"/>
      <c r="K7" s="35"/>
      <c r="L7" s="17"/>
      <c r="M7" s="36"/>
      <c r="N7" s="23"/>
      <c r="O7" s="23"/>
      <c r="P7" s="23"/>
      <c r="Q7" s="23"/>
      <c r="R7" s="23"/>
      <c r="S7" s="23"/>
      <c r="T7" s="23"/>
      <c r="U7" s="23"/>
      <c r="V7" s="23"/>
      <c r="W7" s="23"/>
      <c r="X7" s="23"/>
      <c r="Y7" s="23"/>
      <c r="Z7" s="23"/>
      <c r="AA7" s="23"/>
      <c r="AB7" s="23"/>
      <c r="AC7" s="23"/>
      <c r="AD7" s="23"/>
      <c r="AE7" s="23"/>
    </row>
    <row r="8">
      <c r="A8" s="17" t="s">
        <v>35</v>
      </c>
      <c r="B8" s="19" t="s">
        <v>58</v>
      </c>
      <c r="C8" s="23"/>
      <c r="D8" s="29" t="str">
        <f t="shared" si="1"/>
        <v>0</v>
      </c>
      <c r="E8" s="30" t="str">
        <f t="shared" si="2"/>
        <v>0</v>
      </c>
      <c r="F8" s="29" t="str">
        <f t="shared" si="3"/>
        <v>0</v>
      </c>
      <c r="G8" s="31" t="str">
        <f t="shared" si="4"/>
        <v>0</v>
      </c>
      <c r="H8" s="32">
        <v>2034170.651864925</v>
      </c>
      <c r="I8" s="32"/>
      <c r="J8" s="34"/>
      <c r="K8" s="35"/>
      <c r="L8" s="17"/>
      <c r="M8" s="36"/>
      <c r="N8" s="23"/>
      <c r="O8" s="23"/>
      <c r="P8" s="23"/>
      <c r="Q8" s="23"/>
      <c r="R8" s="23"/>
      <c r="S8" s="23"/>
      <c r="T8" s="23"/>
      <c r="U8" s="23"/>
      <c r="V8" s="23"/>
      <c r="W8" s="23"/>
      <c r="X8" s="23"/>
      <c r="Y8" s="23"/>
      <c r="Z8" s="23"/>
      <c r="AA8" s="23"/>
      <c r="AB8" s="23"/>
      <c r="AC8" s="23"/>
      <c r="AD8" s="23"/>
      <c r="AE8" s="23"/>
    </row>
    <row r="9">
      <c r="A9" s="17" t="s">
        <v>35</v>
      </c>
      <c r="B9" s="19" t="s">
        <v>59</v>
      </c>
      <c r="C9" s="23"/>
      <c r="D9" s="29" t="str">
        <f t="shared" si="1"/>
        <v>0</v>
      </c>
      <c r="E9" s="30" t="str">
        <f t="shared" si="2"/>
        <v>0</v>
      </c>
      <c r="F9" s="29" t="str">
        <f t="shared" si="3"/>
        <v>0</v>
      </c>
      <c r="G9" s="31" t="str">
        <f t="shared" si="4"/>
        <v>0</v>
      </c>
      <c r="H9" s="32">
        <v>2696123.808100886</v>
      </c>
      <c r="I9" s="32"/>
      <c r="J9" s="34"/>
      <c r="K9" s="35"/>
      <c r="L9" s="17"/>
      <c r="M9" s="36"/>
      <c r="N9" s="23"/>
      <c r="O9" s="23"/>
      <c r="P9" s="23"/>
      <c r="Q9" s="23"/>
      <c r="R9" s="23"/>
      <c r="S9" s="23"/>
      <c r="T9" s="23"/>
      <c r="U9" s="23"/>
      <c r="V9" s="23"/>
      <c r="W9" s="23"/>
      <c r="X9" s="23"/>
      <c r="Y9" s="23"/>
      <c r="Z9" s="23"/>
      <c r="AA9" s="23"/>
      <c r="AB9" s="23"/>
      <c r="AC9" s="23"/>
      <c r="AD9" s="23"/>
      <c r="AE9" s="23"/>
    </row>
    <row r="10">
      <c r="A10" s="17" t="s">
        <v>35</v>
      </c>
      <c r="B10" s="19" t="s">
        <v>60</v>
      </c>
      <c r="C10" s="23"/>
      <c r="D10" s="29" t="str">
        <f t="shared" si="1"/>
        <v>0</v>
      </c>
      <c r="E10" s="30" t="str">
        <f t="shared" si="2"/>
        <v>0</v>
      </c>
      <c r="F10" s="29" t="str">
        <f t="shared" si="3"/>
        <v>0</v>
      </c>
      <c r="G10" s="31" t="str">
        <f t="shared" si="4"/>
        <v>0</v>
      </c>
      <c r="H10" s="32">
        <v>997185.8956539009</v>
      </c>
      <c r="I10" s="32"/>
      <c r="J10" s="34"/>
      <c r="K10" s="35"/>
      <c r="L10" s="17"/>
      <c r="M10" s="36"/>
      <c r="N10" s="23"/>
      <c r="O10" s="23"/>
      <c r="P10" s="23"/>
      <c r="Q10" s="23"/>
      <c r="R10" s="23"/>
      <c r="S10" s="23"/>
      <c r="T10" s="23"/>
      <c r="U10" s="23"/>
      <c r="V10" s="23"/>
      <c r="W10" s="23"/>
      <c r="X10" s="23"/>
      <c r="Y10" s="23"/>
      <c r="Z10" s="23"/>
      <c r="AA10" s="23"/>
      <c r="AB10" s="23"/>
      <c r="AC10" s="23"/>
      <c r="AD10" s="23"/>
      <c r="AE10" s="23"/>
    </row>
    <row r="11">
      <c r="A11" s="17" t="s">
        <v>35</v>
      </c>
      <c r="B11" s="19" t="s">
        <v>61</v>
      </c>
      <c r="C11" s="23"/>
      <c r="D11" s="29" t="str">
        <f t="shared" si="1"/>
        <v>0</v>
      </c>
      <c r="E11" s="30" t="str">
        <f t="shared" si="2"/>
        <v>0</v>
      </c>
      <c r="F11" s="29" t="str">
        <f t="shared" si="3"/>
        <v>0</v>
      </c>
      <c r="G11" s="31" t="str">
        <f t="shared" si="4"/>
        <v>0</v>
      </c>
      <c r="H11" s="32">
        <v>1974130.8009956</v>
      </c>
      <c r="I11" s="32"/>
      <c r="J11" s="34"/>
      <c r="K11" s="35"/>
      <c r="L11" s="17"/>
      <c r="M11" s="36"/>
      <c r="N11" s="23"/>
      <c r="O11" s="23"/>
      <c r="P11" s="23"/>
      <c r="Q11" s="23"/>
      <c r="R11" s="23"/>
      <c r="S11" s="23"/>
      <c r="T11" s="23"/>
      <c r="U11" s="23"/>
      <c r="V11" s="23"/>
      <c r="W11" s="23"/>
      <c r="X11" s="23"/>
      <c r="Y11" s="23"/>
      <c r="Z11" s="23"/>
      <c r="AA11" s="23"/>
      <c r="AB11" s="23"/>
      <c r="AC11" s="23"/>
      <c r="AD11" s="23"/>
      <c r="AE11" s="23"/>
    </row>
    <row r="12">
      <c r="A12" s="17" t="s">
        <v>35</v>
      </c>
      <c r="B12" s="19" t="s">
        <v>62</v>
      </c>
      <c r="C12" s="23"/>
      <c r="D12" s="29" t="str">
        <f t="shared" si="1"/>
        <v>0</v>
      </c>
      <c r="E12" s="30" t="str">
        <f t="shared" si="2"/>
        <v>0</v>
      </c>
      <c r="F12" s="29" t="str">
        <f t="shared" si="3"/>
        <v>0</v>
      </c>
      <c r="G12" s="31" t="str">
        <f t="shared" si="4"/>
        <v>0</v>
      </c>
      <c r="H12" s="32">
        <v>271680.662</v>
      </c>
      <c r="I12" s="32"/>
      <c r="J12" s="34"/>
      <c r="K12" s="35"/>
      <c r="L12" s="17"/>
      <c r="M12" s="36"/>
      <c r="N12" s="23"/>
      <c r="O12" s="23"/>
      <c r="P12" s="23"/>
      <c r="Q12" s="23"/>
      <c r="R12" s="23"/>
      <c r="S12" s="23"/>
      <c r="T12" s="23"/>
      <c r="U12" s="23"/>
      <c r="V12" s="23"/>
      <c r="W12" s="23"/>
      <c r="X12" s="23"/>
      <c r="Y12" s="23"/>
      <c r="Z12" s="23"/>
      <c r="AA12" s="23"/>
      <c r="AB12" s="23"/>
      <c r="AC12" s="23"/>
      <c r="AD12" s="23"/>
      <c r="AE12" s="23"/>
    </row>
    <row r="13">
      <c r="A13" s="17" t="s">
        <v>35</v>
      </c>
      <c r="B13" s="19" t="s">
        <v>63</v>
      </c>
      <c r="C13" s="23"/>
      <c r="D13" s="29" t="str">
        <f t="shared" si="1"/>
        <v>0</v>
      </c>
      <c r="E13" s="30" t="str">
        <f t="shared" si="2"/>
        <v>0</v>
      </c>
      <c r="F13" s="29" t="str">
        <f t="shared" si="3"/>
        <v>0</v>
      </c>
      <c r="G13" s="31" t="str">
        <f t="shared" si="4"/>
        <v>0</v>
      </c>
      <c r="H13" s="32">
        <v>2592131.1902290033</v>
      </c>
      <c r="I13" s="32"/>
      <c r="J13" s="34"/>
      <c r="K13" s="35"/>
      <c r="L13" s="17"/>
      <c r="M13" s="36"/>
      <c r="N13" s="23"/>
      <c r="O13" s="23"/>
      <c r="P13" s="23"/>
      <c r="Q13" s="23"/>
      <c r="R13" s="23"/>
      <c r="S13" s="23"/>
      <c r="T13" s="23"/>
      <c r="U13" s="23"/>
      <c r="V13" s="23"/>
      <c r="W13" s="23"/>
      <c r="X13" s="23"/>
      <c r="Y13" s="23"/>
      <c r="Z13" s="23"/>
      <c r="AA13" s="23"/>
      <c r="AB13" s="23"/>
      <c r="AC13" s="23"/>
      <c r="AD13" s="23"/>
      <c r="AE13" s="23"/>
    </row>
    <row r="14">
      <c r="A14" s="17" t="s">
        <v>35</v>
      </c>
      <c r="B14" s="19" t="s">
        <v>64</v>
      </c>
      <c r="C14" s="23"/>
      <c r="D14" s="29" t="str">
        <f t="shared" si="1"/>
        <v>0</v>
      </c>
      <c r="E14" s="30" t="str">
        <f t="shared" si="2"/>
        <v>0</v>
      </c>
      <c r="F14" s="29" t="str">
        <f t="shared" si="3"/>
        <v>0</v>
      </c>
      <c r="G14" s="31" t="str">
        <f t="shared" si="4"/>
        <v>0</v>
      </c>
      <c r="H14" s="32">
        <v>1216481.31591207</v>
      </c>
      <c r="I14" s="32"/>
      <c r="J14" s="34"/>
      <c r="K14" s="35"/>
      <c r="L14" s="17"/>
      <c r="M14" s="36"/>
      <c r="N14" s="23"/>
      <c r="O14" s="23"/>
      <c r="P14" s="23"/>
      <c r="Q14" s="23"/>
      <c r="R14" s="23"/>
      <c r="S14" s="23"/>
      <c r="T14" s="23"/>
      <c r="U14" s="23"/>
      <c r="V14" s="23"/>
      <c r="W14" s="23"/>
      <c r="X14" s="23"/>
      <c r="Y14" s="23"/>
      <c r="Z14" s="23"/>
      <c r="AA14" s="23"/>
      <c r="AB14" s="23"/>
      <c r="AC14" s="23"/>
      <c r="AD14" s="23"/>
      <c r="AE14" s="23"/>
    </row>
    <row r="15">
      <c r="A15" s="17" t="s">
        <v>35</v>
      </c>
      <c r="B15" s="19" t="s">
        <v>65</v>
      </c>
      <c r="C15" s="23"/>
      <c r="D15" s="29" t="str">
        <f t="shared" si="1"/>
        <v>0</v>
      </c>
      <c r="E15" s="30" t="str">
        <f t="shared" si="2"/>
        <v>0</v>
      </c>
      <c r="F15" s="29" t="str">
        <f t="shared" si="3"/>
        <v>0</v>
      </c>
      <c r="G15" s="31" t="str">
        <f t="shared" si="4"/>
        <v>0</v>
      </c>
      <c r="H15" s="32">
        <v>731042.71798012</v>
      </c>
      <c r="I15" s="32"/>
      <c r="J15" s="34"/>
      <c r="K15" s="35"/>
      <c r="L15" s="17"/>
      <c r="M15" s="36"/>
      <c r="N15" s="23"/>
      <c r="O15" s="23"/>
      <c r="P15" s="23"/>
      <c r="Q15" s="23"/>
      <c r="R15" s="23"/>
      <c r="S15" s="23"/>
      <c r="T15" s="23"/>
      <c r="U15" s="23"/>
      <c r="V15" s="23"/>
      <c r="W15" s="23"/>
      <c r="X15" s="23"/>
      <c r="Y15" s="23"/>
      <c r="Z15" s="23"/>
      <c r="AA15" s="23"/>
      <c r="AB15" s="23"/>
      <c r="AC15" s="23"/>
      <c r="AD15" s="23"/>
      <c r="AE15" s="23"/>
    </row>
    <row r="16">
      <c r="A16" s="17" t="s">
        <v>35</v>
      </c>
      <c r="B16" s="19" t="s">
        <v>66</v>
      </c>
      <c r="C16" s="23"/>
      <c r="D16" s="29" t="str">
        <f t="shared" si="1"/>
        <v>0</v>
      </c>
      <c r="E16" s="30" t="str">
        <f t="shared" si="2"/>
        <v>0</v>
      </c>
      <c r="F16" s="29" t="str">
        <f t="shared" si="3"/>
        <v>0</v>
      </c>
      <c r="G16" s="31" t="str">
        <f t="shared" si="4"/>
        <v>0</v>
      </c>
      <c r="H16" s="32">
        <v>251282.9550055012</v>
      </c>
      <c r="I16" s="32"/>
      <c r="J16" s="34"/>
      <c r="K16" s="35"/>
      <c r="L16" s="17"/>
      <c r="M16" s="36"/>
      <c r="N16" s="23"/>
      <c r="O16" s="23"/>
      <c r="P16" s="23"/>
      <c r="Q16" s="23"/>
      <c r="R16" s="23"/>
      <c r="S16" s="23"/>
      <c r="T16" s="23"/>
      <c r="U16" s="23"/>
      <c r="V16" s="23"/>
      <c r="W16" s="23"/>
      <c r="X16" s="23"/>
      <c r="Y16" s="23"/>
      <c r="Z16" s="23"/>
      <c r="AA16" s="23"/>
      <c r="AB16" s="23"/>
      <c r="AC16" s="23"/>
      <c r="AD16" s="23"/>
      <c r="AE16" s="23"/>
    </row>
    <row r="17">
      <c r="A17" s="17" t="s">
        <v>35</v>
      </c>
      <c r="B17" s="19" t="s">
        <v>67</v>
      </c>
      <c r="C17" s="23"/>
      <c r="D17" s="29" t="str">
        <f t="shared" si="1"/>
        <v>0</v>
      </c>
      <c r="E17" s="37">
        <v>0.0</v>
      </c>
      <c r="F17" s="37">
        <v>0.0</v>
      </c>
      <c r="G17" s="38">
        <v>0.0</v>
      </c>
      <c r="H17" s="32">
        <v>434012.471408376</v>
      </c>
      <c r="I17" s="32"/>
      <c r="J17" s="34"/>
      <c r="K17" s="35"/>
      <c r="L17" s="17"/>
      <c r="M17" s="36"/>
      <c r="N17" s="23"/>
      <c r="O17" s="23"/>
      <c r="P17" s="23"/>
      <c r="Q17" s="23"/>
      <c r="R17" s="23"/>
      <c r="S17" s="23"/>
      <c r="T17" s="23"/>
      <c r="U17" s="23"/>
      <c r="V17" s="23"/>
      <c r="W17" s="23"/>
      <c r="X17" s="23"/>
      <c r="Y17" s="23"/>
      <c r="Z17" s="23"/>
      <c r="AA17" s="23"/>
      <c r="AB17" s="23"/>
      <c r="AC17" s="23"/>
      <c r="AD17" s="23"/>
      <c r="AE17" s="23"/>
    </row>
    <row r="18">
      <c r="A18" s="17" t="s">
        <v>35</v>
      </c>
      <c r="B18" s="19" t="s">
        <v>68</v>
      </c>
      <c r="C18" s="23"/>
      <c r="D18" s="29" t="str">
        <f t="shared" si="1"/>
        <v>0</v>
      </c>
      <c r="E18" s="30" t="str">
        <f t="shared" ref="E18:E215" si="5">IF(ISNUMBER(SEARCH("Coal India",B18)),"Coal India",IF(ISNUMBER(SEARCH("China Shenhua",B18)),"China Shenhua",IF(ISNUMBER(SEARCH("Adani",B18)),"Adani",IF(ISNUMBER(SEARCH("Shanxi Coking",B18)),"Shanxi Coking",IF(ISNUMBER(SEARCH("Anglo American",B18)),"Anglo American",IF(ISNUMBER(SEARCH("BHP Billiton",B18)),"BHP Billiton",IF(ISNUMBER(SEARCH("Yitai Coal",B18)),"Yitai Coal",IF(ISNUMBER(SEARCH("Datang Intl",B18)),"Datang Intl",IF(ISNUMBER(SEARCH("China Coal",B18)),"China Coal",IF(ISNUMBER(SEARCH("Peabody Energy",B18)),"Peabody Energy",IF(ISNUMBER(SEARCH("Glencore Xstrata",B18)),"Glencore Xstrata",IF(ISNUMBER(SEARCH("Datong Coal",B18)),"Datong Coal",IF(ISNUMBER(SEARCH("Yanzhou Coal",B18)),"Yanzhou Coal",IF(ISNUMBER(SEARCH("DEH",B18)),"DEH",IF(ISNUMBER(SEARCH("Exxaro",B18)),"Exxaro",IF(ISNUMBER(SEARCH("Yangquan Coal",B18)),"Yangquan Coal",IF(ISNUMBER(SEARCH("Mechel",B18)),"Mechel",IF(ISNUMBER(SEARCH("Arch Coal",B18)),"Arch Coal",IF(ISNUMBER(SEARCH("Alpha Natural Resources",B18)),"Alpha Natural Resources",IF(ISNUMBER(SEARCH("EVRAZ",B18)),"EVRAZ", IF(ISNUMBER(SEARCH("Mitsubishi",B18)),"Mitsubishi",
if(and(or(B18="Vale", ISNUMBER(SEARCH("Vale ",B18))),NOT(ISNUMBER(SEARCH("?Vale",B18)))), "Vale",IF(ISNUMBER(SEARCH("Raspadskaya",B18)),"Raspadskaya",IF(ISNUMBER(SEARCH("Rio Tinto",B18)),"Rio Tinto",IF(ISNUMBER(SEARCH("Asia Resource",B18)),"Asia Resource",IF(ISNUMBER(SEARCH("Rusal",B18)),"Rusal",IF(ISNUMBER(SEARCH("Neyveli Lignite",B18)),"Neyveli Lignite",IF(ISNUMBER(SEARCH("Pingdingshan",B18)),"Pingdingshan",IF(ISNUMBER(SEARCH("Cloud Peak",B18)),"Cloud Peak",IF(ISNUMBER(SEARCH("Sasol",B18)),"Sasol",IF(ISNUMBER(SEARCH("Tata Steel",B18)),"Tata Steel",IF(AND(ISNUMBER(SEARCH("AGL",B18)),NOT(ISNUMBER(SEARCH("?AGL",B18)))),"AGL", IF(ISNUMBER(SEARCH("Teck",B18)),"Teck",IF(ISNUMBER(SEARCH("Severstal",B18)),"Severstal",IF(ISNUMBER(SEARCH("Coalspur",B18)),"Coalspur",IF(ISNUMBER(SEARCH("Kuzbass Fuel ",B18)),"Kuzbass Fuel ",IF(ISNUMBER(SEARCH("Polyus Gold",B18)),"Polyus Gold",IF(ISNUMBER(SEARCH("Energy Ventures",B18)),"Energy Ventures",IF(ISNUMBER(SEARCH("Whitehaven Coal",B18)),"Whitehaven Coal",IF(ISNUMBER(SEARCH("Banpu",B18)),"Banpu",IF(ISNUMBER(SEARCH("Bayan",B18)),"Bayan",IF(AND(ISNUMBER(SEARCH("RWE",B18)),NOT(ISNUMBER(SEARCH("ERWE",B18)))),"RWE",IF(ISNUMBER(SEARCH("Consol Energy",B18)),"Consol Energy",IF(ISNUMBER(SEARCH("WHSP",B18)),"WHSP",IF(ISNUMBER(SEARCH("Westmoreland",B18)),"Westmoreland",IF(ISNUMBER(SEARCH("Resource Generation",B18)),"Resource Generation",IF(ISNUMBER(SEARCH("Churchill Mining",B18)),"Churchill Mining",IF(ISNUMBER(SEARCH("NTPC",B18)),"NTPC",IF(ISNUMBER(SEARCH("Adaro",B18)),"Adaro",IF(ISNUMBER(SEARCH("Nacco",B18)),"Nacco",  IF(ISNUMBER(SEARCH("Idemitsu Kosan",B18)),"Idemitsu Kosan",IF(ISNUMBER(SEARCH("ARLP",B18)),"ARLP",IF(ISNUMBER(SEARCH("Huolinhe Opencut",B18)),"Huolinhe Opencut",IF(ISNUMBER(SEARCH("Golden Energy",B18)),"Golden Energy",IF(ISNUMBER(SEARCH("Mitsui &amp; Co",B18)),"Mitsui &amp; Co",
IF(AND(ISNUMBER(SEARCH("CoAL",B18)),NOT(ISNUMBER(SEARCH("?CoAL",B18)))),"CoAL",IF(ISNUMBER(SEARCH("NLMK",B18)),"NLMK",IF(ISNUMBER(SEARCH("Tata Power",B18)),"Tata Power",IF(ISNUMBER(SEARCH("MMK OJSC",B18)),"MMK OJSC",IF(ISNUMBER(SEARCH("Wesfarmers",B18)),"Wesfarmers",IF(ISNUMBER(SEARCH("Kazakhmys",B18)),"Kazakhmys",IF(ISNUMBER(SEARCH("New World Resources",B18)),"New World Resources",IF(ISNUMBER(SEARCH("MMC",B18)),"MMC",IF(ISNUMBER(SEARCH("Itochu",B18)),"Itochu",IF(ISNUMBER(SEARCH("Cockatoo",B18)),"Cockatoo",IF(ISNUMBER(SEARCH("Shanxi Meijin Energy",B18)),"Shanxi Meijin Energy",IF(ISNUMBER(SEARCH("Jizhong Energy",B18)),"Jizhong Energy",IF(ISNUMBER(SEARCH("Bandanna",B18)),"Bandanna",IF(ISNUMBER(SEARCH("Polo Resources",B18)),"Polo Resources",IF(ISNUMBER(SEARCH("Allete",B18)),"Allete",IF(ISNUMBER(SEARCH("CLP Holdings",B18)),"CLP Holdings", IF(AND(ISNUMBER(SEARCH("Aspire",B18)),NOT(ISNUMBER(SEARCH("Aspire D",B18)))),"Aspire", IF(ISNUMBER(SEARCH("Marubeni",B18)),"Marubeni",IF(ISNUMBER(SEARCH("China Resources",B18)),"China Resources",IF(ISNUMBER(SEARCH("Walter Energy",B18)),"Walter Energy",IF(ISNUMBER(SEARCH("Coal Energy",B18)),"Coal Energy",IF(ISNUMBER(SEARCH("Indika",B18)),"Indika",IF(ISNUMBER(SEARCH("Arcelor Mittal",B18)),"Arcelor Mittal",IF(ISNUMBER(SEARCH("FirstEnergy",B18)),"FirstEnergy",IF(ISNUMBER(SEARCH("Black Hills",B18)),"Black Hills",IF(ISNUMBER(SEARCH("Wescoal",B18)),"Wescoal",IF(ISNUMBER(SEARCH("Grupo Mexico",B18)),"Grupo Mexico",IF(and(or(B18="ARM", ISNUMBER(SEARCH("ARM ",B18))),NOT(ISNUMBER(SEARCH("?ARM",B18)))), "ARM",IF(ISNUMBER(SEARCH("Shanxi Coal",B18)),"Shanxi Coal",IF(ISNUMBER(SEARCH("Capital Power",B18)),"Capital Power",IF(ISNUMBER(SEARCH("PTT",B18)),"PTT",IF(ISNUMBER(SEARCH("Shanxi Lanhua Sci-Tech",B18)),"Shanxi Lanhua Sci-Tech",IF(ISNUMBER(SEARCH("Fortune",B18)),"Fortune",IF(ISNUMBER(SEARCH("Cardero",B18)),"Cardero",IF(ISNUMBER(SEARCH("Zhengzhou  Coal",B18)),"Zhengzhou Coal",IF(ISNUMBER(SEARCH("SAIL",B18)),"SAIL",IF(ISNUMBER(SEARCH("JSPL",B18)),"JSPL",IF(ISNUMBER(SEARCH("Shougang Fushan",B18)),"Shougang Fushan",IF(ISNUMBER(SEARCH("Jingyuan",B18)),"Jingyuan",IF(ISNUMBER(SEARCH("Stanmore",B18)),"Stanmore",IF(ISNUMBER(SEARCH("Prophecy Coal",B18)),"Prophecy Coal",IF(ISNUMBER(SEARCH("Cliffs Natural Resources",B18)),"Cliffs Natural Resources",IF(ISNUMBER(SEARCH("James River",B18)),"James River",IF(ISNUMBER(SEARCH("CESC",B18)),"CESC",IF(ISNUMBER(SEARCH("Alcoa",B18)),"Alcoa","0"))))))))))))))))))))))))))))))))))))))))))))))))))))))))))))))))))))))))))))))))))))))))))))))))))))
</f>
        <v>0</v>
      </c>
      <c r="F18" s="29" t="str">
        <f t="shared" ref="F18:F215" si="6">IF(OR(NOT(D18="0"),NOT(E18="0")),B18,D18)</f>
        <v>0</v>
      </c>
      <c r="G18" s="31" t="str">
        <f t="shared" ref="G18:G39" si="7">IF(F18="0",F18,H18)</f>
        <v>0</v>
      </c>
      <c r="H18" s="32">
        <v>1705354.5</v>
      </c>
      <c r="I18" s="32"/>
      <c r="J18" s="34"/>
      <c r="K18" s="35"/>
      <c r="L18" s="17"/>
      <c r="M18" s="36"/>
      <c r="N18" s="23"/>
      <c r="O18" s="23"/>
      <c r="P18" s="23"/>
      <c r="Q18" s="23"/>
      <c r="R18" s="23"/>
      <c r="S18" s="23"/>
      <c r="T18" s="23"/>
      <c r="U18" s="23"/>
      <c r="V18" s="23"/>
      <c r="W18" s="23"/>
      <c r="X18" s="23"/>
      <c r="Y18" s="23"/>
      <c r="Z18" s="23"/>
      <c r="AA18" s="23"/>
      <c r="AB18" s="23"/>
      <c r="AC18" s="23"/>
      <c r="AD18" s="23"/>
      <c r="AE18" s="23"/>
    </row>
    <row r="19">
      <c r="A19" s="17" t="s">
        <v>35</v>
      </c>
      <c r="B19" s="19" t="s">
        <v>69</v>
      </c>
      <c r="C19" s="23"/>
      <c r="D19" s="29" t="str">
        <f t="shared" si="1"/>
        <v>0</v>
      </c>
      <c r="E19" s="30" t="str">
        <f t="shared" si="5"/>
        <v>0</v>
      </c>
      <c r="F19" s="29" t="str">
        <f t="shared" si="6"/>
        <v>0</v>
      </c>
      <c r="G19" s="31" t="str">
        <f t="shared" si="7"/>
        <v>0</v>
      </c>
      <c r="H19" s="32">
        <v>311148.0</v>
      </c>
      <c r="I19" s="32"/>
      <c r="J19" s="34"/>
      <c r="K19" s="35"/>
      <c r="L19" s="17"/>
      <c r="M19" s="36"/>
      <c r="N19" s="23"/>
      <c r="O19" s="23"/>
      <c r="P19" s="23"/>
      <c r="Q19" s="23"/>
      <c r="R19" s="23"/>
      <c r="S19" s="23"/>
      <c r="T19" s="23"/>
      <c r="U19" s="23"/>
      <c r="V19" s="23"/>
      <c r="W19" s="23"/>
      <c r="X19" s="23"/>
      <c r="Y19" s="23"/>
      <c r="Z19" s="23"/>
      <c r="AA19" s="23"/>
      <c r="AB19" s="23"/>
      <c r="AC19" s="23"/>
      <c r="AD19" s="23"/>
      <c r="AE19" s="23"/>
    </row>
    <row r="20">
      <c r="A20" s="17" t="s">
        <v>35</v>
      </c>
      <c r="B20" s="19" t="s">
        <v>70</v>
      </c>
      <c r="C20" s="23"/>
      <c r="D20" s="29" t="str">
        <f t="shared" si="1"/>
        <v>0</v>
      </c>
      <c r="E20" s="30" t="str">
        <f t="shared" si="5"/>
        <v>0</v>
      </c>
      <c r="F20" s="29" t="str">
        <f t="shared" si="6"/>
        <v>0</v>
      </c>
      <c r="G20" s="31" t="str">
        <f t="shared" si="7"/>
        <v>0</v>
      </c>
      <c r="H20" s="32">
        <v>1353433.5148997249</v>
      </c>
      <c r="I20" s="32"/>
      <c r="J20" s="34"/>
      <c r="K20" s="35"/>
      <c r="L20" s="17"/>
      <c r="M20" s="36"/>
      <c r="N20" s="23"/>
      <c r="O20" s="23"/>
      <c r="P20" s="23"/>
      <c r="Q20" s="23"/>
      <c r="R20" s="23"/>
      <c r="S20" s="23"/>
      <c r="T20" s="23"/>
      <c r="U20" s="23"/>
      <c r="V20" s="23"/>
      <c r="W20" s="23"/>
      <c r="X20" s="23"/>
      <c r="Y20" s="23"/>
      <c r="Z20" s="23"/>
      <c r="AA20" s="23"/>
      <c r="AB20" s="23"/>
      <c r="AC20" s="23"/>
      <c r="AD20" s="23"/>
      <c r="AE20" s="23"/>
    </row>
    <row r="21">
      <c r="A21" s="17" t="s">
        <v>35</v>
      </c>
      <c r="B21" s="19" t="s">
        <v>71</v>
      </c>
      <c r="C21" s="23"/>
      <c r="D21" s="29" t="str">
        <f t="shared" si="1"/>
        <v>0</v>
      </c>
      <c r="E21" s="30" t="str">
        <f t="shared" si="5"/>
        <v>0</v>
      </c>
      <c r="F21" s="29" t="str">
        <f t="shared" si="6"/>
        <v>0</v>
      </c>
      <c r="G21" s="31" t="str">
        <f t="shared" si="7"/>
        <v>0</v>
      </c>
      <c r="H21" s="32">
        <v>260590.8</v>
      </c>
      <c r="I21" s="32"/>
      <c r="J21" s="34"/>
      <c r="K21" s="35"/>
      <c r="L21" s="17"/>
      <c r="M21" s="36"/>
      <c r="N21" s="23"/>
      <c r="O21" s="23"/>
      <c r="P21" s="23"/>
      <c r="Q21" s="23"/>
      <c r="R21" s="23"/>
      <c r="S21" s="23"/>
      <c r="T21" s="23"/>
      <c r="U21" s="23"/>
      <c r="V21" s="23"/>
      <c r="W21" s="23"/>
      <c r="X21" s="23"/>
      <c r="Y21" s="23"/>
      <c r="Z21" s="23"/>
      <c r="AA21" s="23"/>
      <c r="AB21" s="23"/>
      <c r="AC21" s="23"/>
      <c r="AD21" s="23"/>
      <c r="AE21" s="23"/>
    </row>
    <row r="22">
      <c r="A22" s="17" t="s">
        <v>35</v>
      </c>
      <c r="B22" s="19" t="s">
        <v>72</v>
      </c>
      <c r="C22" s="23"/>
      <c r="D22" s="29" t="str">
        <f t="shared" si="1"/>
        <v>0</v>
      </c>
      <c r="E22" s="30" t="str">
        <f t="shared" si="5"/>
        <v>0</v>
      </c>
      <c r="F22" s="29" t="str">
        <f t="shared" si="6"/>
        <v>0</v>
      </c>
      <c r="G22" s="31" t="str">
        <f t="shared" si="7"/>
        <v>0</v>
      </c>
      <c r="H22" s="32">
        <v>1604226.174289284</v>
      </c>
      <c r="I22" s="32"/>
      <c r="J22" s="34"/>
      <c r="K22" s="35"/>
      <c r="L22" s="17"/>
      <c r="M22" s="36"/>
      <c r="N22" s="23"/>
      <c r="O22" s="23"/>
      <c r="P22" s="23"/>
      <c r="Q22" s="23"/>
      <c r="R22" s="23"/>
      <c r="S22" s="23"/>
      <c r="T22" s="23"/>
      <c r="U22" s="23"/>
      <c r="V22" s="23"/>
      <c r="W22" s="23"/>
      <c r="X22" s="23"/>
      <c r="Y22" s="23"/>
      <c r="Z22" s="23"/>
      <c r="AA22" s="23"/>
      <c r="AB22" s="23"/>
      <c r="AC22" s="23"/>
      <c r="AD22" s="23"/>
      <c r="AE22" s="23"/>
    </row>
    <row r="23">
      <c r="A23" s="17" t="s">
        <v>35</v>
      </c>
      <c r="B23" s="19" t="s">
        <v>73</v>
      </c>
      <c r="C23" s="23"/>
      <c r="D23" s="29" t="str">
        <f t="shared" si="1"/>
        <v>0</v>
      </c>
      <c r="E23" s="30" t="str">
        <f t="shared" si="5"/>
        <v>0</v>
      </c>
      <c r="F23" s="29" t="str">
        <f t="shared" si="6"/>
        <v>0</v>
      </c>
      <c r="G23" s="31" t="str">
        <f t="shared" si="7"/>
        <v>0</v>
      </c>
      <c r="H23" s="32">
        <v>1738281.017</v>
      </c>
      <c r="I23" s="32"/>
      <c r="J23" s="34"/>
      <c r="K23" s="35"/>
      <c r="L23" s="17"/>
      <c r="M23" s="36"/>
      <c r="N23" s="23"/>
      <c r="O23" s="23"/>
      <c r="P23" s="23"/>
      <c r="Q23" s="23"/>
      <c r="R23" s="23"/>
      <c r="S23" s="23"/>
      <c r="T23" s="23"/>
      <c r="U23" s="23"/>
      <c r="V23" s="23"/>
      <c r="W23" s="23"/>
      <c r="X23" s="23"/>
      <c r="Y23" s="23"/>
      <c r="Z23" s="23"/>
      <c r="AA23" s="23"/>
      <c r="AB23" s="23"/>
      <c r="AC23" s="23"/>
      <c r="AD23" s="23"/>
      <c r="AE23" s="23"/>
    </row>
    <row r="24">
      <c r="A24" s="17" t="s">
        <v>35</v>
      </c>
      <c r="B24" s="19" t="s">
        <v>74</v>
      </c>
      <c r="C24" s="23"/>
      <c r="D24" s="29" t="str">
        <f t="shared" si="1"/>
        <v>0</v>
      </c>
      <c r="E24" s="30" t="str">
        <f t="shared" si="5"/>
        <v>0</v>
      </c>
      <c r="F24" s="29" t="str">
        <f t="shared" si="6"/>
        <v>0</v>
      </c>
      <c r="G24" s="31" t="str">
        <f t="shared" si="7"/>
        <v>0</v>
      </c>
      <c r="H24" s="32">
        <v>124487.24832242077</v>
      </c>
      <c r="I24" s="32"/>
      <c r="J24" s="34"/>
      <c r="K24" s="35"/>
      <c r="L24" s="17"/>
      <c r="M24" s="36"/>
      <c r="N24" s="23"/>
      <c r="O24" s="23"/>
      <c r="P24" s="23"/>
      <c r="Q24" s="23"/>
      <c r="R24" s="23"/>
      <c r="S24" s="23"/>
      <c r="T24" s="23"/>
      <c r="U24" s="23"/>
      <c r="V24" s="23"/>
      <c r="W24" s="23"/>
      <c r="X24" s="23"/>
      <c r="Y24" s="23"/>
      <c r="Z24" s="23"/>
      <c r="AA24" s="23"/>
      <c r="AB24" s="23"/>
      <c r="AC24" s="23"/>
      <c r="AD24" s="23"/>
      <c r="AE24" s="23"/>
    </row>
    <row r="25">
      <c r="A25" s="17" t="s">
        <v>35</v>
      </c>
      <c r="B25" s="19" t="s">
        <v>75</v>
      </c>
      <c r="C25" s="23"/>
      <c r="D25" s="29" t="str">
        <f t="shared" si="1"/>
        <v>0</v>
      </c>
      <c r="E25" s="30" t="str">
        <f t="shared" si="5"/>
        <v>0</v>
      </c>
      <c r="F25" s="29" t="str">
        <f t="shared" si="6"/>
        <v>0</v>
      </c>
      <c r="G25" s="31" t="str">
        <f t="shared" si="7"/>
        <v>0</v>
      </c>
      <c r="H25" s="32">
        <v>1156471.183275063</v>
      </c>
      <c r="I25" s="32"/>
      <c r="J25" s="34"/>
      <c r="K25" s="35"/>
      <c r="L25" s="17"/>
      <c r="M25" s="36"/>
      <c r="N25" s="23"/>
      <c r="O25" s="23"/>
      <c r="P25" s="23"/>
      <c r="Q25" s="23"/>
      <c r="R25" s="23"/>
      <c r="S25" s="23"/>
      <c r="T25" s="23"/>
      <c r="U25" s="23"/>
      <c r="V25" s="23"/>
      <c r="W25" s="23"/>
      <c r="X25" s="23"/>
      <c r="Y25" s="23"/>
      <c r="Z25" s="23"/>
      <c r="AA25" s="23"/>
      <c r="AB25" s="23"/>
      <c r="AC25" s="23"/>
      <c r="AD25" s="23"/>
      <c r="AE25" s="23"/>
    </row>
    <row r="26">
      <c r="A26" s="17" t="s">
        <v>35</v>
      </c>
      <c r="B26" s="19" t="s">
        <v>76</v>
      </c>
      <c r="C26" s="23"/>
      <c r="D26" s="29" t="str">
        <f t="shared" si="1"/>
        <v>BG Group</v>
      </c>
      <c r="E26" s="30" t="str">
        <f t="shared" si="5"/>
        <v>0</v>
      </c>
      <c r="F26" s="29" t="str">
        <f t="shared" si="6"/>
        <v>BG GROUP PLC COMMON STOCK GBP 10</v>
      </c>
      <c r="G26" s="31">
        <f t="shared" si="7"/>
        <v>1447675.74</v>
      </c>
      <c r="H26" s="32">
        <v>1447675.74</v>
      </c>
      <c r="I26" s="32"/>
      <c r="J26" s="34"/>
      <c r="K26" s="35"/>
      <c r="L26" s="17"/>
      <c r="M26" s="36"/>
      <c r="N26" s="23"/>
      <c r="O26" s="23"/>
      <c r="P26" s="23"/>
      <c r="Q26" s="23"/>
      <c r="R26" s="23"/>
      <c r="S26" s="23"/>
      <c r="T26" s="23"/>
      <c r="U26" s="23"/>
      <c r="V26" s="23"/>
      <c r="W26" s="23"/>
      <c r="X26" s="23"/>
      <c r="Y26" s="23"/>
      <c r="Z26" s="23"/>
      <c r="AA26" s="23"/>
      <c r="AB26" s="23"/>
      <c r="AC26" s="23"/>
      <c r="AD26" s="23"/>
      <c r="AE26" s="23"/>
    </row>
    <row r="27">
      <c r="A27" s="17" t="s">
        <v>35</v>
      </c>
      <c r="B27" s="19" t="s">
        <v>77</v>
      </c>
      <c r="C27" s="23"/>
      <c r="D27" s="29" t="str">
        <f t="shared" si="1"/>
        <v>BHP Billiton</v>
      </c>
      <c r="E27" s="30" t="str">
        <f t="shared" si="5"/>
        <v>BHP Billiton</v>
      </c>
      <c r="F27" s="29" t="str">
        <f t="shared" si="6"/>
        <v>BHP BILLITON PLC COMMON STOCK GBP 0.5</v>
      </c>
      <c r="G27" s="31">
        <f t="shared" si="7"/>
        <v>757997.93</v>
      </c>
      <c r="H27" s="32">
        <v>757997.93</v>
      </c>
      <c r="I27" s="32"/>
      <c r="J27" s="34"/>
      <c r="K27" s="35"/>
      <c r="L27" s="17"/>
      <c r="M27" s="36"/>
      <c r="N27" s="23"/>
      <c r="O27" s="23"/>
      <c r="P27" s="23"/>
      <c r="Q27" s="23"/>
      <c r="R27" s="23"/>
      <c r="S27" s="23"/>
      <c r="T27" s="23"/>
      <c r="U27" s="23"/>
      <c r="V27" s="23"/>
      <c r="W27" s="23"/>
      <c r="X27" s="23"/>
      <c r="Y27" s="23"/>
      <c r="Z27" s="23"/>
      <c r="AA27" s="23"/>
      <c r="AB27" s="23"/>
      <c r="AC27" s="23"/>
      <c r="AD27" s="23"/>
      <c r="AE27" s="23"/>
    </row>
    <row r="28">
      <c r="A28" s="17" t="s">
        <v>35</v>
      </c>
      <c r="B28" s="19" t="s">
        <v>78</v>
      </c>
      <c r="C28" s="23"/>
      <c r="D28" s="29" t="str">
        <f t="shared" si="1"/>
        <v>0</v>
      </c>
      <c r="E28" s="30" t="str">
        <f t="shared" si="5"/>
        <v>0</v>
      </c>
      <c r="F28" s="29" t="str">
        <f t="shared" si="6"/>
        <v>0</v>
      </c>
      <c r="G28" s="31" t="str">
        <f t="shared" si="7"/>
        <v>0</v>
      </c>
      <c r="H28" s="32">
        <v>303881.65673021</v>
      </c>
      <c r="I28" s="32"/>
      <c r="J28" s="34"/>
      <c r="K28" s="35"/>
      <c r="L28" s="17"/>
      <c r="M28" s="36"/>
      <c r="N28" s="23"/>
      <c r="O28" s="23"/>
      <c r="P28" s="23"/>
      <c r="Q28" s="23"/>
      <c r="R28" s="23"/>
      <c r="S28" s="23"/>
      <c r="T28" s="23"/>
      <c r="U28" s="23"/>
      <c r="V28" s="23"/>
      <c r="W28" s="23"/>
      <c r="X28" s="23"/>
      <c r="Y28" s="23"/>
      <c r="Z28" s="23"/>
      <c r="AA28" s="23"/>
      <c r="AB28" s="23"/>
      <c r="AC28" s="23"/>
      <c r="AD28" s="23"/>
      <c r="AE28" s="23"/>
    </row>
    <row r="29">
      <c r="A29" s="17" t="s">
        <v>35</v>
      </c>
      <c r="B29" s="19" t="s">
        <v>79</v>
      </c>
      <c r="C29" s="23"/>
      <c r="D29" s="29" t="str">
        <f t="shared" si="1"/>
        <v>0</v>
      </c>
      <c r="E29" s="30" t="str">
        <f t="shared" si="5"/>
        <v>0</v>
      </c>
      <c r="F29" s="29" t="str">
        <f t="shared" si="6"/>
        <v>0</v>
      </c>
      <c r="G29" s="31" t="str">
        <f t="shared" si="7"/>
        <v>0</v>
      </c>
      <c r="H29" s="32">
        <v>2428354.816</v>
      </c>
      <c r="I29" s="32"/>
      <c r="J29" s="34"/>
      <c r="K29" s="35"/>
      <c r="L29" s="17"/>
      <c r="M29" s="36"/>
      <c r="N29" s="23"/>
      <c r="O29" s="23"/>
      <c r="P29" s="23"/>
      <c r="Q29" s="23"/>
      <c r="R29" s="23"/>
      <c r="S29" s="23"/>
      <c r="T29" s="23"/>
      <c r="U29" s="23"/>
      <c r="V29" s="23"/>
      <c r="W29" s="23"/>
      <c r="X29" s="23"/>
      <c r="Y29" s="23"/>
      <c r="Z29" s="23"/>
      <c r="AA29" s="23"/>
      <c r="AB29" s="23"/>
      <c r="AC29" s="23"/>
      <c r="AD29" s="23"/>
      <c r="AE29" s="23"/>
    </row>
    <row r="30">
      <c r="A30" s="17" t="s">
        <v>35</v>
      </c>
      <c r="B30" s="19" t="s">
        <v>80</v>
      </c>
      <c r="C30" s="23"/>
      <c r="D30" s="29" t="str">
        <f t="shared" si="1"/>
        <v>0</v>
      </c>
      <c r="E30" s="30" t="str">
        <f t="shared" si="5"/>
        <v>0</v>
      </c>
      <c r="F30" s="29" t="str">
        <f t="shared" si="6"/>
        <v>0</v>
      </c>
      <c r="G30" s="31" t="str">
        <f t="shared" si="7"/>
        <v>0</v>
      </c>
      <c r="H30" s="32">
        <v>597170.547217836</v>
      </c>
      <c r="I30" s="32"/>
      <c r="J30" s="34"/>
      <c r="K30" s="35"/>
      <c r="L30" s="17"/>
      <c r="M30" s="36"/>
      <c r="N30" s="23"/>
      <c r="O30" s="23"/>
      <c r="P30" s="23"/>
      <c r="Q30" s="23"/>
      <c r="R30" s="23"/>
      <c r="S30" s="23"/>
      <c r="T30" s="23"/>
      <c r="U30" s="23"/>
      <c r="V30" s="23"/>
      <c r="W30" s="23"/>
      <c r="X30" s="23"/>
      <c r="Y30" s="23"/>
      <c r="Z30" s="23"/>
      <c r="AA30" s="23"/>
      <c r="AB30" s="23"/>
      <c r="AC30" s="23"/>
      <c r="AD30" s="23"/>
      <c r="AE30" s="23"/>
    </row>
    <row r="31">
      <c r="A31" s="17" t="s">
        <v>35</v>
      </c>
      <c r="B31" s="19" t="s">
        <v>81</v>
      </c>
      <c r="C31" s="23"/>
      <c r="D31" s="29" t="str">
        <f t="shared" si="1"/>
        <v>0</v>
      </c>
      <c r="E31" s="30" t="str">
        <f t="shared" si="5"/>
        <v>0</v>
      </c>
      <c r="F31" s="29" t="str">
        <f t="shared" si="6"/>
        <v>0</v>
      </c>
      <c r="G31" s="31" t="str">
        <f t="shared" si="7"/>
        <v>0</v>
      </c>
      <c r="H31" s="32">
        <v>2146436.27989088</v>
      </c>
      <c r="I31" s="32"/>
      <c r="J31" s="34"/>
      <c r="K31" s="35"/>
      <c r="L31" s="17"/>
      <c r="M31" s="36"/>
      <c r="N31" s="23"/>
      <c r="O31" s="23"/>
      <c r="P31" s="23"/>
      <c r="Q31" s="23"/>
      <c r="R31" s="23"/>
      <c r="S31" s="23"/>
      <c r="T31" s="23"/>
      <c r="U31" s="23"/>
      <c r="V31" s="23"/>
      <c r="W31" s="23"/>
      <c r="X31" s="23"/>
      <c r="Y31" s="23"/>
      <c r="Z31" s="23"/>
      <c r="AA31" s="23"/>
      <c r="AB31" s="23"/>
      <c r="AC31" s="23"/>
      <c r="AD31" s="23"/>
      <c r="AE31" s="23"/>
    </row>
    <row r="32">
      <c r="A32" s="17" t="s">
        <v>35</v>
      </c>
      <c r="B32" s="19" t="s">
        <v>82</v>
      </c>
      <c r="C32" s="23"/>
      <c r="D32" s="29" t="str">
        <f t="shared" si="1"/>
        <v>0</v>
      </c>
      <c r="E32" s="30" t="str">
        <f t="shared" si="5"/>
        <v>0</v>
      </c>
      <c r="F32" s="29" t="str">
        <f t="shared" si="6"/>
        <v>0</v>
      </c>
      <c r="G32" s="31" t="str">
        <f t="shared" si="7"/>
        <v>0</v>
      </c>
      <c r="H32" s="32">
        <v>614441.0</v>
      </c>
      <c r="I32" s="32"/>
      <c r="J32" s="34"/>
      <c r="K32" s="35"/>
      <c r="L32" s="17"/>
      <c r="M32" s="36"/>
      <c r="N32" s="23"/>
      <c r="O32" s="23"/>
      <c r="P32" s="23"/>
      <c r="Q32" s="23"/>
      <c r="R32" s="23"/>
      <c r="S32" s="23"/>
      <c r="T32" s="23"/>
      <c r="U32" s="23"/>
      <c r="V32" s="23"/>
      <c r="W32" s="23"/>
      <c r="X32" s="23"/>
      <c r="Y32" s="23"/>
      <c r="Z32" s="23"/>
      <c r="AA32" s="23"/>
      <c r="AB32" s="23"/>
      <c r="AC32" s="23"/>
      <c r="AD32" s="23"/>
      <c r="AE32" s="23"/>
    </row>
    <row r="33">
      <c r="A33" s="17" t="s">
        <v>35</v>
      </c>
      <c r="B33" s="19" t="s">
        <v>83</v>
      </c>
      <c r="C33" s="23"/>
      <c r="D33" s="29" t="str">
        <f t="shared" si="1"/>
        <v>0</v>
      </c>
      <c r="E33" s="30" t="str">
        <f t="shared" si="5"/>
        <v>0</v>
      </c>
      <c r="F33" s="29" t="str">
        <f t="shared" si="6"/>
        <v>0</v>
      </c>
      <c r="G33" s="31" t="str">
        <f t="shared" si="7"/>
        <v>0</v>
      </c>
      <c r="H33" s="32">
        <v>1036271.9892198272</v>
      </c>
      <c r="I33" s="32"/>
      <c r="J33" s="34"/>
      <c r="K33" s="35"/>
      <c r="L33" s="17"/>
      <c r="M33" s="36"/>
      <c r="N33" s="23"/>
      <c r="O33" s="23"/>
      <c r="P33" s="23"/>
      <c r="Q33" s="23"/>
      <c r="R33" s="23"/>
      <c r="S33" s="23"/>
      <c r="T33" s="23"/>
      <c r="U33" s="23"/>
      <c r="V33" s="23"/>
      <c r="W33" s="23"/>
      <c r="X33" s="23"/>
      <c r="Y33" s="23"/>
      <c r="Z33" s="23"/>
      <c r="AA33" s="23"/>
      <c r="AB33" s="23"/>
      <c r="AC33" s="23"/>
      <c r="AD33" s="23"/>
      <c r="AE33" s="23"/>
    </row>
    <row r="34">
      <c r="A34" s="17" t="s">
        <v>35</v>
      </c>
      <c r="B34" s="19" t="s">
        <v>84</v>
      </c>
      <c r="C34" s="23"/>
      <c r="D34" s="29" t="str">
        <f t="shared" si="1"/>
        <v>0</v>
      </c>
      <c r="E34" s="30" t="str">
        <f t="shared" si="5"/>
        <v>0</v>
      </c>
      <c r="F34" s="29" t="str">
        <f t="shared" si="6"/>
        <v>0</v>
      </c>
      <c r="G34" s="31" t="str">
        <f t="shared" si="7"/>
        <v>0</v>
      </c>
      <c r="H34" s="32">
        <v>122456.4312</v>
      </c>
      <c r="I34" s="32"/>
      <c r="J34" s="34"/>
      <c r="K34" s="35"/>
      <c r="L34" s="17"/>
      <c r="M34" s="36"/>
      <c r="N34" s="23"/>
      <c r="O34" s="23"/>
      <c r="P34" s="23"/>
      <c r="Q34" s="23"/>
      <c r="R34" s="23"/>
      <c r="S34" s="23"/>
      <c r="T34" s="23"/>
      <c r="U34" s="23"/>
      <c r="V34" s="23"/>
      <c r="W34" s="23"/>
      <c r="X34" s="23"/>
      <c r="Y34" s="23"/>
      <c r="Z34" s="23"/>
      <c r="AA34" s="23"/>
      <c r="AB34" s="23"/>
      <c r="AC34" s="23"/>
      <c r="AD34" s="23"/>
      <c r="AE34" s="23"/>
    </row>
    <row r="35">
      <c r="A35" s="17" t="s">
        <v>35</v>
      </c>
      <c r="B35" s="19" t="s">
        <v>85</v>
      </c>
      <c r="C35" s="23"/>
      <c r="D35" s="29" t="str">
        <f t="shared" si="1"/>
        <v>0</v>
      </c>
      <c r="E35" s="30" t="str">
        <f t="shared" si="5"/>
        <v>0</v>
      </c>
      <c r="F35" s="29" t="str">
        <f t="shared" si="6"/>
        <v>0</v>
      </c>
      <c r="G35" s="31" t="str">
        <f t="shared" si="7"/>
        <v>0</v>
      </c>
      <c r="H35" s="32">
        <v>1700813.4</v>
      </c>
      <c r="I35" s="32"/>
      <c r="J35" s="34"/>
      <c r="K35" s="35"/>
      <c r="L35" s="17"/>
      <c r="M35" s="36"/>
      <c r="N35" s="23"/>
      <c r="O35" s="23"/>
      <c r="P35" s="23"/>
      <c r="Q35" s="23"/>
      <c r="R35" s="23"/>
      <c r="S35" s="23"/>
      <c r="T35" s="23"/>
      <c r="U35" s="23"/>
      <c r="V35" s="23"/>
      <c r="W35" s="23"/>
      <c r="X35" s="23"/>
      <c r="Y35" s="23"/>
      <c r="Z35" s="23"/>
      <c r="AA35" s="23"/>
      <c r="AB35" s="23"/>
      <c r="AC35" s="23"/>
      <c r="AD35" s="23"/>
      <c r="AE35" s="23"/>
    </row>
    <row r="36">
      <c r="A36" s="17" t="s">
        <v>35</v>
      </c>
      <c r="B36" s="19" t="s">
        <v>86</v>
      </c>
      <c r="C36" s="23"/>
      <c r="D36" s="29" t="str">
        <f t="shared" si="1"/>
        <v>0</v>
      </c>
      <c r="E36" s="30" t="str">
        <f t="shared" si="5"/>
        <v>0</v>
      </c>
      <c r="F36" s="29" t="str">
        <f t="shared" si="6"/>
        <v>0</v>
      </c>
      <c r="G36" s="31" t="str">
        <f t="shared" si="7"/>
        <v>0</v>
      </c>
      <c r="H36" s="32">
        <v>1129593.13</v>
      </c>
      <c r="I36" s="32"/>
      <c r="J36" s="34"/>
      <c r="K36" s="35"/>
      <c r="L36" s="17"/>
      <c r="M36" s="36"/>
      <c r="N36" s="23"/>
      <c r="O36" s="23"/>
      <c r="P36" s="23"/>
      <c r="Q36" s="23"/>
      <c r="R36" s="23"/>
      <c r="S36" s="23"/>
      <c r="T36" s="23"/>
      <c r="U36" s="23"/>
      <c r="V36" s="23"/>
      <c r="W36" s="23"/>
      <c r="X36" s="23"/>
      <c r="Y36" s="23"/>
      <c r="Z36" s="23"/>
      <c r="AA36" s="23"/>
      <c r="AB36" s="23"/>
      <c r="AC36" s="23"/>
      <c r="AD36" s="23"/>
      <c r="AE36" s="23"/>
    </row>
    <row r="37">
      <c r="A37" s="17" t="s">
        <v>35</v>
      </c>
      <c r="B37" s="19" t="s">
        <v>87</v>
      </c>
      <c r="C37" s="23"/>
      <c r="D37" s="29" t="str">
        <f t="shared" si="1"/>
        <v>0</v>
      </c>
      <c r="E37" s="30" t="str">
        <f t="shared" si="5"/>
        <v>0</v>
      </c>
      <c r="F37" s="29" t="str">
        <f t="shared" si="6"/>
        <v>0</v>
      </c>
      <c r="G37" s="31" t="str">
        <f t="shared" si="7"/>
        <v>0</v>
      </c>
      <c r="H37" s="32">
        <v>365874.0</v>
      </c>
      <c r="I37" s="32"/>
      <c r="J37" s="34"/>
      <c r="K37" s="35"/>
      <c r="L37" s="17"/>
      <c r="M37" s="36"/>
      <c r="N37" s="23"/>
      <c r="O37" s="23"/>
      <c r="P37" s="23"/>
      <c r="Q37" s="23"/>
      <c r="R37" s="23"/>
      <c r="S37" s="23"/>
      <c r="T37" s="23"/>
      <c r="U37" s="23"/>
      <c r="V37" s="23"/>
      <c r="W37" s="23"/>
      <c r="X37" s="23"/>
      <c r="Y37" s="23"/>
      <c r="Z37" s="23"/>
      <c r="AA37" s="23"/>
      <c r="AB37" s="23"/>
      <c r="AC37" s="23"/>
      <c r="AD37" s="23"/>
      <c r="AE37" s="23"/>
    </row>
    <row r="38">
      <c r="A38" s="17" t="s">
        <v>35</v>
      </c>
      <c r="B38" s="19" t="s">
        <v>88</v>
      </c>
      <c r="C38" s="23"/>
      <c r="D38" s="29" t="str">
        <f t="shared" si="1"/>
        <v>0</v>
      </c>
      <c r="E38" s="30" t="str">
        <f t="shared" si="5"/>
        <v>0</v>
      </c>
      <c r="F38" s="29" t="str">
        <f t="shared" si="6"/>
        <v>0</v>
      </c>
      <c r="G38" s="31" t="str">
        <f t="shared" si="7"/>
        <v>0</v>
      </c>
      <c r="H38" s="32">
        <v>4.337289383568</v>
      </c>
      <c r="I38" s="32"/>
      <c r="J38" s="34"/>
      <c r="K38" s="35"/>
      <c r="L38" s="17"/>
      <c r="M38" s="36"/>
      <c r="N38" s="23"/>
      <c r="O38" s="23"/>
      <c r="P38" s="23"/>
      <c r="Q38" s="23"/>
      <c r="R38" s="23"/>
      <c r="S38" s="23"/>
      <c r="T38" s="23"/>
      <c r="U38" s="23"/>
      <c r="V38" s="23"/>
      <c r="W38" s="23"/>
      <c r="X38" s="23"/>
      <c r="Y38" s="23"/>
      <c r="Z38" s="23"/>
      <c r="AA38" s="23"/>
      <c r="AB38" s="23"/>
      <c r="AC38" s="23"/>
      <c r="AD38" s="23"/>
      <c r="AE38" s="23"/>
    </row>
    <row r="39">
      <c r="A39" s="17" t="s">
        <v>35</v>
      </c>
      <c r="B39" s="19" t="s">
        <v>89</v>
      </c>
      <c r="C39" s="23"/>
      <c r="D39" s="29" t="str">
        <f t="shared" si="1"/>
        <v>0</v>
      </c>
      <c r="E39" s="30" t="str">
        <f t="shared" si="5"/>
        <v>0</v>
      </c>
      <c r="F39" s="29" t="str">
        <f t="shared" si="6"/>
        <v>0</v>
      </c>
      <c r="G39" s="31" t="str">
        <f t="shared" si="7"/>
        <v>0</v>
      </c>
      <c r="H39" s="32">
        <v>1058818.5121552898</v>
      </c>
      <c r="I39" s="32"/>
      <c r="J39" s="34"/>
      <c r="K39" s="35"/>
      <c r="L39" s="17"/>
      <c r="M39" s="36"/>
      <c r="N39" s="23"/>
      <c r="O39" s="23"/>
      <c r="P39" s="23"/>
      <c r="Q39" s="23"/>
      <c r="R39" s="23"/>
      <c r="S39" s="23"/>
      <c r="T39" s="23"/>
      <c r="U39" s="23"/>
      <c r="V39" s="23"/>
      <c r="W39" s="23"/>
      <c r="X39" s="23"/>
      <c r="Y39" s="23"/>
      <c r="Z39" s="23"/>
      <c r="AA39" s="23"/>
      <c r="AB39" s="23"/>
      <c r="AC39" s="23"/>
      <c r="AD39" s="23"/>
      <c r="AE39" s="23"/>
    </row>
    <row r="40">
      <c r="A40" s="17" t="s">
        <v>35</v>
      </c>
      <c r="B40" s="19" t="s">
        <v>90</v>
      </c>
      <c r="C40" s="23"/>
      <c r="D40" s="29" t="str">
        <f t="shared" si="1"/>
        <v>0</v>
      </c>
      <c r="E40" s="30" t="str">
        <f t="shared" si="5"/>
        <v>0</v>
      </c>
      <c r="F40" s="29" t="str">
        <f t="shared" si="6"/>
        <v>0</v>
      </c>
      <c r="G40" s="38">
        <v>0.0</v>
      </c>
      <c r="H40" s="32">
        <v>1885629.4711798986</v>
      </c>
      <c r="I40" s="32"/>
      <c r="J40" s="34"/>
      <c r="K40" s="35"/>
      <c r="L40" s="17"/>
      <c r="M40" s="36"/>
      <c r="N40" s="23"/>
      <c r="O40" s="23"/>
      <c r="P40" s="23"/>
      <c r="Q40" s="23"/>
      <c r="R40" s="23"/>
      <c r="S40" s="23"/>
      <c r="T40" s="23"/>
      <c r="U40" s="23"/>
      <c r="V40" s="23"/>
      <c r="W40" s="23"/>
      <c r="X40" s="23"/>
      <c r="Y40" s="23"/>
      <c r="Z40" s="23"/>
      <c r="AA40" s="23"/>
      <c r="AB40" s="23"/>
      <c r="AC40" s="23"/>
      <c r="AD40" s="23"/>
      <c r="AE40" s="23"/>
    </row>
    <row r="41">
      <c r="A41" s="17" t="s">
        <v>35</v>
      </c>
      <c r="B41" s="19" t="s">
        <v>91</v>
      </c>
      <c r="C41" s="23"/>
      <c r="D41" s="29" t="str">
        <f t="shared" si="1"/>
        <v>0</v>
      </c>
      <c r="E41" s="30" t="str">
        <f t="shared" si="5"/>
        <v>0</v>
      </c>
      <c r="F41" s="29" t="str">
        <f t="shared" si="6"/>
        <v>0</v>
      </c>
      <c r="G41" s="31" t="str">
        <f t="shared" ref="G41:G47" si="8">IF(F41="0",F41,H41)</f>
        <v>0</v>
      </c>
      <c r="H41" s="32">
        <v>714663.0</v>
      </c>
      <c r="I41" s="32"/>
      <c r="J41" s="34"/>
      <c r="K41" s="35"/>
      <c r="L41" s="17"/>
      <c r="M41" s="36"/>
      <c r="N41" s="23"/>
      <c r="O41" s="23"/>
      <c r="P41" s="23"/>
      <c r="Q41" s="23"/>
      <c r="R41" s="23"/>
      <c r="S41" s="23"/>
      <c r="T41" s="23"/>
      <c r="U41" s="23"/>
      <c r="V41" s="23"/>
      <c r="W41" s="23"/>
      <c r="X41" s="23"/>
      <c r="Y41" s="23"/>
      <c r="Z41" s="23"/>
      <c r="AA41" s="23"/>
      <c r="AB41" s="23"/>
      <c r="AC41" s="23"/>
      <c r="AD41" s="23"/>
      <c r="AE41" s="23"/>
    </row>
    <row r="42">
      <c r="A42" s="17" t="s">
        <v>35</v>
      </c>
      <c r="B42" s="19" t="s">
        <v>92</v>
      </c>
      <c r="C42" s="23"/>
      <c r="D42" s="29" t="str">
        <f t="shared" si="1"/>
        <v>0</v>
      </c>
      <c r="E42" s="30" t="str">
        <f t="shared" si="5"/>
        <v>0</v>
      </c>
      <c r="F42" s="29" t="str">
        <f t="shared" si="6"/>
        <v>0</v>
      </c>
      <c r="G42" s="31" t="str">
        <f t="shared" si="8"/>
        <v>0</v>
      </c>
      <c r="H42" s="32">
        <v>1005584.4511638</v>
      </c>
      <c r="I42" s="32"/>
      <c r="J42" s="34"/>
      <c r="K42" s="35"/>
      <c r="L42" s="17"/>
      <c r="M42" s="36"/>
      <c r="N42" s="23"/>
      <c r="O42" s="23"/>
      <c r="P42" s="23"/>
      <c r="Q42" s="23"/>
      <c r="R42" s="23"/>
      <c r="S42" s="23"/>
      <c r="T42" s="23"/>
      <c r="U42" s="23"/>
      <c r="V42" s="23"/>
      <c r="W42" s="23"/>
      <c r="X42" s="23"/>
      <c r="Y42" s="23"/>
      <c r="Z42" s="23"/>
      <c r="AA42" s="23"/>
      <c r="AB42" s="23"/>
      <c r="AC42" s="23"/>
      <c r="AD42" s="23"/>
      <c r="AE42" s="23"/>
    </row>
    <row r="43">
      <c r="A43" s="17" t="s">
        <v>35</v>
      </c>
      <c r="B43" s="19" t="s">
        <v>93</v>
      </c>
      <c r="C43" s="23"/>
      <c r="D43" s="29" t="str">
        <f t="shared" si="1"/>
        <v>0</v>
      </c>
      <c r="E43" s="30" t="str">
        <f t="shared" si="5"/>
        <v>0</v>
      </c>
      <c r="F43" s="29" t="str">
        <f t="shared" si="6"/>
        <v>0</v>
      </c>
      <c r="G43" s="31" t="str">
        <f t="shared" si="8"/>
        <v>0</v>
      </c>
      <c r="H43" s="32">
        <v>1032655.0183123207</v>
      </c>
      <c r="I43" s="32"/>
      <c r="J43" s="34"/>
      <c r="K43" s="35"/>
      <c r="L43" s="17"/>
      <c r="M43" s="36"/>
      <c r="N43" s="23"/>
      <c r="O43" s="23"/>
      <c r="P43" s="23"/>
      <c r="Q43" s="23"/>
      <c r="R43" s="23"/>
      <c r="S43" s="23"/>
      <c r="T43" s="23"/>
      <c r="U43" s="23"/>
      <c r="V43" s="23"/>
      <c r="W43" s="23"/>
      <c r="X43" s="23"/>
      <c r="Y43" s="23"/>
      <c r="Z43" s="23"/>
      <c r="AA43" s="23"/>
      <c r="AB43" s="23"/>
      <c r="AC43" s="23"/>
      <c r="AD43" s="23"/>
      <c r="AE43" s="23"/>
    </row>
    <row r="44">
      <c r="A44" s="17" t="s">
        <v>35</v>
      </c>
      <c r="B44" s="19" t="s">
        <v>94</v>
      </c>
      <c r="C44" s="23"/>
      <c r="D44" s="29" t="str">
        <f t="shared" si="1"/>
        <v>0</v>
      </c>
      <c r="E44" s="30" t="str">
        <f t="shared" si="5"/>
        <v>China Resources</v>
      </c>
      <c r="F44" s="29" t="str">
        <f t="shared" si="6"/>
        <v>CHINA RESOURCES ENTERPRISE LTD COMMON STOCK HKD 0</v>
      </c>
      <c r="G44" s="31">
        <f t="shared" si="8"/>
        <v>919313.6167</v>
      </c>
      <c r="H44" s="32">
        <v>919313.61667392</v>
      </c>
      <c r="I44" s="32"/>
      <c r="J44" s="34"/>
      <c r="K44" s="35"/>
      <c r="L44" s="17"/>
      <c r="M44" s="36"/>
      <c r="N44" s="23"/>
      <c r="O44" s="23"/>
      <c r="P44" s="23"/>
      <c r="Q44" s="23"/>
      <c r="R44" s="23"/>
      <c r="S44" s="23"/>
      <c r="T44" s="23"/>
      <c r="U44" s="23"/>
      <c r="V44" s="23"/>
      <c r="W44" s="23"/>
      <c r="X44" s="23"/>
      <c r="Y44" s="23"/>
      <c r="Z44" s="23"/>
      <c r="AA44" s="23"/>
      <c r="AB44" s="23"/>
      <c r="AC44" s="23"/>
      <c r="AD44" s="23"/>
      <c r="AE44" s="23"/>
    </row>
    <row r="45">
      <c r="A45" s="17" t="s">
        <v>35</v>
      </c>
      <c r="B45" s="19" t="s">
        <v>95</v>
      </c>
      <c r="C45" s="23"/>
      <c r="D45" s="29" t="str">
        <f t="shared" si="1"/>
        <v>0</v>
      </c>
      <c r="E45" s="30" t="str">
        <f t="shared" si="5"/>
        <v>0</v>
      </c>
      <c r="F45" s="29" t="str">
        <f t="shared" si="6"/>
        <v>0</v>
      </c>
      <c r="G45" s="31" t="str">
        <f t="shared" si="8"/>
        <v>0</v>
      </c>
      <c r="H45" s="32">
        <v>2795481.1744449465</v>
      </c>
      <c r="I45" s="32"/>
      <c r="J45" s="34"/>
      <c r="K45" s="35"/>
      <c r="L45" s="17"/>
      <c r="M45" s="36"/>
      <c r="N45" s="23"/>
      <c r="O45" s="23"/>
      <c r="P45" s="23"/>
      <c r="Q45" s="23"/>
      <c r="R45" s="23"/>
      <c r="S45" s="23"/>
      <c r="T45" s="23"/>
      <c r="U45" s="23"/>
      <c r="V45" s="23"/>
      <c r="W45" s="23"/>
      <c r="X45" s="23"/>
      <c r="Y45" s="23"/>
      <c r="Z45" s="23"/>
      <c r="AA45" s="23"/>
      <c r="AB45" s="23"/>
      <c r="AC45" s="23"/>
      <c r="AD45" s="23"/>
      <c r="AE45" s="23"/>
    </row>
    <row r="46">
      <c r="A46" s="17" t="s">
        <v>35</v>
      </c>
      <c r="B46" s="19" t="s">
        <v>96</v>
      </c>
      <c r="C46" s="23"/>
      <c r="D46" s="29" t="str">
        <f t="shared" si="1"/>
        <v>0</v>
      </c>
      <c r="E46" s="30" t="str">
        <f t="shared" si="5"/>
        <v>0</v>
      </c>
      <c r="F46" s="29" t="str">
        <f t="shared" si="6"/>
        <v>0</v>
      </c>
      <c r="G46" s="31" t="str">
        <f t="shared" si="8"/>
        <v>0</v>
      </c>
      <c r="H46" s="32">
        <v>2062300.5061767448</v>
      </c>
      <c r="I46" s="32"/>
      <c r="J46" s="34"/>
      <c r="K46" s="35"/>
      <c r="L46" s="17"/>
      <c r="M46" s="36"/>
      <c r="N46" s="23"/>
      <c r="O46" s="23"/>
      <c r="P46" s="23"/>
      <c r="Q46" s="23"/>
      <c r="R46" s="23"/>
      <c r="S46" s="23"/>
      <c r="T46" s="23"/>
      <c r="U46" s="23"/>
      <c r="V46" s="23"/>
      <c r="W46" s="23"/>
      <c r="X46" s="23"/>
      <c r="Y46" s="23"/>
      <c r="Z46" s="23"/>
      <c r="AA46" s="23"/>
      <c r="AB46" s="23"/>
      <c r="AC46" s="23"/>
      <c r="AD46" s="23"/>
      <c r="AE46" s="23"/>
    </row>
    <row r="47">
      <c r="A47" s="17" t="s">
        <v>35</v>
      </c>
      <c r="B47" s="19" t="s">
        <v>97</v>
      </c>
      <c r="C47" s="23"/>
      <c r="D47" s="29" t="str">
        <f t="shared" si="1"/>
        <v>0</v>
      </c>
      <c r="E47" s="30" t="str">
        <f t="shared" si="5"/>
        <v>0</v>
      </c>
      <c r="F47" s="29" t="str">
        <f t="shared" si="6"/>
        <v>0</v>
      </c>
      <c r="G47" s="31" t="str">
        <f t="shared" si="8"/>
        <v>0</v>
      </c>
      <c r="H47" s="32">
        <v>993770.44</v>
      </c>
      <c r="I47" s="32"/>
      <c r="J47" s="34"/>
      <c r="K47" s="35"/>
      <c r="L47" s="17"/>
      <c r="M47" s="36"/>
      <c r="N47" s="23"/>
      <c r="O47" s="23"/>
      <c r="P47" s="23"/>
      <c r="Q47" s="23"/>
      <c r="R47" s="23"/>
      <c r="S47" s="23"/>
      <c r="T47" s="23"/>
      <c r="U47" s="23"/>
      <c r="V47" s="23"/>
      <c r="W47" s="23"/>
      <c r="X47" s="23"/>
      <c r="Y47" s="23"/>
      <c r="Z47" s="23"/>
      <c r="AA47" s="23"/>
      <c r="AB47" s="23"/>
      <c r="AC47" s="23"/>
      <c r="AD47" s="23"/>
      <c r="AE47" s="23"/>
    </row>
    <row r="48">
      <c r="A48" s="17" t="s">
        <v>35</v>
      </c>
      <c r="B48" s="19" t="s">
        <v>98</v>
      </c>
      <c r="C48" s="23"/>
      <c r="D48" s="29" t="str">
        <f t="shared" si="1"/>
        <v>0</v>
      </c>
      <c r="E48" s="30" t="str">
        <f t="shared" si="5"/>
        <v>0</v>
      </c>
      <c r="F48" s="29" t="str">
        <f t="shared" si="6"/>
        <v>0</v>
      </c>
      <c r="G48" s="38">
        <v>0.0</v>
      </c>
      <c r="H48" s="32">
        <v>1092826.574936527</v>
      </c>
      <c r="I48" s="32"/>
      <c r="J48" s="34"/>
      <c r="K48" s="35"/>
      <c r="L48" s="17"/>
      <c r="M48" s="36"/>
      <c r="N48" s="23"/>
      <c r="O48" s="23"/>
      <c r="P48" s="23"/>
      <c r="Q48" s="23"/>
      <c r="R48" s="23"/>
      <c r="S48" s="23"/>
      <c r="T48" s="23"/>
      <c r="U48" s="23"/>
      <c r="V48" s="23"/>
      <c r="W48" s="23"/>
      <c r="X48" s="23"/>
      <c r="Y48" s="23"/>
      <c r="Z48" s="23"/>
      <c r="AA48" s="23"/>
      <c r="AB48" s="23"/>
      <c r="AC48" s="23"/>
      <c r="AD48" s="23"/>
      <c r="AE48" s="23"/>
    </row>
    <row r="49">
      <c r="A49" s="17" t="s">
        <v>35</v>
      </c>
      <c r="B49" s="19" t="s">
        <v>99</v>
      </c>
      <c r="C49" s="23"/>
      <c r="D49" s="29" t="str">
        <f t="shared" si="1"/>
        <v>0</v>
      </c>
      <c r="E49" s="30" t="str">
        <f t="shared" si="5"/>
        <v>0</v>
      </c>
      <c r="F49" s="29" t="str">
        <f t="shared" si="6"/>
        <v>0</v>
      </c>
      <c r="G49" s="31" t="str">
        <f t="shared" ref="G49:G155" si="9">IF(F49="0",F49,H49)</f>
        <v>0</v>
      </c>
      <c r="H49" s="32">
        <v>2474354.07076617</v>
      </c>
      <c r="I49" s="32"/>
      <c r="J49" s="34"/>
      <c r="K49" s="35"/>
      <c r="L49" s="17"/>
      <c r="M49" s="36"/>
      <c r="N49" s="23"/>
      <c r="O49" s="23"/>
      <c r="P49" s="23"/>
      <c r="Q49" s="23"/>
      <c r="R49" s="23"/>
      <c r="S49" s="23"/>
      <c r="T49" s="23"/>
      <c r="U49" s="23"/>
      <c r="V49" s="23"/>
      <c r="W49" s="23"/>
      <c r="X49" s="23"/>
      <c r="Y49" s="23"/>
      <c r="Z49" s="23"/>
      <c r="AA49" s="23"/>
      <c r="AB49" s="23"/>
      <c r="AC49" s="23"/>
      <c r="AD49" s="23"/>
      <c r="AE49" s="23"/>
    </row>
    <row r="50">
      <c r="A50" s="17" t="s">
        <v>35</v>
      </c>
      <c r="B50" s="19" t="s">
        <v>100</v>
      </c>
      <c r="C50" s="23"/>
      <c r="D50" s="29" t="str">
        <f t="shared" si="1"/>
        <v>0</v>
      </c>
      <c r="E50" s="30" t="str">
        <f t="shared" si="5"/>
        <v>0</v>
      </c>
      <c r="F50" s="29" t="str">
        <f t="shared" si="6"/>
        <v>0</v>
      </c>
      <c r="G50" s="31" t="str">
        <f t="shared" si="9"/>
        <v>0</v>
      </c>
      <c r="H50" s="32">
        <v>1419531.7909693536</v>
      </c>
      <c r="I50" s="32"/>
      <c r="J50" s="34"/>
      <c r="K50" s="35"/>
      <c r="L50" s="17"/>
      <c r="M50" s="36"/>
      <c r="N50" s="23"/>
      <c r="O50" s="23"/>
      <c r="P50" s="23"/>
      <c r="Q50" s="23"/>
      <c r="R50" s="23"/>
      <c r="S50" s="23"/>
      <c r="T50" s="23"/>
      <c r="U50" s="23"/>
      <c r="V50" s="23"/>
      <c r="W50" s="23"/>
      <c r="X50" s="23"/>
      <c r="Y50" s="23"/>
      <c r="Z50" s="23"/>
      <c r="AA50" s="23"/>
      <c r="AB50" s="23"/>
      <c r="AC50" s="23"/>
      <c r="AD50" s="23"/>
      <c r="AE50" s="23"/>
    </row>
    <row r="51">
      <c r="A51" s="17" t="s">
        <v>35</v>
      </c>
      <c r="B51" s="19" t="s">
        <v>101</v>
      </c>
      <c r="C51" s="23"/>
      <c r="D51" s="29" t="str">
        <f t="shared" si="1"/>
        <v>0</v>
      </c>
      <c r="E51" s="30" t="str">
        <f t="shared" si="5"/>
        <v>0</v>
      </c>
      <c r="F51" s="29" t="str">
        <f t="shared" si="6"/>
        <v>0</v>
      </c>
      <c r="G51" s="31" t="str">
        <f t="shared" si="9"/>
        <v>0</v>
      </c>
      <c r="H51" s="32">
        <v>698077.6893748</v>
      </c>
      <c r="I51" s="32"/>
      <c r="J51" s="34"/>
      <c r="K51" s="35"/>
      <c r="L51" s="17"/>
      <c r="M51" s="36"/>
      <c r="N51" s="23"/>
      <c r="O51" s="23"/>
      <c r="P51" s="23"/>
      <c r="Q51" s="23"/>
      <c r="R51" s="23"/>
      <c r="S51" s="23"/>
      <c r="T51" s="23"/>
      <c r="U51" s="23"/>
      <c r="V51" s="23"/>
      <c r="W51" s="23"/>
      <c r="X51" s="23"/>
      <c r="Y51" s="23"/>
      <c r="Z51" s="23"/>
      <c r="AA51" s="23"/>
      <c r="AB51" s="23"/>
      <c r="AC51" s="23"/>
      <c r="AD51" s="23"/>
      <c r="AE51" s="23"/>
    </row>
    <row r="52">
      <c r="A52" s="17" t="s">
        <v>35</v>
      </c>
      <c r="B52" s="19" t="s">
        <v>102</v>
      </c>
      <c r="C52" s="23"/>
      <c r="D52" s="29" t="str">
        <f t="shared" si="1"/>
        <v>0</v>
      </c>
      <c r="E52" s="30" t="str">
        <f t="shared" si="5"/>
        <v>0</v>
      </c>
      <c r="F52" s="29" t="str">
        <f t="shared" si="6"/>
        <v>0</v>
      </c>
      <c r="G52" s="31" t="str">
        <f t="shared" si="9"/>
        <v>0</v>
      </c>
      <c r="H52" s="32">
        <v>1874063.6109215624</v>
      </c>
      <c r="I52" s="32"/>
      <c r="J52" s="34"/>
      <c r="K52" s="35"/>
      <c r="L52" s="17"/>
      <c r="M52" s="36"/>
      <c r="N52" s="23"/>
      <c r="O52" s="23"/>
      <c r="P52" s="23"/>
      <c r="Q52" s="23"/>
      <c r="R52" s="23"/>
      <c r="S52" s="23"/>
      <c r="T52" s="23"/>
      <c r="U52" s="23"/>
      <c r="V52" s="23"/>
      <c r="W52" s="23"/>
      <c r="X52" s="23"/>
      <c r="Y52" s="23"/>
      <c r="Z52" s="23"/>
      <c r="AA52" s="23"/>
      <c r="AB52" s="23"/>
      <c r="AC52" s="23"/>
      <c r="AD52" s="23"/>
      <c r="AE52" s="23"/>
    </row>
    <row r="53">
      <c r="A53" s="17" t="s">
        <v>35</v>
      </c>
      <c r="B53" s="19" t="s">
        <v>103</v>
      </c>
      <c r="C53" s="23"/>
      <c r="D53" s="29" t="str">
        <f t="shared" si="1"/>
        <v>0</v>
      </c>
      <c r="E53" s="30" t="str">
        <f t="shared" si="5"/>
        <v>0</v>
      </c>
      <c r="F53" s="29" t="str">
        <f t="shared" si="6"/>
        <v>0</v>
      </c>
      <c r="G53" s="31" t="str">
        <f t="shared" si="9"/>
        <v>0</v>
      </c>
      <c r="H53" s="32">
        <v>1932080.50600411</v>
      </c>
      <c r="I53" s="32"/>
      <c r="J53" s="34"/>
      <c r="K53" s="35"/>
      <c r="L53" s="17"/>
      <c r="M53" s="36"/>
      <c r="N53" s="23"/>
      <c r="O53" s="23"/>
      <c r="P53" s="23"/>
      <c r="Q53" s="23"/>
      <c r="R53" s="23"/>
      <c r="S53" s="23"/>
      <c r="T53" s="23"/>
      <c r="U53" s="23"/>
      <c r="V53" s="23"/>
      <c r="W53" s="23"/>
      <c r="X53" s="23"/>
      <c r="Y53" s="23"/>
      <c r="Z53" s="23"/>
      <c r="AA53" s="23"/>
      <c r="AB53" s="23"/>
      <c r="AC53" s="23"/>
      <c r="AD53" s="23"/>
      <c r="AE53" s="23"/>
    </row>
    <row r="54">
      <c r="A54" s="17" t="s">
        <v>35</v>
      </c>
      <c r="B54" s="19" t="s">
        <v>104</v>
      </c>
      <c r="C54" s="23"/>
      <c r="D54" s="29" t="str">
        <f t="shared" si="1"/>
        <v>0</v>
      </c>
      <c r="E54" s="30" t="str">
        <f t="shared" si="5"/>
        <v>0</v>
      </c>
      <c r="F54" s="29" t="str">
        <f t="shared" si="6"/>
        <v>0</v>
      </c>
      <c r="G54" s="31" t="str">
        <f t="shared" si="9"/>
        <v>0</v>
      </c>
      <c r="H54" s="32">
        <v>1443135.58975504</v>
      </c>
      <c r="I54" s="32"/>
      <c r="J54" s="34"/>
      <c r="K54" s="35"/>
      <c r="L54" s="17"/>
      <c r="M54" s="36"/>
      <c r="N54" s="23"/>
      <c r="O54" s="23"/>
      <c r="P54" s="23"/>
      <c r="Q54" s="23"/>
      <c r="R54" s="23"/>
      <c r="S54" s="23"/>
      <c r="T54" s="23"/>
      <c r="U54" s="23"/>
      <c r="V54" s="23"/>
      <c r="W54" s="23"/>
      <c r="X54" s="23"/>
      <c r="Y54" s="23"/>
      <c r="Z54" s="23"/>
      <c r="AA54" s="23"/>
      <c r="AB54" s="23"/>
      <c r="AC54" s="23"/>
      <c r="AD54" s="23"/>
      <c r="AE54" s="23"/>
    </row>
    <row r="55">
      <c r="A55" s="17" t="s">
        <v>35</v>
      </c>
      <c r="B55" s="19" t="s">
        <v>105</v>
      </c>
      <c r="C55" s="23"/>
      <c r="D55" s="29" t="str">
        <f t="shared" si="1"/>
        <v>0</v>
      </c>
      <c r="E55" s="30" t="str">
        <f t="shared" si="5"/>
        <v>0</v>
      </c>
      <c r="F55" s="29" t="str">
        <f t="shared" si="6"/>
        <v>0</v>
      </c>
      <c r="G55" s="39" t="str">
        <f t="shared" si="9"/>
        <v>0</v>
      </c>
      <c r="H55" s="32">
        <v>891664.4514057164</v>
      </c>
      <c r="I55" s="32"/>
      <c r="J55" s="34"/>
      <c r="K55" s="35"/>
      <c r="L55" s="17"/>
      <c r="M55" s="36"/>
      <c r="N55" s="23"/>
      <c r="O55" s="23"/>
      <c r="P55" s="23"/>
      <c r="Q55" s="23"/>
      <c r="R55" s="23"/>
      <c r="S55" s="23"/>
      <c r="T55" s="23"/>
      <c r="U55" s="23"/>
      <c r="V55" s="23"/>
      <c r="W55" s="23"/>
      <c r="X55" s="23"/>
      <c r="Y55" s="23"/>
      <c r="Z55" s="23"/>
      <c r="AA55" s="23"/>
      <c r="AB55" s="23"/>
      <c r="AC55" s="23"/>
      <c r="AD55" s="23"/>
      <c r="AE55" s="23"/>
    </row>
    <row r="56">
      <c r="A56" s="17" t="s">
        <v>35</v>
      </c>
      <c r="B56" s="19" t="s">
        <v>106</v>
      </c>
      <c r="C56" s="23"/>
      <c r="D56" s="29" t="str">
        <f t="shared" si="1"/>
        <v>0</v>
      </c>
      <c r="E56" s="30" t="str">
        <f t="shared" si="5"/>
        <v>0</v>
      </c>
      <c r="F56" s="29" t="str">
        <f t="shared" si="6"/>
        <v>0</v>
      </c>
      <c r="G56" s="31" t="str">
        <f t="shared" si="9"/>
        <v>0</v>
      </c>
      <c r="H56" s="32">
        <v>1951542.0</v>
      </c>
      <c r="I56" s="32"/>
      <c r="J56" s="34"/>
      <c r="K56" s="35"/>
      <c r="L56" s="17"/>
      <c r="M56" s="36"/>
      <c r="N56" s="23"/>
      <c r="O56" s="23"/>
      <c r="P56" s="23"/>
      <c r="Q56" s="23"/>
      <c r="R56" s="23"/>
      <c r="S56" s="23"/>
      <c r="T56" s="23"/>
      <c r="U56" s="23"/>
      <c r="V56" s="23"/>
      <c r="W56" s="23"/>
      <c r="X56" s="23"/>
      <c r="Y56" s="23"/>
      <c r="Z56" s="23"/>
      <c r="AA56" s="23"/>
      <c r="AB56" s="23"/>
      <c r="AC56" s="23"/>
      <c r="AD56" s="23"/>
      <c r="AE56" s="23"/>
    </row>
    <row r="57">
      <c r="A57" s="17" t="s">
        <v>35</v>
      </c>
      <c r="B57" s="19" t="s">
        <v>107</v>
      </c>
      <c r="C57" s="23"/>
      <c r="D57" s="29" t="str">
        <f t="shared" si="1"/>
        <v>0</v>
      </c>
      <c r="E57" s="30" t="str">
        <f t="shared" si="5"/>
        <v>0</v>
      </c>
      <c r="F57" s="29" t="str">
        <f t="shared" si="6"/>
        <v>0</v>
      </c>
      <c r="G57" s="31" t="str">
        <f t="shared" si="9"/>
        <v>0</v>
      </c>
      <c r="H57" s="32">
        <v>989823.5008176971</v>
      </c>
      <c r="I57" s="32"/>
      <c r="J57" s="34"/>
      <c r="K57" s="35"/>
      <c r="L57" s="17"/>
      <c r="M57" s="36"/>
      <c r="N57" s="23"/>
      <c r="O57" s="23"/>
      <c r="P57" s="23"/>
      <c r="Q57" s="23"/>
      <c r="R57" s="23"/>
      <c r="S57" s="23"/>
      <c r="T57" s="23"/>
      <c r="U57" s="23"/>
      <c r="V57" s="23"/>
      <c r="W57" s="23"/>
      <c r="X57" s="23"/>
      <c r="Y57" s="23"/>
      <c r="Z57" s="23"/>
      <c r="AA57" s="23"/>
      <c r="AB57" s="23"/>
      <c r="AC57" s="23"/>
      <c r="AD57" s="23"/>
      <c r="AE57" s="23"/>
    </row>
    <row r="58">
      <c r="A58" s="17" t="s">
        <v>35</v>
      </c>
      <c r="B58" s="19" t="s">
        <v>108</v>
      </c>
      <c r="C58" s="23"/>
      <c r="D58" s="29" t="str">
        <f t="shared" si="1"/>
        <v>0</v>
      </c>
      <c r="E58" s="30" t="str">
        <f t="shared" si="5"/>
        <v>0</v>
      </c>
      <c r="F58" s="29" t="str">
        <f t="shared" si="6"/>
        <v>0</v>
      </c>
      <c r="G58" s="31" t="str">
        <f t="shared" si="9"/>
        <v>0</v>
      </c>
      <c r="H58" s="32">
        <v>1104046.0927332211</v>
      </c>
      <c r="I58" s="32"/>
      <c r="J58" s="34"/>
      <c r="K58" s="35"/>
      <c r="L58" s="17"/>
      <c r="M58" s="36"/>
      <c r="N58" s="23"/>
      <c r="O58" s="23"/>
      <c r="P58" s="23"/>
      <c r="Q58" s="23"/>
      <c r="R58" s="23"/>
      <c r="S58" s="23"/>
      <c r="T58" s="23"/>
      <c r="U58" s="23"/>
      <c r="V58" s="23"/>
      <c r="W58" s="23"/>
      <c r="X58" s="23"/>
      <c r="Y58" s="23"/>
      <c r="Z58" s="23"/>
      <c r="AA58" s="23"/>
      <c r="AB58" s="23"/>
      <c r="AC58" s="23"/>
      <c r="AD58" s="23"/>
      <c r="AE58" s="23"/>
    </row>
    <row r="59">
      <c r="A59" s="17" t="s">
        <v>35</v>
      </c>
      <c r="B59" s="19" t="s">
        <v>109</v>
      </c>
      <c r="C59" s="23"/>
      <c r="D59" s="29" t="str">
        <f t="shared" si="1"/>
        <v>Dragon Oil</v>
      </c>
      <c r="E59" s="30" t="str">
        <f t="shared" si="5"/>
        <v>0</v>
      </c>
      <c r="F59" s="29" t="str">
        <f t="shared" si="6"/>
        <v>DRAGON OIL PLC COMMON STOCK EUR 0.1</v>
      </c>
      <c r="G59" s="31">
        <f t="shared" si="9"/>
        <v>348520.6021</v>
      </c>
      <c r="H59" s="32">
        <v>348520.6020925558</v>
      </c>
      <c r="I59" s="32"/>
      <c r="J59" s="34"/>
      <c r="K59" s="35"/>
      <c r="L59" s="17"/>
      <c r="M59" s="36"/>
      <c r="N59" s="23"/>
      <c r="O59" s="23"/>
      <c r="P59" s="23"/>
      <c r="Q59" s="23"/>
      <c r="R59" s="23"/>
      <c r="S59" s="23"/>
      <c r="T59" s="23"/>
      <c r="U59" s="23"/>
      <c r="V59" s="23"/>
      <c r="W59" s="23"/>
      <c r="X59" s="23"/>
      <c r="Y59" s="23"/>
      <c r="Z59" s="23"/>
      <c r="AA59" s="23"/>
      <c r="AB59" s="23"/>
      <c r="AC59" s="23"/>
      <c r="AD59" s="23"/>
      <c r="AE59" s="23"/>
    </row>
    <row r="60">
      <c r="A60" s="17" t="s">
        <v>35</v>
      </c>
      <c r="B60" s="19" t="s">
        <v>110</v>
      </c>
      <c r="C60" s="23"/>
      <c r="D60" s="29" t="str">
        <f t="shared" si="1"/>
        <v>0</v>
      </c>
      <c r="E60" s="30" t="str">
        <f t="shared" si="5"/>
        <v>0</v>
      </c>
      <c r="F60" s="29" t="str">
        <f t="shared" si="6"/>
        <v>0</v>
      </c>
      <c r="G60" s="31" t="str">
        <f t="shared" si="9"/>
        <v>0</v>
      </c>
      <c r="H60" s="32">
        <v>1419633.2710083963</v>
      </c>
      <c r="I60" s="32"/>
      <c r="J60" s="34"/>
      <c r="K60" s="35"/>
      <c r="L60" s="17"/>
      <c r="M60" s="36"/>
      <c r="N60" s="23"/>
      <c r="O60" s="23"/>
      <c r="P60" s="23"/>
      <c r="Q60" s="23"/>
      <c r="R60" s="23"/>
      <c r="S60" s="23"/>
      <c r="T60" s="23"/>
      <c r="U60" s="23"/>
      <c r="V60" s="23"/>
      <c r="W60" s="23"/>
      <c r="X60" s="23"/>
      <c r="Y60" s="23"/>
      <c r="Z60" s="23"/>
      <c r="AA60" s="23"/>
      <c r="AB60" s="23"/>
      <c r="AC60" s="23"/>
      <c r="AD60" s="23"/>
      <c r="AE60" s="23"/>
    </row>
    <row r="61">
      <c r="A61" s="17" t="s">
        <v>35</v>
      </c>
      <c r="B61" s="19" t="s">
        <v>111</v>
      </c>
      <c r="C61" s="23"/>
      <c r="D61" s="29" t="str">
        <f t="shared" si="1"/>
        <v>0</v>
      </c>
      <c r="E61" s="30" t="str">
        <f t="shared" si="5"/>
        <v>0</v>
      </c>
      <c r="F61" s="29" t="str">
        <f t="shared" si="6"/>
        <v>0</v>
      </c>
      <c r="G61" s="31" t="str">
        <f t="shared" si="9"/>
        <v>0</v>
      </c>
      <c r="H61" s="32">
        <v>235420.875</v>
      </c>
      <c r="I61" s="32"/>
      <c r="J61" s="34"/>
      <c r="K61" s="35"/>
      <c r="L61" s="17"/>
      <c r="M61" s="36"/>
      <c r="N61" s="23"/>
      <c r="O61" s="23"/>
      <c r="P61" s="23"/>
      <c r="Q61" s="23"/>
      <c r="R61" s="23"/>
      <c r="S61" s="23"/>
      <c r="T61" s="23"/>
      <c r="U61" s="23"/>
      <c r="V61" s="23"/>
      <c r="W61" s="23"/>
      <c r="X61" s="23"/>
      <c r="Y61" s="23"/>
      <c r="Z61" s="23"/>
      <c r="AA61" s="23"/>
      <c r="AB61" s="23"/>
      <c r="AC61" s="23"/>
      <c r="AD61" s="23"/>
      <c r="AE61" s="23"/>
    </row>
    <row r="62">
      <c r="A62" s="17" t="s">
        <v>35</v>
      </c>
      <c r="B62" s="19" t="s">
        <v>112</v>
      </c>
      <c r="C62" s="23"/>
      <c r="D62" s="29" t="str">
        <f t="shared" si="1"/>
        <v>EOG Resources</v>
      </c>
      <c r="E62" s="30" t="str">
        <f t="shared" si="5"/>
        <v>0</v>
      </c>
      <c r="F62" s="29" t="str">
        <f t="shared" si="6"/>
        <v>EOG RESOURCES INC COMMON STOCK USD 0.01</v>
      </c>
      <c r="G62" s="39">
        <f t="shared" si="9"/>
        <v>1542929.892</v>
      </c>
      <c r="H62" s="32">
        <v>1542929.891859336</v>
      </c>
      <c r="I62" s="32"/>
      <c r="J62" s="34"/>
      <c r="K62" s="35"/>
      <c r="L62" s="17"/>
      <c r="M62" s="36"/>
      <c r="N62" s="23"/>
      <c r="O62" s="23"/>
      <c r="P62" s="23"/>
      <c r="Q62" s="23"/>
      <c r="R62" s="23"/>
      <c r="S62" s="23"/>
      <c r="T62" s="23"/>
      <c r="U62" s="23"/>
      <c r="V62" s="23"/>
      <c r="W62" s="23"/>
      <c r="X62" s="23"/>
      <c r="Y62" s="23"/>
      <c r="Z62" s="23"/>
      <c r="AA62" s="23"/>
      <c r="AB62" s="23"/>
      <c r="AC62" s="23"/>
      <c r="AD62" s="23"/>
      <c r="AE62" s="23"/>
    </row>
    <row r="63">
      <c r="A63" s="17" t="s">
        <v>35</v>
      </c>
      <c r="B63" s="19" t="s">
        <v>113</v>
      </c>
      <c r="C63" s="23"/>
      <c r="D63" s="29" t="str">
        <f t="shared" si="1"/>
        <v>0</v>
      </c>
      <c r="E63" s="30" t="str">
        <f t="shared" si="5"/>
        <v>0</v>
      </c>
      <c r="F63" s="29" t="str">
        <f t="shared" si="6"/>
        <v>0</v>
      </c>
      <c r="G63" s="31" t="str">
        <f t="shared" si="9"/>
        <v>0</v>
      </c>
      <c r="H63" s="32">
        <v>344477.4</v>
      </c>
      <c r="I63" s="32"/>
      <c r="J63" s="34"/>
      <c r="K63" s="35"/>
      <c r="L63" s="17"/>
      <c r="M63" s="36"/>
      <c r="N63" s="23"/>
      <c r="O63" s="23"/>
      <c r="P63" s="23"/>
      <c r="Q63" s="23"/>
      <c r="R63" s="23"/>
      <c r="S63" s="23"/>
      <c r="T63" s="23"/>
      <c r="U63" s="23"/>
      <c r="V63" s="23"/>
      <c r="W63" s="23"/>
      <c r="X63" s="23"/>
      <c r="Y63" s="23"/>
      <c r="Z63" s="23"/>
      <c r="AA63" s="23"/>
      <c r="AB63" s="23"/>
      <c r="AC63" s="23"/>
      <c r="AD63" s="23"/>
      <c r="AE63" s="23"/>
    </row>
    <row r="64">
      <c r="A64" s="17" t="s">
        <v>35</v>
      </c>
      <c r="B64" s="19" t="s">
        <v>114</v>
      </c>
      <c r="C64" s="23"/>
      <c r="D64" s="29" t="str">
        <f t="shared" si="1"/>
        <v>0</v>
      </c>
      <c r="E64" s="30" t="str">
        <f t="shared" si="5"/>
        <v>0</v>
      </c>
      <c r="F64" s="29" t="str">
        <f t="shared" si="6"/>
        <v>0</v>
      </c>
      <c r="G64" s="31" t="str">
        <f t="shared" si="9"/>
        <v>0</v>
      </c>
      <c r="H64" s="32">
        <v>1529500.0</v>
      </c>
      <c r="I64" s="32"/>
      <c r="J64" s="34"/>
      <c r="K64" s="35"/>
      <c r="L64" s="17"/>
      <c r="M64" s="36"/>
      <c r="N64" s="23"/>
      <c r="O64" s="23"/>
      <c r="P64" s="23"/>
      <c r="Q64" s="23"/>
      <c r="R64" s="23"/>
      <c r="S64" s="23"/>
      <c r="T64" s="23"/>
      <c r="U64" s="23"/>
      <c r="V64" s="23"/>
      <c r="W64" s="23"/>
      <c r="X64" s="23"/>
      <c r="Y64" s="23"/>
      <c r="Z64" s="23"/>
      <c r="AA64" s="23"/>
      <c r="AB64" s="23"/>
      <c r="AC64" s="23"/>
      <c r="AD64" s="23"/>
      <c r="AE64" s="23"/>
    </row>
    <row r="65">
      <c r="A65" s="17" t="s">
        <v>35</v>
      </c>
      <c r="B65" s="19" t="s">
        <v>115</v>
      </c>
      <c r="C65" s="23"/>
      <c r="D65" s="29" t="str">
        <f t="shared" si="1"/>
        <v>0</v>
      </c>
      <c r="E65" s="30" t="str">
        <f t="shared" si="5"/>
        <v>0</v>
      </c>
      <c r="F65" s="29" t="str">
        <f t="shared" si="6"/>
        <v>0</v>
      </c>
      <c r="G65" s="31" t="str">
        <f t="shared" si="9"/>
        <v>0</v>
      </c>
      <c r="H65" s="32">
        <v>692265.1796919786</v>
      </c>
      <c r="I65" s="32"/>
      <c r="J65" s="34"/>
      <c r="K65" s="35"/>
      <c r="L65" s="17"/>
      <c r="M65" s="36"/>
      <c r="N65" s="23"/>
      <c r="O65" s="23"/>
      <c r="P65" s="23"/>
      <c r="Q65" s="23"/>
      <c r="R65" s="23"/>
      <c r="S65" s="23"/>
      <c r="T65" s="23"/>
      <c r="U65" s="23"/>
      <c r="V65" s="23"/>
      <c r="W65" s="23"/>
      <c r="X65" s="23"/>
      <c r="Y65" s="23"/>
      <c r="Z65" s="23"/>
      <c r="AA65" s="23"/>
      <c r="AB65" s="23"/>
      <c r="AC65" s="23"/>
      <c r="AD65" s="23"/>
      <c r="AE65" s="23"/>
    </row>
    <row r="66">
      <c r="A66" s="17" t="s">
        <v>35</v>
      </c>
      <c r="B66" s="19" t="s">
        <v>116</v>
      </c>
      <c r="C66" s="23"/>
      <c r="D66" s="29" t="str">
        <f t="shared" si="1"/>
        <v>0</v>
      </c>
      <c r="E66" s="30" t="str">
        <f t="shared" si="5"/>
        <v>0</v>
      </c>
      <c r="F66" s="29" t="str">
        <f t="shared" si="6"/>
        <v>0</v>
      </c>
      <c r="G66" s="31" t="str">
        <f t="shared" si="9"/>
        <v>0</v>
      </c>
      <c r="H66" s="32">
        <v>1237836.6921966667</v>
      </c>
      <c r="I66" s="32"/>
      <c r="J66" s="34"/>
      <c r="K66" s="35"/>
      <c r="L66" s="17"/>
      <c r="M66" s="36"/>
      <c r="N66" s="23"/>
      <c r="O66" s="23"/>
      <c r="P66" s="23"/>
      <c r="Q66" s="23"/>
      <c r="R66" s="23"/>
      <c r="S66" s="23"/>
      <c r="T66" s="23"/>
      <c r="U66" s="23"/>
      <c r="V66" s="23"/>
      <c r="W66" s="23"/>
      <c r="X66" s="23"/>
      <c r="Y66" s="23"/>
      <c r="Z66" s="23"/>
      <c r="AA66" s="23"/>
      <c r="AB66" s="23"/>
      <c r="AC66" s="23"/>
      <c r="AD66" s="23"/>
      <c r="AE66" s="23"/>
    </row>
    <row r="67">
      <c r="A67" s="17" t="s">
        <v>35</v>
      </c>
      <c r="B67" s="19" t="s">
        <v>117</v>
      </c>
      <c r="C67" s="23"/>
      <c r="D67" s="29" t="str">
        <f t="shared" si="1"/>
        <v>0</v>
      </c>
      <c r="E67" s="30" t="str">
        <f t="shared" si="5"/>
        <v>0</v>
      </c>
      <c r="F67" s="29" t="str">
        <f t="shared" si="6"/>
        <v>0</v>
      </c>
      <c r="G67" s="31" t="str">
        <f t="shared" si="9"/>
        <v>0</v>
      </c>
      <c r="H67" s="32">
        <v>810106.6757176325</v>
      </c>
      <c r="I67" s="32"/>
      <c r="J67" s="34"/>
      <c r="K67" s="35"/>
      <c r="L67" s="17"/>
      <c r="M67" s="36"/>
      <c r="N67" s="23"/>
      <c r="O67" s="23"/>
      <c r="P67" s="23"/>
      <c r="Q67" s="23"/>
      <c r="R67" s="23"/>
      <c r="S67" s="23"/>
      <c r="T67" s="23"/>
      <c r="U67" s="23"/>
      <c r="V67" s="23"/>
      <c r="W67" s="23"/>
      <c r="X67" s="23"/>
      <c r="Y67" s="23"/>
      <c r="Z67" s="23"/>
      <c r="AA67" s="23"/>
      <c r="AB67" s="23"/>
      <c r="AC67" s="23"/>
      <c r="AD67" s="23"/>
      <c r="AE67" s="23"/>
    </row>
    <row r="68">
      <c r="A68" s="17" t="s">
        <v>35</v>
      </c>
      <c r="B68" s="19" t="s">
        <v>118</v>
      </c>
      <c r="C68" s="23"/>
      <c r="D68" s="29" t="str">
        <f t="shared" si="1"/>
        <v>0</v>
      </c>
      <c r="E68" s="30" t="str">
        <f t="shared" si="5"/>
        <v>0</v>
      </c>
      <c r="F68" s="29" t="str">
        <f t="shared" si="6"/>
        <v>0</v>
      </c>
      <c r="G68" s="39" t="str">
        <f t="shared" si="9"/>
        <v>0</v>
      </c>
      <c r="H68" s="32">
        <v>688361.3350751278</v>
      </c>
      <c r="I68" s="32"/>
      <c r="J68" s="34"/>
      <c r="K68" s="35"/>
      <c r="L68" s="17"/>
      <c r="M68" s="36"/>
      <c r="N68" s="23"/>
      <c r="O68" s="23"/>
      <c r="P68" s="23"/>
      <c r="Q68" s="23"/>
      <c r="R68" s="23"/>
      <c r="S68" s="23"/>
      <c r="T68" s="23"/>
      <c r="U68" s="23"/>
      <c r="V68" s="23"/>
      <c r="W68" s="23"/>
      <c r="X68" s="23"/>
      <c r="Y68" s="23"/>
      <c r="Z68" s="23"/>
      <c r="AA68" s="23"/>
      <c r="AB68" s="23"/>
      <c r="AC68" s="23"/>
      <c r="AD68" s="23"/>
      <c r="AE68" s="23"/>
    </row>
    <row r="69">
      <c r="A69" s="17" t="s">
        <v>35</v>
      </c>
      <c r="B69" s="19" t="s">
        <v>119</v>
      </c>
      <c r="C69" s="23"/>
      <c r="D69" s="29" t="str">
        <f t="shared" si="1"/>
        <v>0</v>
      </c>
      <c r="E69" s="30" t="str">
        <f t="shared" si="5"/>
        <v>0</v>
      </c>
      <c r="F69" s="29" t="str">
        <f t="shared" si="6"/>
        <v>0</v>
      </c>
      <c r="G69" s="39" t="str">
        <f t="shared" si="9"/>
        <v>0</v>
      </c>
      <c r="H69" s="32">
        <v>1929764.2259882188</v>
      </c>
      <c r="I69" s="32"/>
      <c r="J69" s="34"/>
      <c r="K69" s="35"/>
      <c r="L69" s="17"/>
      <c r="M69" s="36"/>
      <c r="N69" s="23"/>
      <c r="O69" s="23"/>
      <c r="P69" s="23"/>
      <c r="Q69" s="23"/>
      <c r="R69" s="23"/>
      <c r="S69" s="23"/>
      <c r="T69" s="23"/>
      <c r="U69" s="23"/>
      <c r="V69" s="23"/>
      <c r="W69" s="23"/>
      <c r="X69" s="23"/>
      <c r="Y69" s="23"/>
      <c r="Z69" s="23"/>
      <c r="AA69" s="23"/>
      <c r="AB69" s="23"/>
      <c r="AC69" s="23"/>
      <c r="AD69" s="23"/>
      <c r="AE69" s="23"/>
    </row>
    <row r="70">
      <c r="A70" s="17" t="s">
        <v>35</v>
      </c>
      <c r="B70" s="19" t="s">
        <v>120</v>
      </c>
      <c r="C70" s="23"/>
      <c r="D70" s="29" t="str">
        <f t="shared" si="1"/>
        <v>0</v>
      </c>
      <c r="E70" s="30" t="str">
        <f t="shared" si="5"/>
        <v>0</v>
      </c>
      <c r="F70" s="29" t="str">
        <f t="shared" si="6"/>
        <v>0</v>
      </c>
      <c r="G70" s="31" t="str">
        <f t="shared" si="9"/>
        <v>0</v>
      </c>
      <c r="H70" s="32">
        <v>1124733.5837428598</v>
      </c>
      <c r="I70" s="32"/>
      <c r="J70" s="34"/>
      <c r="K70" s="35"/>
      <c r="L70" s="17"/>
      <c r="M70" s="36"/>
      <c r="N70" s="23"/>
      <c r="O70" s="23"/>
      <c r="P70" s="23"/>
      <c r="Q70" s="23"/>
      <c r="R70" s="23"/>
      <c r="S70" s="23"/>
      <c r="T70" s="23"/>
      <c r="U70" s="23"/>
      <c r="V70" s="23"/>
      <c r="W70" s="23"/>
      <c r="X70" s="23"/>
      <c r="Y70" s="23"/>
      <c r="Z70" s="23"/>
      <c r="AA70" s="23"/>
      <c r="AB70" s="23"/>
      <c r="AC70" s="23"/>
      <c r="AD70" s="23"/>
      <c r="AE70" s="23"/>
    </row>
    <row r="71">
      <c r="A71" s="17" t="s">
        <v>35</v>
      </c>
      <c r="B71" s="19" t="s">
        <v>121</v>
      </c>
      <c r="C71" s="23"/>
      <c r="D71" s="29" t="str">
        <f t="shared" si="1"/>
        <v>0</v>
      </c>
      <c r="E71" s="30" t="str">
        <f t="shared" si="5"/>
        <v>0</v>
      </c>
      <c r="F71" s="29" t="str">
        <f t="shared" si="6"/>
        <v>0</v>
      </c>
      <c r="G71" s="31" t="str">
        <f t="shared" si="9"/>
        <v>0</v>
      </c>
      <c r="H71" s="32">
        <v>936693.58268628</v>
      </c>
      <c r="I71" s="32"/>
      <c r="J71" s="34"/>
      <c r="K71" s="35"/>
      <c r="L71" s="17"/>
      <c r="M71" s="36"/>
      <c r="N71" s="23"/>
      <c r="O71" s="23"/>
      <c r="P71" s="23"/>
      <c r="Q71" s="23"/>
      <c r="R71" s="23"/>
      <c r="S71" s="23"/>
      <c r="T71" s="23"/>
      <c r="U71" s="23"/>
      <c r="V71" s="23"/>
      <c r="W71" s="23"/>
      <c r="X71" s="23"/>
      <c r="Y71" s="23"/>
      <c r="Z71" s="23"/>
      <c r="AA71" s="23"/>
      <c r="AB71" s="23"/>
      <c r="AC71" s="23"/>
      <c r="AD71" s="23"/>
      <c r="AE71" s="23"/>
    </row>
    <row r="72">
      <c r="A72" s="17" t="s">
        <v>35</v>
      </c>
      <c r="B72" s="19" t="s">
        <v>122</v>
      </c>
      <c r="C72" s="23"/>
      <c r="D72" s="29" t="str">
        <f t="shared" si="1"/>
        <v>0</v>
      </c>
      <c r="E72" s="30" t="str">
        <f t="shared" si="5"/>
        <v>0</v>
      </c>
      <c r="F72" s="29" t="str">
        <f t="shared" si="6"/>
        <v>0</v>
      </c>
      <c r="G72" s="31" t="str">
        <f t="shared" si="9"/>
        <v>0</v>
      </c>
      <c r="H72" s="32">
        <v>1911520.44504567</v>
      </c>
      <c r="I72" s="32"/>
      <c r="J72" s="34"/>
      <c r="K72" s="35"/>
      <c r="L72" s="17"/>
      <c r="M72" s="36"/>
      <c r="N72" s="23"/>
      <c r="O72" s="23"/>
      <c r="P72" s="23"/>
      <c r="Q72" s="23"/>
      <c r="R72" s="23"/>
      <c r="S72" s="23"/>
      <c r="T72" s="23"/>
      <c r="U72" s="23"/>
      <c r="V72" s="23"/>
      <c r="W72" s="23"/>
      <c r="X72" s="23"/>
      <c r="Y72" s="23"/>
      <c r="Z72" s="23"/>
      <c r="AA72" s="23"/>
      <c r="AB72" s="23"/>
      <c r="AC72" s="23"/>
      <c r="AD72" s="23"/>
      <c r="AE72" s="23"/>
    </row>
    <row r="73">
      <c r="A73" s="17" t="s">
        <v>35</v>
      </c>
      <c r="B73" s="19" t="s">
        <v>123</v>
      </c>
      <c r="C73" s="23"/>
      <c r="D73" s="29" t="str">
        <f t="shared" si="1"/>
        <v>0</v>
      </c>
      <c r="E73" s="30" t="str">
        <f t="shared" si="5"/>
        <v>0</v>
      </c>
      <c r="F73" s="29" t="str">
        <f t="shared" si="6"/>
        <v>0</v>
      </c>
      <c r="G73" s="31" t="str">
        <f t="shared" si="9"/>
        <v>0</v>
      </c>
      <c r="H73" s="32">
        <v>249120.0</v>
      </c>
      <c r="I73" s="32"/>
      <c r="J73" s="34"/>
      <c r="K73" s="35"/>
      <c r="L73" s="17"/>
      <c r="M73" s="36"/>
      <c r="N73" s="23"/>
      <c r="O73" s="23"/>
      <c r="P73" s="23"/>
      <c r="Q73" s="23"/>
      <c r="R73" s="23"/>
      <c r="S73" s="23"/>
      <c r="T73" s="23"/>
      <c r="U73" s="23"/>
      <c r="V73" s="23"/>
      <c r="W73" s="23"/>
      <c r="X73" s="23"/>
      <c r="Y73" s="23"/>
      <c r="Z73" s="23"/>
      <c r="AA73" s="23"/>
      <c r="AB73" s="23"/>
      <c r="AC73" s="23"/>
      <c r="AD73" s="23"/>
      <c r="AE73" s="23"/>
    </row>
    <row r="74">
      <c r="A74" s="17" t="s">
        <v>35</v>
      </c>
      <c r="B74" s="19" t="s">
        <v>124</v>
      </c>
      <c r="C74" s="23"/>
      <c r="D74" s="29" t="str">
        <f t="shared" si="1"/>
        <v>0</v>
      </c>
      <c r="E74" s="30" t="str">
        <f t="shared" si="5"/>
        <v>0</v>
      </c>
      <c r="F74" s="29" t="str">
        <f t="shared" si="6"/>
        <v>0</v>
      </c>
      <c r="G74" s="31" t="str">
        <f t="shared" si="9"/>
        <v>0</v>
      </c>
      <c r="H74" s="32">
        <v>137808.0</v>
      </c>
      <c r="I74" s="32"/>
      <c r="J74" s="34"/>
      <c r="K74" s="35"/>
      <c r="L74" s="17"/>
      <c r="M74" s="36"/>
      <c r="N74" s="23"/>
      <c r="O74" s="23"/>
      <c r="P74" s="23"/>
      <c r="Q74" s="23"/>
      <c r="R74" s="23"/>
      <c r="S74" s="23"/>
      <c r="T74" s="23"/>
      <c r="U74" s="23"/>
      <c r="V74" s="23"/>
      <c r="W74" s="23"/>
      <c r="X74" s="23"/>
      <c r="Y74" s="23"/>
      <c r="Z74" s="23"/>
      <c r="AA74" s="23"/>
      <c r="AB74" s="23"/>
      <c r="AC74" s="23"/>
      <c r="AD74" s="23"/>
      <c r="AE74" s="23"/>
    </row>
    <row r="75">
      <c r="A75" s="17" t="s">
        <v>35</v>
      </c>
      <c r="B75" s="19" t="s">
        <v>125</v>
      </c>
      <c r="C75" s="23"/>
      <c r="D75" s="29" t="str">
        <f t="shared" si="1"/>
        <v>0</v>
      </c>
      <c r="E75" s="30" t="str">
        <f t="shared" si="5"/>
        <v>0</v>
      </c>
      <c r="F75" s="29" t="str">
        <f t="shared" si="6"/>
        <v>0</v>
      </c>
      <c r="G75" s="31" t="str">
        <f t="shared" si="9"/>
        <v>0</v>
      </c>
      <c r="H75" s="32">
        <v>204068.0</v>
      </c>
      <c r="I75" s="32"/>
      <c r="J75" s="34"/>
      <c r="K75" s="35"/>
      <c r="L75" s="17"/>
      <c r="M75" s="36"/>
      <c r="N75" s="23"/>
      <c r="O75" s="23"/>
      <c r="P75" s="23"/>
      <c r="Q75" s="23"/>
      <c r="R75" s="23"/>
      <c r="S75" s="23"/>
      <c r="T75" s="23"/>
      <c r="U75" s="23"/>
      <c r="V75" s="23"/>
      <c r="W75" s="23"/>
      <c r="X75" s="23"/>
      <c r="Y75" s="23"/>
      <c r="Z75" s="23"/>
      <c r="AA75" s="23"/>
      <c r="AB75" s="23"/>
      <c r="AC75" s="23"/>
      <c r="AD75" s="23"/>
      <c r="AE75" s="23"/>
    </row>
    <row r="76">
      <c r="A76" s="17" t="s">
        <v>35</v>
      </c>
      <c r="B76" s="19" t="s">
        <v>126</v>
      </c>
      <c r="C76" s="23"/>
      <c r="D76" s="29" t="str">
        <f t="shared" si="1"/>
        <v>0</v>
      </c>
      <c r="E76" s="30" t="str">
        <f t="shared" si="5"/>
        <v>0</v>
      </c>
      <c r="F76" s="29" t="str">
        <f t="shared" si="6"/>
        <v>0</v>
      </c>
      <c r="G76" s="31" t="str">
        <f t="shared" si="9"/>
        <v>0</v>
      </c>
      <c r="H76" s="32">
        <v>2201428.8</v>
      </c>
      <c r="I76" s="32"/>
      <c r="J76" s="34"/>
      <c r="K76" s="35"/>
      <c r="L76" s="17"/>
      <c r="M76" s="36"/>
      <c r="N76" s="23"/>
      <c r="O76" s="23"/>
      <c r="P76" s="23"/>
      <c r="Q76" s="23"/>
      <c r="R76" s="23"/>
      <c r="S76" s="23"/>
      <c r="T76" s="23"/>
      <c r="U76" s="23"/>
      <c r="V76" s="23"/>
      <c r="W76" s="23"/>
      <c r="X76" s="23"/>
      <c r="Y76" s="23"/>
      <c r="Z76" s="23"/>
      <c r="AA76" s="23"/>
      <c r="AB76" s="23"/>
      <c r="AC76" s="23"/>
      <c r="AD76" s="23"/>
      <c r="AE76" s="23"/>
    </row>
    <row r="77">
      <c r="A77" s="17" t="s">
        <v>35</v>
      </c>
      <c r="B77" s="35" t="s">
        <v>127</v>
      </c>
      <c r="C77" s="17" t="s">
        <v>128</v>
      </c>
      <c r="D77" s="29" t="str">
        <f t="shared" si="1"/>
        <v>0</v>
      </c>
      <c r="E77" s="30" t="str">
        <f t="shared" si="5"/>
        <v>0</v>
      </c>
      <c r="F77" s="29" t="str">
        <f t="shared" si="6"/>
        <v>0</v>
      </c>
      <c r="G77" s="31" t="str">
        <f t="shared" si="9"/>
        <v>0</v>
      </c>
      <c r="H77" s="40">
        <v>500000.0</v>
      </c>
      <c r="I77" s="23"/>
      <c r="J77" s="23"/>
      <c r="K77" s="23"/>
      <c r="L77" s="23"/>
      <c r="M77" s="23"/>
      <c r="N77" s="23"/>
      <c r="O77" s="23"/>
      <c r="P77" s="23"/>
      <c r="Q77" s="23"/>
      <c r="R77" s="23"/>
      <c r="S77" s="23"/>
      <c r="T77" s="23"/>
      <c r="U77" s="23"/>
      <c r="V77" s="23"/>
      <c r="W77" s="23"/>
      <c r="X77" s="23"/>
      <c r="Y77" s="23"/>
      <c r="Z77" s="23"/>
      <c r="AA77" s="23"/>
      <c r="AB77" s="23"/>
      <c r="AC77" s="23"/>
      <c r="AD77" s="23"/>
      <c r="AE77" s="23"/>
    </row>
    <row r="78">
      <c r="A78" s="17" t="s">
        <v>35</v>
      </c>
      <c r="B78" s="19" t="s">
        <v>129</v>
      </c>
      <c r="C78" s="23"/>
      <c r="D78" s="29" t="str">
        <f t="shared" si="1"/>
        <v>0</v>
      </c>
      <c r="E78" s="30" t="str">
        <f t="shared" si="5"/>
        <v>0</v>
      </c>
      <c r="F78" s="29" t="str">
        <f t="shared" si="6"/>
        <v>0</v>
      </c>
      <c r="G78" s="31" t="str">
        <f t="shared" si="9"/>
        <v>0</v>
      </c>
      <c r="H78" s="32">
        <v>1040345.98643979</v>
      </c>
      <c r="I78" s="32"/>
      <c r="J78" s="34"/>
      <c r="K78" s="35"/>
      <c r="L78" s="17"/>
      <c r="M78" s="36"/>
      <c r="N78" s="23"/>
      <c r="O78" s="23"/>
      <c r="P78" s="23"/>
      <c r="Q78" s="23"/>
      <c r="R78" s="23"/>
      <c r="S78" s="23"/>
      <c r="T78" s="23"/>
      <c r="U78" s="23"/>
      <c r="V78" s="23"/>
      <c r="W78" s="23"/>
      <c r="X78" s="23"/>
      <c r="Y78" s="23"/>
      <c r="Z78" s="23"/>
      <c r="AA78" s="23"/>
      <c r="AB78" s="23"/>
      <c r="AC78" s="23"/>
      <c r="AD78" s="23"/>
      <c r="AE78" s="23"/>
    </row>
    <row r="79">
      <c r="A79" s="17" t="s">
        <v>35</v>
      </c>
      <c r="B79" s="19" t="s">
        <v>130</v>
      </c>
      <c r="C79" s="23"/>
      <c r="D79" s="29" t="str">
        <f t="shared" si="1"/>
        <v>0</v>
      </c>
      <c r="E79" s="30" t="str">
        <f t="shared" si="5"/>
        <v>0</v>
      </c>
      <c r="F79" s="29" t="str">
        <f t="shared" si="6"/>
        <v>0</v>
      </c>
      <c r="G79" s="31" t="str">
        <f t="shared" si="9"/>
        <v>0</v>
      </c>
      <c r="H79" s="32">
        <v>1957850.708663823</v>
      </c>
      <c r="I79" s="32"/>
      <c r="J79" s="34"/>
      <c r="K79" s="35"/>
      <c r="L79" s="17"/>
      <c r="M79" s="36"/>
      <c r="N79" s="23"/>
      <c r="O79" s="23"/>
      <c r="P79" s="23"/>
      <c r="Q79" s="23"/>
      <c r="R79" s="23"/>
      <c r="S79" s="23"/>
      <c r="T79" s="23"/>
      <c r="U79" s="23"/>
      <c r="V79" s="23"/>
      <c r="W79" s="23"/>
      <c r="X79" s="23"/>
      <c r="Y79" s="23"/>
      <c r="Z79" s="23"/>
      <c r="AA79" s="23"/>
      <c r="AB79" s="23"/>
      <c r="AC79" s="23"/>
      <c r="AD79" s="23"/>
      <c r="AE79" s="23"/>
    </row>
    <row r="80">
      <c r="A80" s="17" t="s">
        <v>35</v>
      </c>
      <c r="B80" s="19" t="s">
        <v>131</v>
      </c>
      <c r="C80" s="23"/>
      <c r="D80" s="29" t="str">
        <f t="shared" si="1"/>
        <v>0</v>
      </c>
      <c r="E80" s="30" t="str">
        <f t="shared" si="5"/>
        <v>0</v>
      </c>
      <c r="F80" s="29" t="str">
        <f t="shared" si="6"/>
        <v>0</v>
      </c>
      <c r="G80" s="31" t="str">
        <f t="shared" si="9"/>
        <v>0</v>
      </c>
      <c r="H80" s="32">
        <v>512318.680679672</v>
      </c>
      <c r="I80" s="32"/>
      <c r="J80" s="34"/>
      <c r="K80" s="35"/>
      <c r="L80" s="17"/>
      <c r="M80" s="36"/>
      <c r="N80" s="23"/>
      <c r="O80" s="23"/>
      <c r="P80" s="23"/>
      <c r="Q80" s="23"/>
      <c r="R80" s="23"/>
      <c r="S80" s="23"/>
      <c r="T80" s="23"/>
      <c r="U80" s="23"/>
      <c r="V80" s="23"/>
      <c r="W80" s="23"/>
      <c r="X80" s="23"/>
      <c r="Y80" s="23"/>
      <c r="Z80" s="23"/>
      <c r="AA80" s="23"/>
      <c r="AB80" s="23"/>
      <c r="AC80" s="23"/>
      <c r="AD80" s="23"/>
      <c r="AE80" s="23"/>
    </row>
    <row r="81">
      <c r="A81" s="17" t="s">
        <v>35</v>
      </c>
      <c r="B81" s="19" t="s">
        <v>132</v>
      </c>
      <c r="C81" s="23"/>
      <c r="D81" s="29" t="str">
        <f t="shared" si="1"/>
        <v>0</v>
      </c>
      <c r="E81" s="30" t="str">
        <f t="shared" si="5"/>
        <v>0</v>
      </c>
      <c r="F81" s="29" t="str">
        <f t="shared" si="6"/>
        <v>0</v>
      </c>
      <c r="G81" s="31" t="str">
        <f t="shared" si="9"/>
        <v>0</v>
      </c>
      <c r="H81" s="32">
        <v>474385.51</v>
      </c>
      <c r="I81" s="32"/>
      <c r="J81" s="34"/>
      <c r="K81" s="35"/>
      <c r="L81" s="17"/>
      <c r="M81" s="36"/>
      <c r="N81" s="23"/>
      <c r="O81" s="23"/>
      <c r="P81" s="23"/>
      <c r="Q81" s="23"/>
      <c r="R81" s="23"/>
      <c r="S81" s="23"/>
      <c r="T81" s="23"/>
      <c r="U81" s="23"/>
      <c r="V81" s="23"/>
      <c r="W81" s="23"/>
      <c r="X81" s="23"/>
      <c r="Y81" s="23"/>
      <c r="Z81" s="23"/>
      <c r="AA81" s="23"/>
      <c r="AB81" s="23"/>
      <c r="AC81" s="23"/>
      <c r="AD81" s="23"/>
      <c r="AE81" s="23"/>
    </row>
    <row r="82">
      <c r="A82" s="17" t="s">
        <v>35</v>
      </c>
      <c r="B82" s="19" t="s">
        <v>133</v>
      </c>
      <c r="C82" s="23"/>
      <c r="D82" s="29" t="str">
        <f t="shared" si="1"/>
        <v>0</v>
      </c>
      <c r="E82" s="30" t="str">
        <f t="shared" si="5"/>
        <v>0</v>
      </c>
      <c r="F82" s="29" t="str">
        <f t="shared" si="6"/>
        <v>0</v>
      </c>
      <c r="G82" s="31" t="str">
        <f t="shared" si="9"/>
        <v>0</v>
      </c>
      <c r="H82" s="32">
        <v>665280.0</v>
      </c>
      <c r="I82" s="32"/>
      <c r="J82" s="34"/>
      <c r="K82" s="35"/>
      <c r="L82" s="17"/>
      <c r="M82" s="36"/>
      <c r="N82" s="23"/>
      <c r="O82" s="23"/>
      <c r="P82" s="23"/>
      <c r="Q82" s="23"/>
      <c r="R82" s="23"/>
      <c r="S82" s="23"/>
      <c r="T82" s="23"/>
      <c r="U82" s="23"/>
      <c r="V82" s="23"/>
      <c r="W82" s="23"/>
      <c r="X82" s="23"/>
      <c r="Y82" s="23"/>
      <c r="Z82" s="23"/>
      <c r="AA82" s="23"/>
      <c r="AB82" s="23"/>
      <c r="AC82" s="23"/>
      <c r="AD82" s="23"/>
      <c r="AE82" s="23"/>
    </row>
    <row r="83">
      <c r="A83" s="17" t="s">
        <v>35</v>
      </c>
      <c r="B83" s="19" t="s">
        <v>134</v>
      </c>
      <c r="C83" s="23"/>
      <c r="D83" s="29" t="str">
        <f t="shared" si="1"/>
        <v>0</v>
      </c>
      <c r="E83" s="30" t="str">
        <f t="shared" si="5"/>
        <v>0</v>
      </c>
      <c r="F83" s="29" t="str">
        <f t="shared" si="6"/>
        <v>0</v>
      </c>
      <c r="G83" s="31" t="str">
        <f t="shared" si="9"/>
        <v>0</v>
      </c>
      <c r="H83" s="32">
        <v>1596693.3141533455</v>
      </c>
      <c r="I83" s="32"/>
      <c r="J83" s="34"/>
      <c r="K83" s="35"/>
      <c r="L83" s="17"/>
      <c r="M83" s="36"/>
      <c r="N83" s="23"/>
      <c r="O83" s="23"/>
      <c r="P83" s="23"/>
      <c r="Q83" s="23"/>
      <c r="R83" s="23"/>
      <c r="S83" s="23"/>
      <c r="T83" s="23"/>
      <c r="U83" s="23"/>
      <c r="V83" s="23"/>
      <c r="W83" s="23"/>
      <c r="X83" s="23"/>
      <c r="Y83" s="23"/>
      <c r="Z83" s="23"/>
      <c r="AA83" s="23"/>
      <c r="AB83" s="23"/>
      <c r="AC83" s="23"/>
      <c r="AD83" s="23"/>
      <c r="AE83" s="23"/>
    </row>
    <row r="84">
      <c r="A84" s="17" t="s">
        <v>35</v>
      </c>
      <c r="B84" s="19" t="s">
        <v>135</v>
      </c>
      <c r="C84" s="23"/>
      <c r="D84" s="29" t="str">
        <f t="shared" si="1"/>
        <v>0</v>
      </c>
      <c r="E84" s="30" t="str">
        <f t="shared" si="5"/>
        <v>0</v>
      </c>
      <c r="F84" s="29" t="str">
        <f t="shared" si="6"/>
        <v>0</v>
      </c>
      <c r="G84" s="31" t="str">
        <f t="shared" si="9"/>
        <v>0</v>
      </c>
      <c r="H84" s="32">
        <v>1107307.812</v>
      </c>
      <c r="I84" s="32"/>
      <c r="J84" s="34"/>
      <c r="K84" s="35"/>
      <c r="L84" s="17"/>
      <c r="M84" s="36"/>
      <c r="N84" s="23"/>
      <c r="O84" s="23"/>
      <c r="P84" s="23"/>
      <c r="Q84" s="23"/>
      <c r="R84" s="23"/>
      <c r="S84" s="23"/>
      <c r="T84" s="23"/>
      <c r="U84" s="23"/>
      <c r="V84" s="23"/>
      <c r="W84" s="23"/>
      <c r="X84" s="23"/>
      <c r="Y84" s="23"/>
      <c r="Z84" s="23"/>
      <c r="AA84" s="23"/>
      <c r="AB84" s="23"/>
      <c r="AC84" s="23"/>
      <c r="AD84" s="23"/>
      <c r="AE84" s="23"/>
    </row>
    <row r="85">
      <c r="A85" s="17" t="s">
        <v>35</v>
      </c>
      <c r="B85" s="19" t="s">
        <v>136</v>
      </c>
      <c r="C85" s="23"/>
      <c r="D85" s="29" t="str">
        <f t="shared" si="1"/>
        <v>0</v>
      </c>
      <c r="E85" s="30" t="str">
        <f t="shared" si="5"/>
        <v>0</v>
      </c>
      <c r="F85" s="29" t="str">
        <f t="shared" si="6"/>
        <v>0</v>
      </c>
      <c r="G85" s="31" t="str">
        <f t="shared" si="9"/>
        <v>0</v>
      </c>
      <c r="H85" s="41">
        <v>865674.0</v>
      </c>
      <c r="I85" s="32"/>
      <c r="J85" s="34"/>
      <c r="K85" s="41"/>
      <c r="L85" s="17"/>
      <c r="M85" s="36"/>
      <c r="N85" s="23"/>
      <c r="O85" s="23"/>
      <c r="P85" s="23"/>
      <c r="Q85" s="23"/>
      <c r="R85" s="23"/>
      <c r="S85" s="23"/>
      <c r="T85" s="23"/>
      <c r="U85" s="23"/>
      <c r="V85" s="23"/>
      <c r="W85" s="23"/>
      <c r="X85" s="23"/>
      <c r="Y85" s="23"/>
      <c r="Z85" s="23"/>
      <c r="AA85" s="23"/>
      <c r="AB85" s="23"/>
      <c r="AC85" s="23"/>
      <c r="AD85" s="23"/>
      <c r="AE85" s="23"/>
    </row>
    <row r="86">
      <c r="A86" s="17" t="s">
        <v>35</v>
      </c>
      <c r="B86" s="19" t="s">
        <v>137</v>
      </c>
      <c r="C86" s="23"/>
      <c r="D86" s="29" t="str">
        <f t="shared" si="1"/>
        <v>0</v>
      </c>
      <c r="E86" s="30" t="str">
        <f t="shared" si="5"/>
        <v>0</v>
      </c>
      <c r="F86" s="29" t="str">
        <f t="shared" si="6"/>
        <v>0</v>
      </c>
      <c r="G86" s="31" t="str">
        <f t="shared" si="9"/>
        <v>0</v>
      </c>
      <c r="H86" s="32">
        <v>293293.5</v>
      </c>
      <c r="I86" s="32"/>
      <c r="J86" s="34"/>
      <c r="K86" s="35"/>
      <c r="L86" s="17"/>
      <c r="M86" s="36"/>
      <c r="N86" s="23"/>
      <c r="O86" s="23"/>
      <c r="P86" s="23"/>
      <c r="Q86" s="23"/>
      <c r="R86" s="23"/>
      <c r="S86" s="23"/>
      <c r="T86" s="23"/>
      <c r="U86" s="23"/>
      <c r="V86" s="23"/>
      <c r="W86" s="23"/>
      <c r="X86" s="23"/>
      <c r="Y86" s="23"/>
      <c r="Z86" s="23"/>
      <c r="AA86" s="23"/>
      <c r="AB86" s="23"/>
      <c r="AC86" s="23"/>
      <c r="AD86" s="23"/>
      <c r="AE86" s="23"/>
    </row>
    <row r="87">
      <c r="A87" s="17" t="s">
        <v>35</v>
      </c>
      <c r="B87" s="19" t="s">
        <v>138</v>
      </c>
      <c r="C87" s="23"/>
      <c r="D87" s="29" t="str">
        <f t="shared" si="1"/>
        <v>0</v>
      </c>
      <c r="E87" s="30" t="str">
        <f t="shared" si="5"/>
        <v>0</v>
      </c>
      <c r="F87" s="29" t="str">
        <f t="shared" si="6"/>
        <v>0</v>
      </c>
      <c r="G87" s="31" t="str">
        <f t="shared" si="9"/>
        <v>0</v>
      </c>
      <c r="H87" s="32">
        <v>2492863.068</v>
      </c>
      <c r="I87" s="32"/>
      <c r="J87" s="34"/>
      <c r="K87" s="35"/>
      <c r="L87" s="17"/>
      <c r="M87" s="36"/>
      <c r="N87" s="23"/>
      <c r="O87" s="23"/>
      <c r="P87" s="23"/>
      <c r="Q87" s="23"/>
      <c r="R87" s="23"/>
      <c r="S87" s="23"/>
      <c r="T87" s="23"/>
      <c r="U87" s="23"/>
      <c r="V87" s="23"/>
      <c r="W87" s="23"/>
      <c r="X87" s="23"/>
      <c r="Y87" s="23"/>
      <c r="Z87" s="23"/>
      <c r="AA87" s="23"/>
      <c r="AB87" s="23"/>
      <c r="AC87" s="23"/>
      <c r="AD87" s="23"/>
      <c r="AE87" s="23"/>
    </row>
    <row r="88">
      <c r="A88" s="17" t="s">
        <v>35</v>
      </c>
      <c r="B88" s="19" t="s">
        <v>139</v>
      </c>
      <c r="C88" s="23"/>
      <c r="D88" s="29" t="str">
        <f t="shared" si="1"/>
        <v>0</v>
      </c>
      <c r="E88" s="30" t="str">
        <f t="shared" si="5"/>
        <v>0</v>
      </c>
      <c r="F88" s="29" t="str">
        <f t="shared" si="6"/>
        <v>0</v>
      </c>
      <c r="G88" s="31" t="str">
        <f t="shared" si="9"/>
        <v>0</v>
      </c>
      <c r="H88" s="32">
        <v>361280.0</v>
      </c>
      <c r="I88" s="32"/>
      <c r="J88" s="34"/>
      <c r="K88" s="35"/>
      <c r="L88" s="17"/>
      <c r="M88" s="36"/>
      <c r="N88" s="23"/>
      <c r="O88" s="23"/>
      <c r="P88" s="23"/>
      <c r="Q88" s="23"/>
      <c r="R88" s="23"/>
      <c r="S88" s="23"/>
      <c r="T88" s="23"/>
      <c r="U88" s="23"/>
      <c r="V88" s="23"/>
      <c r="W88" s="23"/>
      <c r="X88" s="23"/>
      <c r="Y88" s="23"/>
      <c r="Z88" s="23"/>
      <c r="AA88" s="23"/>
      <c r="AB88" s="23"/>
      <c r="AC88" s="23"/>
      <c r="AD88" s="23"/>
      <c r="AE88" s="23"/>
    </row>
    <row r="89">
      <c r="A89" s="17" t="s">
        <v>35</v>
      </c>
      <c r="B89" s="19" t="s">
        <v>140</v>
      </c>
      <c r="C89" s="23"/>
      <c r="D89" s="29" t="str">
        <f t="shared" si="1"/>
        <v>0</v>
      </c>
      <c r="E89" s="30" t="str">
        <f t="shared" si="5"/>
        <v>0</v>
      </c>
      <c r="F89" s="29" t="str">
        <f t="shared" si="6"/>
        <v>0</v>
      </c>
      <c r="G89" s="31" t="str">
        <f t="shared" si="9"/>
        <v>0</v>
      </c>
      <c r="H89" s="32">
        <v>1369800.502035</v>
      </c>
      <c r="I89" s="32"/>
      <c r="J89" s="34"/>
      <c r="K89" s="35"/>
      <c r="L89" s="17"/>
      <c r="M89" s="36"/>
      <c r="N89" s="23"/>
      <c r="O89" s="23"/>
      <c r="P89" s="23"/>
      <c r="Q89" s="23"/>
      <c r="R89" s="23"/>
      <c r="S89" s="23"/>
      <c r="T89" s="23"/>
      <c r="U89" s="23"/>
      <c r="V89" s="23"/>
      <c r="W89" s="23"/>
      <c r="X89" s="23"/>
      <c r="Y89" s="23"/>
      <c r="Z89" s="23"/>
      <c r="AA89" s="23"/>
      <c r="AB89" s="23"/>
      <c r="AC89" s="23"/>
      <c r="AD89" s="23"/>
      <c r="AE89" s="23"/>
    </row>
    <row r="90">
      <c r="A90" s="17" t="s">
        <v>35</v>
      </c>
      <c r="B90" s="19" t="s">
        <v>141</v>
      </c>
      <c r="C90" s="23"/>
      <c r="D90" s="29" t="str">
        <f t="shared" si="1"/>
        <v>0</v>
      </c>
      <c r="E90" s="30" t="str">
        <f t="shared" si="5"/>
        <v>0</v>
      </c>
      <c r="F90" s="29" t="str">
        <f t="shared" si="6"/>
        <v>0</v>
      </c>
      <c r="G90" s="31" t="str">
        <f t="shared" si="9"/>
        <v>0</v>
      </c>
      <c r="H90" s="32">
        <v>603194.855237504</v>
      </c>
      <c r="I90" s="32"/>
      <c r="J90" s="34"/>
      <c r="K90" s="35"/>
      <c r="L90" s="17"/>
      <c r="M90" s="36"/>
      <c r="N90" s="23"/>
      <c r="O90" s="23"/>
      <c r="P90" s="23"/>
      <c r="Q90" s="23"/>
      <c r="R90" s="23"/>
      <c r="S90" s="23"/>
      <c r="T90" s="23"/>
      <c r="U90" s="23"/>
      <c r="V90" s="23"/>
      <c r="W90" s="23"/>
      <c r="X90" s="23"/>
      <c r="Y90" s="23"/>
      <c r="Z90" s="23"/>
      <c r="AA90" s="23"/>
      <c r="AB90" s="23"/>
      <c r="AC90" s="23"/>
      <c r="AD90" s="23"/>
      <c r="AE90" s="23"/>
    </row>
    <row r="91">
      <c r="A91" s="17" t="s">
        <v>35</v>
      </c>
      <c r="B91" s="19" t="s">
        <v>142</v>
      </c>
      <c r="C91" s="23"/>
      <c r="D91" s="29" t="str">
        <f t="shared" si="1"/>
        <v>0</v>
      </c>
      <c r="E91" s="30" t="str">
        <f t="shared" si="5"/>
        <v>0</v>
      </c>
      <c r="F91" s="29" t="str">
        <f t="shared" si="6"/>
        <v>0</v>
      </c>
      <c r="G91" s="31" t="str">
        <f t="shared" si="9"/>
        <v>0</v>
      </c>
      <c r="H91" s="32">
        <v>601131.12</v>
      </c>
      <c r="I91" s="32"/>
      <c r="J91" s="34"/>
      <c r="K91" s="35"/>
      <c r="L91" s="17"/>
      <c r="M91" s="36"/>
      <c r="N91" s="23"/>
      <c r="O91" s="23"/>
      <c r="P91" s="23"/>
      <c r="Q91" s="23"/>
      <c r="R91" s="23"/>
      <c r="S91" s="23"/>
      <c r="T91" s="23"/>
      <c r="U91" s="23"/>
      <c r="V91" s="23"/>
      <c r="W91" s="23"/>
      <c r="X91" s="23"/>
      <c r="Y91" s="23"/>
      <c r="Z91" s="23"/>
      <c r="AA91" s="23"/>
      <c r="AB91" s="23"/>
      <c r="AC91" s="23"/>
      <c r="AD91" s="23"/>
      <c r="AE91" s="23"/>
    </row>
    <row r="92">
      <c r="A92" s="17" t="s">
        <v>35</v>
      </c>
      <c r="B92" s="19" t="s">
        <v>143</v>
      </c>
      <c r="C92" s="23"/>
      <c r="D92" s="29" t="str">
        <f t="shared" si="1"/>
        <v>0</v>
      </c>
      <c r="E92" s="30" t="str">
        <f t="shared" si="5"/>
        <v>0</v>
      </c>
      <c r="F92" s="29" t="str">
        <f t="shared" si="6"/>
        <v>0</v>
      </c>
      <c r="G92" s="31" t="str">
        <f t="shared" si="9"/>
        <v>0</v>
      </c>
      <c r="H92" s="32">
        <v>1229367.744</v>
      </c>
      <c r="I92" s="32"/>
      <c r="J92" s="34"/>
      <c r="K92" s="35"/>
      <c r="L92" s="17"/>
      <c r="M92" s="36"/>
      <c r="N92" s="23"/>
      <c r="O92" s="23"/>
      <c r="P92" s="23"/>
      <c r="Q92" s="23"/>
      <c r="R92" s="23"/>
      <c r="S92" s="23"/>
      <c r="T92" s="23"/>
      <c r="U92" s="23"/>
      <c r="V92" s="23"/>
      <c r="W92" s="23"/>
      <c r="X92" s="23"/>
      <c r="Y92" s="23"/>
      <c r="Z92" s="23"/>
      <c r="AA92" s="23"/>
      <c r="AB92" s="23"/>
      <c r="AC92" s="23"/>
      <c r="AD92" s="23"/>
      <c r="AE92" s="23"/>
    </row>
    <row r="93">
      <c r="A93" s="17" t="s">
        <v>35</v>
      </c>
      <c r="B93" s="19" t="s">
        <v>144</v>
      </c>
      <c r="C93" s="23"/>
      <c r="D93" s="29" t="str">
        <f t="shared" si="1"/>
        <v>0</v>
      </c>
      <c r="E93" s="30" t="str">
        <f t="shared" si="5"/>
        <v>0</v>
      </c>
      <c r="F93" s="29" t="str">
        <f t="shared" si="6"/>
        <v>0</v>
      </c>
      <c r="G93" s="31" t="str">
        <f t="shared" si="9"/>
        <v>0</v>
      </c>
      <c r="H93" s="35">
        <v>1766952.0</v>
      </c>
      <c r="I93" s="32"/>
      <c r="J93" s="34"/>
      <c r="K93" s="35"/>
      <c r="L93" s="17"/>
      <c r="M93" s="36"/>
      <c r="N93" s="23"/>
      <c r="O93" s="23"/>
      <c r="P93" s="23"/>
      <c r="Q93" s="23"/>
      <c r="R93" s="23"/>
      <c r="S93" s="23"/>
      <c r="T93" s="23"/>
      <c r="U93" s="23"/>
      <c r="V93" s="23"/>
      <c r="W93" s="23"/>
      <c r="X93" s="23"/>
      <c r="Y93" s="23"/>
      <c r="Z93" s="23"/>
      <c r="AA93" s="23"/>
      <c r="AB93" s="23"/>
      <c r="AC93" s="23"/>
      <c r="AD93" s="23"/>
      <c r="AE93" s="23"/>
    </row>
    <row r="94">
      <c r="A94" s="17" t="s">
        <v>35</v>
      </c>
      <c r="B94" s="19" t="s">
        <v>145</v>
      </c>
      <c r="C94" s="23"/>
      <c r="D94" s="29" t="str">
        <f t="shared" si="1"/>
        <v>0</v>
      </c>
      <c r="E94" s="30" t="str">
        <f t="shared" si="5"/>
        <v>0</v>
      </c>
      <c r="F94" s="29" t="str">
        <f t="shared" si="6"/>
        <v>0</v>
      </c>
      <c r="G94" s="31" t="str">
        <f t="shared" si="9"/>
        <v>0</v>
      </c>
      <c r="H94" s="32">
        <v>557338.0</v>
      </c>
      <c r="I94" s="32"/>
      <c r="J94" s="34"/>
      <c r="K94" s="35"/>
      <c r="L94" s="17"/>
      <c r="M94" s="36"/>
      <c r="N94" s="23"/>
      <c r="O94" s="23"/>
      <c r="P94" s="23"/>
      <c r="Q94" s="23"/>
      <c r="R94" s="23"/>
      <c r="S94" s="23"/>
      <c r="T94" s="23"/>
      <c r="U94" s="23"/>
      <c r="V94" s="23"/>
      <c r="W94" s="23"/>
      <c r="X94" s="23"/>
      <c r="Y94" s="23"/>
      <c r="Z94" s="23"/>
      <c r="AA94" s="23"/>
      <c r="AB94" s="23"/>
      <c r="AC94" s="23"/>
      <c r="AD94" s="23"/>
      <c r="AE94" s="23"/>
    </row>
    <row r="95">
      <c r="A95" s="17" t="s">
        <v>35</v>
      </c>
      <c r="B95" s="19" t="s">
        <v>146</v>
      </c>
      <c r="C95" s="23"/>
      <c r="D95" s="29" t="str">
        <f t="shared" si="1"/>
        <v>0</v>
      </c>
      <c r="E95" s="30" t="str">
        <f t="shared" si="5"/>
        <v>0</v>
      </c>
      <c r="F95" s="29" t="str">
        <f t="shared" si="6"/>
        <v>0</v>
      </c>
      <c r="G95" s="31" t="str">
        <f t="shared" si="9"/>
        <v>0</v>
      </c>
      <c r="H95" s="32">
        <v>56279.4</v>
      </c>
      <c r="I95" s="32"/>
      <c r="J95" s="34"/>
      <c r="K95" s="35"/>
      <c r="L95" s="17"/>
      <c r="M95" s="36"/>
      <c r="N95" s="23"/>
      <c r="O95" s="23"/>
      <c r="P95" s="23"/>
      <c r="Q95" s="23"/>
      <c r="R95" s="23"/>
      <c r="S95" s="23"/>
      <c r="T95" s="23"/>
      <c r="U95" s="23"/>
      <c r="V95" s="23"/>
      <c r="W95" s="23"/>
      <c r="X95" s="23"/>
      <c r="Y95" s="23"/>
      <c r="Z95" s="23"/>
      <c r="AA95" s="23"/>
      <c r="AB95" s="23"/>
      <c r="AC95" s="23"/>
      <c r="AD95" s="23"/>
      <c r="AE95" s="23"/>
    </row>
    <row r="96">
      <c r="A96" s="17" t="s">
        <v>35</v>
      </c>
      <c r="B96" s="19" t="s">
        <v>147</v>
      </c>
      <c r="C96" s="23"/>
      <c r="D96" s="29" t="str">
        <f t="shared" si="1"/>
        <v>0</v>
      </c>
      <c r="E96" s="30" t="str">
        <f t="shared" si="5"/>
        <v>0</v>
      </c>
      <c r="F96" s="29" t="str">
        <f t="shared" si="6"/>
        <v>0</v>
      </c>
      <c r="G96" s="31" t="str">
        <f t="shared" si="9"/>
        <v>0</v>
      </c>
      <c r="H96" s="32">
        <v>472381.0</v>
      </c>
      <c r="I96" s="32"/>
      <c r="J96" s="34"/>
      <c r="K96" s="35"/>
      <c r="L96" s="17"/>
      <c r="M96" s="36"/>
      <c r="N96" s="23"/>
      <c r="O96" s="23"/>
      <c r="P96" s="23"/>
      <c r="Q96" s="23"/>
      <c r="R96" s="23"/>
      <c r="S96" s="23"/>
      <c r="T96" s="23"/>
      <c r="U96" s="23"/>
      <c r="V96" s="23"/>
      <c r="W96" s="23"/>
      <c r="X96" s="23"/>
      <c r="Y96" s="23"/>
      <c r="Z96" s="23"/>
      <c r="AA96" s="23"/>
      <c r="AB96" s="23"/>
      <c r="AC96" s="23"/>
      <c r="AD96" s="23"/>
      <c r="AE96" s="23"/>
    </row>
    <row r="97">
      <c r="A97" s="17" t="s">
        <v>35</v>
      </c>
      <c r="B97" s="19" t="s">
        <v>148</v>
      </c>
      <c r="C97" s="23"/>
      <c r="D97" s="29" t="str">
        <f t="shared" si="1"/>
        <v>0</v>
      </c>
      <c r="E97" s="30" t="str">
        <f t="shared" si="5"/>
        <v>0</v>
      </c>
      <c r="F97" s="29" t="str">
        <f t="shared" si="6"/>
        <v>0</v>
      </c>
      <c r="G97" s="31" t="str">
        <f t="shared" si="9"/>
        <v>0</v>
      </c>
      <c r="H97" s="32">
        <v>820250.0</v>
      </c>
      <c r="I97" s="32"/>
      <c r="J97" s="34"/>
      <c r="K97" s="35"/>
      <c r="L97" s="17"/>
      <c r="M97" s="36"/>
      <c r="N97" s="23"/>
      <c r="O97" s="23"/>
      <c r="P97" s="23"/>
      <c r="Q97" s="23"/>
      <c r="R97" s="23"/>
      <c r="S97" s="23"/>
      <c r="T97" s="23"/>
      <c r="U97" s="23"/>
      <c r="V97" s="23"/>
      <c r="W97" s="23"/>
      <c r="X97" s="23"/>
      <c r="Y97" s="23"/>
      <c r="Z97" s="23"/>
      <c r="AA97" s="23"/>
      <c r="AB97" s="23"/>
      <c r="AC97" s="23"/>
      <c r="AD97" s="23"/>
      <c r="AE97" s="23"/>
    </row>
    <row r="98">
      <c r="A98" s="17" t="s">
        <v>35</v>
      </c>
      <c r="B98" s="19" t="s">
        <v>149</v>
      </c>
      <c r="C98" s="23"/>
      <c r="D98" s="29" t="str">
        <f t="shared" si="1"/>
        <v>0</v>
      </c>
      <c r="E98" s="30" t="str">
        <f t="shared" si="5"/>
        <v>0</v>
      </c>
      <c r="F98" s="29" t="str">
        <f t="shared" si="6"/>
        <v>0</v>
      </c>
      <c r="G98" s="31" t="str">
        <f t="shared" si="9"/>
        <v>0</v>
      </c>
      <c r="H98" s="35">
        <v>0.0</v>
      </c>
      <c r="I98" s="32"/>
      <c r="J98" s="34"/>
      <c r="K98" s="35"/>
      <c r="L98" s="17"/>
      <c r="M98" s="36"/>
      <c r="N98" s="23"/>
      <c r="O98" s="23"/>
      <c r="P98" s="23"/>
      <c r="Q98" s="23"/>
      <c r="R98" s="23"/>
      <c r="S98" s="23"/>
      <c r="T98" s="23"/>
      <c r="U98" s="23"/>
      <c r="V98" s="23"/>
      <c r="W98" s="23"/>
      <c r="X98" s="23"/>
      <c r="Y98" s="23"/>
      <c r="Z98" s="23"/>
      <c r="AA98" s="23"/>
      <c r="AB98" s="23"/>
      <c r="AC98" s="23"/>
      <c r="AD98" s="23"/>
      <c r="AE98" s="23"/>
    </row>
    <row r="99">
      <c r="A99" s="17" t="s">
        <v>35</v>
      </c>
      <c r="B99" s="19" t="s">
        <v>150</v>
      </c>
      <c r="C99" s="23"/>
      <c r="D99" s="29" t="str">
        <f t="shared" si="1"/>
        <v>Inpex </v>
      </c>
      <c r="E99" s="30" t="str">
        <f t="shared" si="5"/>
        <v>0</v>
      </c>
      <c r="F99" s="29" t="str">
        <f t="shared" si="6"/>
        <v>INPEX CORP COMMON STOCK JPY</v>
      </c>
      <c r="G99" s="31">
        <f t="shared" si="9"/>
        <v>1462756.415</v>
      </c>
      <c r="H99" s="32">
        <v>1462756.41543724</v>
      </c>
      <c r="I99" s="32"/>
      <c r="J99" s="34"/>
      <c r="K99" s="35"/>
      <c r="L99" s="17"/>
      <c r="M99" s="36"/>
      <c r="N99" s="23"/>
      <c r="O99" s="23"/>
      <c r="P99" s="23"/>
      <c r="Q99" s="23"/>
      <c r="R99" s="23"/>
      <c r="S99" s="23"/>
      <c r="T99" s="23"/>
      <c r="U99" s="23"/>
      <c r="V99" s="23"/>
      <c r="W99" s="23"/>
      <c r="X99" s="23"/>
      <c r="Y99" s="23"/>
      <c r="Z99" s="23"/>
      <c r="AA99" s="23"/>
      <c r="AB99" s="23"/>
      <c r="AC99" s="23"/>
      <c r="AD99" s="23"/>
      <c r="AE99" s="23"/>
    </row>
    <row r="100">
      <c r="A100" s="17" t="s">
        <v>35</v>
      </c>
      <c r="B100" s="35" t="s">
        <v>151</v>
      </c>
      <c r="C100" s="17" t="s">
        <v>128</v>
      </c>
      <c r="D100" s="29" t="str">
        <f t="shared" si="1"/>
        <v>0</v>
      </c>
      <c r="E100" s="30" t="str">
        <f t="shared" si="5"/>
        <v>0</v>
      </c>
      <c r="F100" s="29" t="str">
        <f t="shared" si="6"/>
        <v>0</v>
      </c>
      <c r="G100" s="31" t="str">
        <f t="shared" si="9"/>
        <v>0</v>
      </c>
      <c r="H100" s="40">
        <v>500000.0</v>
      </c>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row>
    <row r="101">
      <c r="A101" s="17" t="s">
        <v>35</v>
      </c>
      <c r="B101" s="19" t="s">
        <v>152</v>
      </c>
      <c r="C101" s="23"/>
      <c r="D101" s="29" t="str">
        <f t="shared" si="1"/>
        <v>0</v>
      </c>
      <c r="E101" s="30" t="str">
        <f t="shared" si="5"/>
        <v>0</v>
      </c>
      <c r="F101" s="29" t="str">
        <f t="shared" si="6"/>
        <v>0</v>
      </c>
      <c r="G101" s="31" t="str">
        <f t="shared" si="9"/>
        <v>0</v>
      </c>
      <c r="H101" s="32">
        <v>2076013.677528576</v>
      </c>
      <c r="I101" s="32"/>
      <c r="J101" s="34"/>
      <c r="K101" s="35"/>
      <c r="L101" s="17"/>
      <c r="M101" s="36"/>
      <c r="N101" s="23"/>
      <c r="O101" s="23"/>
      <c r="P101" s="23"/>
      <c r="Q101" s="23"/>
      <c r="R101" s="23"/>
      <c r="S101" s="23"/>
      <c r="T101" s="23"/>
      <c r="U101" s="23"/>
      <c r="V101" s="23"/>
      <c r="W101" s="23"/>
      <c r="X101" s="23"/>
      <c r="Y101" s="23"/>
      <c r="Z101" s="23"/>
      <c r="AA101" s="23"/>
      <c r="AB101" s="23"/>
      <c r="AC101" s="23"/>
      <c r="AD101" s="23"/>
      <c r="AE101" s="23"/>
    </row>
    <row r="102">
      <c r="A102" s="17" t="s">
        <v>35</v>
      </c>
      <c r="B102" s="19" t="s">
        <v>153</v>
      </c>
      <c r="C102" s="23"/>
      <c r="D102" s="29" t="str">
        <f t="shared" si="1"/>
        <v>0</v>
      </c>
      <c r="E102" s="30" t="str">
        <f t="shared" si="5"/>
        <v>0</v>
      </c>
      <c r="F102" s="29" t="str">
        <f t="shared" si="6"/>
        <v>0</v>
      </c>
      <c r="G102" s="31" t="str">
        <f t="shared" si="9"/>
        <v>0</v>
      </c>
      <c r="H102" s="32">
        <v>642948.0</v>
      </c>
      <c r="I102" s="32"/>
      <c r="J102" s="34"/>
      <c r="K102" s="35"/>
      <c r="L102" s="17"/>
      <c r="M102" s="36"/>
      <c r="N102" s="23"/>
      <c r="O102" s="23"/>
      <c r="P102" s="23"/>
      <c r="Q102" s="23"/>
      <c r="R102" s="23"/>
      <c r="S102" s="23"/>
      <c r="T102" s="23"/>
      <c r="U102" s="23"/>
      <c r="V102" s="23"/>
      <c r="W102" s="23"/>
      <c r="X102" s="23"/>
      <c r="Y102" s="23"/>
      <c r="Z102" s="23"/>
      <c r="AA102" s="23"/>
      <c r="AB102" s="23"/>
      <c r="AC102" s="23"/>
      <c r="AD102" s="23"/>
      <c r="AE102" s="23"/>
    </row>
    <row r="103">
      <c r="A103" s="17" t="s">
        <v>35</v>
      </c>
      <c r="B103" s="19" t="s">
        <v>154</v>
      </c>
      <c r="C103" s="23"/>
      <c r="D103" s="29" t="str">
        <f t="shared" si="1"/>
        <v>0</v>
      </c>
      <c r="E103" s="30" t="str">
        <f t="shared" si="5"/>
        <v>0</v>
      </c>
      <c r="F103" s="29" t="str">
        <f t="shared" si="6"/>
        <v>0</v>
      </c>
      <c r="G103" s="39" t="str">
        <f t="shared" si="9"/>
        <v>0</v>
      </c>
      <c r="H103" s="32">
        <v>363972.54</v>
      </c>
      <c r="I103" s="32"/>
      <c r="J103" s="34"/>
      <c r="K103" s="35"/>
      <c r="L103" s="17"/>
      <c r="M103" s="36"/>
      <c r="N103" s="23"/>
      <c r="O103" s="23"/>
      <c r="P103" s="23"/>
      <c r="Q103" s="23"/>
      <c r="R103" s="23"/>
      <c r="S103" s="23"/>
      <c r="T103" s="23"/>
      <c r="U103" s="23"/>
      <c r="V103" s="23"/>
      <c r="W103" s="23"/>
      <c r="X103" s="23"/>
      <c r="Y103" s="23"/>
      <c r="Z103" s="23"/>
      <c r="AA103" s="23"/>
      <c r="AB103" s="23"/>
      <c r="AC103" s="23"/>
      <c r="AD103" s="23"/>
      <c r="AE103" s="23"/>
    </row>
    <row r="104">
      <c r="A104" s="17" t="s">
        <v>35</v>
      </c>
      <c r="B104" s="19" t="s">
        <v>155</v>
      </c>
      <c r="C104" s="23"/>
      <c r="D104" s="29" t="str">
        <f t="shared" si="1"/>
        <v>0</v>
      </c>
      <c r="E104" s="30" t="str">
        <f t="shared" si="5"/>
        <v>0</v>
      </c>
      <c r="F104" s="29" t="str">
        <f t="shared" si="6"/>
        <v>0</v>
      </c>
      <c r="G104" s="31" t="str">
        <f t="shared" si="9"/>
        <v>0</v>
      </c>
      <c r="H104" s="32">
        <v>382479.9561316656</v>
      </c>
      <c r="I104" s="32"/>
      <c r="J104" s="34"/>
      <c r="K104" s="35"/>
      <c r="L104" s="17"/>
      <c r="M104" s="36"/>
      <c r="N104" s="23"/>
      <c r="O104" s="23"/>
      <c r="P104" s="23"/>
      <c r="Q104" s="23"/>
      <c r="R104" s="23"/>
      <c r="S104" s="23"/>
      <c r="T104" s="23"/>
      <c r="U104" s="23"/>
      <c r="V104" s="23"/>
      <c r="W104" s="23"/>
      <c r="X104" s="23"/>
      <c r="Y104" s="23"/>
      <c r="Z104" s="23"/>
      <c r="AA104" s="23"/>
      <c r="AB104" s="23"/>
      <c r="AC104" s="23"/>
      <c r="AD104" s="23"/>
      <c r="AE104" s="23"/>
    </row>
    <row r="105">
      <c r="A105" s="17" t="s">
        <v>35</v>
      </c>
      <c r="B105" s="19" t="s">
        <v>156</v>
      </c>
      <c r="C105" s="23"/>
      <c r="D105" s="29" t="str">
        <f t="shared" si="1"/>
        <v>0</v>
      </c>
      <c r="E105" s="30" t="str">
        <f t="shared" si="5"/>
        <v>0</v>
      </c>
      <c r="F105" s="29" t="str">
        <f t="shared" si="6"/>
        <v>0</v>
      </c>
      <c r="G105" s="31" t="str">
        <f t="shared" si="9"/>
        <v>0</v>
      </c>
      <c r="H105" s="32">
        <v>235057.23</v>
      </c>
      <c r="I105" s="32"/>
      <c r="J105" s="34"/>
      <c r="K105" s="35"/>
      <c r="L105" s="17"/>
      <c r="M105" s="36"/>
      <c r="N105" s="23"/>
      <c r="O105" s="23"/>
      <c r="P105" s="23"/>
      <c r="Q105" s="23"/>
      <c r="R105" s="23"/>
      <c r="S105" s="23"/>
      <c r="T105" s="23"/>
      <c r="U105" s="23"/>
      <c r="V105" s="23"/>
      <c r="W105" s="23"/>
      <c r="X105" s="23"/>
      <c r="Y105" s="23"/>
      <c r="Z105" s="23"/>
      <c r="AA105" s="23"/>
      <c r="AB105" s="23"/>
      <c r="AC105" s="23"/>
      <c r="AD105" s="23"/>
      <c r="AE105" s="23"/>
    </row>
    <row r="106">
      <c r="A106" s="17" t="s">
        <v>35</v>
      </c>
      <c r="B106" s="19" t="s">
        <v>157</v>
      </c>
      <c r="C106" s="23"/>
      <c r="D106" s="29" t="str">
        <f t="shared" si="1"/>
        <v>0</v>
      </c>
      <c r="E106" s="30" t="str">
        <f t="shared" si="5"/>
        <v>0</v>
      </c>
      <c r="F106" s="29" t="str">
        <f t="shared" si="6"/>
        <v>0</v>
      </c>
      <c r="G106" s="31" t="str">
        <f t="shared" si="9"/>
        <v>0</v>
      </c>
      <c r="H106" s="32">
        <v>660785.6777886</v>
      </c>
      <c r="I106" s="32"/>
      <c r="J106" s="34"/>
      <c r="K106" s="35"/>
      <c r="L106" s="17"/>
      <c r="M106" s="36"/>
      <c r="N106" s="23"/>
      <c r="O106" s="23"/>
      <c r="P106" s="23"/>
      <c r="Q106" s="23"/>
      <c r="R106" s="23"/>
      <c r="S106" s="23"/>
      <c r="T106" s="23"/>
      <c r="U106" s="23"/>
      <c r="V106" s="23"/>
      <c r="W106" s="23"/>
      <c r="X106" s="23"/>
      <c r="Y106" s="23"/>
      <c r="Z106" s="23"/>
      <c r="AA106" s="23"/>
      <c r="AB106" s="23"/>
      <c r="AC106" s="23"/>
      <c r="AD106" s="23"/>
      <c r="AE106" s="23"/>
    </row>
    <row r="107">
      <c r="A107" s="17" t="s">
        <v>35</v>
      </c>
      <c r="B107" s="19" t="s">
        <v>158</v>
      </c>
      <c r="C107" s="23"/>
      <c r="D107" s="29" t="str">
        <f t="shared" si="1"/>
        <v>0</v>
      </c>
      <c r="E107" s="30" t="str">
        <f t="shared" si="5"/>
        <v>0</v>
      </c>
      <c r="F107" s="29" t="str">
        <f t="shared" si="6"/>
        <v>0</v>
      </c>
      <c r="G107" s="31" t="str">
        <f t="shared" si="9"/>
        <v>0</v>
      </c>
      <c r="H107" s="32">
        <v>443937.75</v>
      </c>
      <c r="I107" s="32"/>
      <c r="J107" s="34"/>
      <c r="K107" s="35"/>
      <c r="L107" s="17"/>
      <c r="M107" s="36"/>
      <c r="N107" s="23"/>
      <c r="O107" s="23"/>
      <c r="P107" s="23"/>
      <c r="Q107" s="23"/>
      <c r="R107" s="23"/>
      <c r="S107" s="23"/>
      <c r="T107" s="23"/>
      <c r="U107" s="23"/>
      <c r="V107" s="23"/>
      <c r="W107" s="23"/>
      <c r="X107" s="23"/>
      <c r="Y107" s="23"/>
      <c r="Z107" s="23"/>
      <c r="AA107" s="23"/>
      <c r="AB107" s="23"/>
      <c r="AC107" s="23"/>
      <c r="AD107" s="23"/>
      <c r="AE107" s="23"/>
    </row>
    <row r="108">
      <c r="A108" s="17" t="s">
        <v>35</v>
      </c>
      <c r="B108" s="19" t="s">
        <v>159</v>
      </c>
      <c r="C108" s="23"/>
      <c r="D108" s="29" t="str">
        <f t="shared" si="1"/>
        <v>0</v>
      </c>
      <c r="E108" s="30" t="str">
        <f t="shared" si="5"/>
        <v>0</v>
      </c>
      <c r="F108" s="29" t="str">
        <f t="shared" si="6"/>
        <v>0</v>
      </c>
      <c r="G108" s="31" t="str">
        <f t="shared" si="9"/>
        <v>0</v>
      </c>
      <c r="H108" s="32">
        <v>833403.258302688</v>
      </c>
      <c r="I108" s="32"/>
      <c r="J108" s="34"/>
      <c r="K108" s="35"/>
      <c r="L108" s="17"/>
      <c r="M108" s="36"/>
      <c r="N108" s="23"/>
      <c r="O108" s="23"/>
      <c r="P108" s="23"/>
      <c r="Q108" s="23"/>
      <c r="R108" s="23"/>
      <c r="S108" s="23"/>
      <c r="T108" s="23"/>
      <c r="U108" s="23"/>
      <c r="V108" s="23"/>
      <c r="W108" s="23"/>
      <c r="X108" s="23"/>
      <c r="Y108" s="23"/>
      <c r="Z108" s="23"/>
      <c r="AA108" s="23"/>
      <c r="AB108" s="23"/>
      <c r="AC108" s="23"/>
      <c r="AD108" s="23"/>
      <c r="AE108" s="23"/>
    </row>
    <row r="109">
      <c r="A109" s="17" t="s">
        <v>35</v>
      </c>
      <c r="B109" s="19" t="s">
        <v>160</v>
      </c>
      <c r="C109" s="23"/>
      <c r="D109" s="29" t="str">
        <f t="shared" si="1"/>
        <v>0</v>
      </c>
      <c r="E109" s="30" t="str">
        <f t="shared" si="5"/>
        <v>0</v>
      </c>
      <c r="F109" s="29" t="str">
        <f t="shared" si="6"/>
        <v>0</v>
      </c>
      <c r="G109" s="31" t="str">
        <f t="shared" si="9"/>
        <v>0</v>
      </c>
      <c r="H109" s="32">
        <v>427603.65</v>
      </c>
      <c r="I109" s="32"/>
      <c r="J109" s="34"/>
      <c r="K109" s="35"/>
      <c r="L109" s="17"/>
      <c r="M109" s="36"/>
      <c r="N109" s="23"/>
      <c r="O109" s="23"/>
      <c r="P109" s="23"/>
      <c r="Q109" s="23"/>
      <c r="R109" s="23"/>
      <c r="S109" s="23"/>
      <c r="T109" s="23"/>
      <c r="U109" s="23"/>
      <c r="V109" s="23"/>
      <c r="W109" s="23"/>
      <c r="X109" s="23"/>
      <c r="Y109" s="23"/>
      <c r="Z109" s="23"/>
      <c r="AA109" s="23"/>
      <c r="AB109" s="23"/>
      <c r="AC109" s="23"/>
      <c r="AD109" s="23"/>
      <c r="AE109" s="23"/>
    </row>
    <row r="110">
      <c r="A110" s="17" t="s">
        <v>35</v>
      </c>
      <c r="B110" s="19" t="s">
        <v>161</v>
      </c>
      <c r="C110" s="23"/>
      <c r="D110" s="29" t="str">
        <f t="shared" si="1"/>
        <v>0</v>
      </c>
      <c r="E110" s="30" t="str">
        <f t="shared" si="5"/>
        <v>0</v>
      </c>
      <c r="F110" s="29" t="str">
        <f t="shared" si="6"/>
        <v>0</v>
      </c>
      <c r="G110" s="31" t="str">
        <f t="shared" si="9"/>
        <v>0</v>
      </c>
      <c r="H110" s="32">
        <v>644519.16</v>
      </c>
      <c r="I110" s="32"/>
      <c r="J110" s="34"/>
      <c r="K110" s="35"/>
      <c r="L110" s="17"/>
      <c r="M110" s="36"/>
      <c r="N110" s="23"/>
      <c r="O110" s="23"/>
      <c r="P110" s="23"/>
      <c r="Q110" s="23"/>
      <c r="R110" s="23"/>
      <c r="S110" s="23"/>
      <c r="T110" s="23"/>
      <c r="U110" s="23"/>
      <c r="V110" s="23"/>
      <c r="W110" s="23"/>
      <c r="X110" s="23"/>
      <c r="Y110" s="23"/>
      <c r="Z110" s="23"/>
      <c r="AA110" s="23"/>
      <c r="AB110" s="23"/>
      <c r="AC110" s="23"/>
      <c r="AD110" s="23"/>
      <c r="AE110" s="23"/>
    </row>
    <row r="111">
      <c r="A111" s="17" t="s">
        <v>35</v>
      </c>
      <c r="B111" s="19" t="s">
        <v>162</v>
      </c>
      <c r="C111" s="23"/>
      <c r="D111" s="29" t="str">
        <f t="shared" si="1"/>
        <v>0</v>
      </c>
      <c r="E111" s="30" t="str">
        <f t="shared" si="5"/>
        <v>0</v>
      </c>
      <c r="F111" s="29" t="str">
        <f t="shared" si="6"/>
        <v>0</v>
      </c>
      <c r="G111" s="31" t="str">
        <f t="shared" si="9"/>
        <v>0</v>
      </c>
      <c r="H111" s="32">
        <v>1369464.63911208</v>
      </c>
      <c r="I111" s="32"/>
      <c r="J111" s="34"/>
      <c r="K111" s="35"/>
      <c r="L111" s="17"/>
      <c r="M111" s="36"/>
      <c r="N111" s="23"/>
      <c r="O111" s="23"/>
      <c r="P111" s="23"/>
      <c r="Q111" s="23"/>
      <c r="R111" s="23"/>
      <c r="S111" s="23"/>
      <c r="T111" s="23"/>
      <c r="U111" s="23"/>
      <c r="V111" s="23"/>
      <c r="W111" s="23"/>
      <c r="X111" s="23"/>
      <c r="Y111" s="23"/>
      <c r="Z111" s="23"/>
      <c r="AA111" s="23"/>
      <c r="AB111" s="23"/>
      <c r="AC111" s="23"/>
      <c r="AD111" s="23"/>
      <c r="AE111" s="23"/>
    </row>
    <row r="112">
      <c r="A112" s="17" t="s">
        <v>35</v>
      </c>
      <c r="B112" s="19" t="s">
        <v>163</v>
      </c>
      <c r="C112" s="23"/>
      <c r="D112" s="29" t="str">
        <f t="shared" si="1"/>
        <v>0</v>
      </c>
      <c r="E112" s="30" t="str">
        <f t="shared" si="5"/>
        <v>0</v>
      </c>
      <c r="F112" s="29" t="str">
        <f t="shared" si="6"/>
        <v>0</v>
      </c>
      <c r="G112" s="31" t="str">
        <f t="shared" si="9"/>
        <v>0</v>
      </c>
      <c r="H112" s="32">
        <v>1937594.139305592</v>
      </c>
      <c r="I112" s="32"/>
      <c r="J112" s="34"/>
      <c r="K112" s="35"/>
      <c r="L112" s="17"/>
      <c r="M112" s="36"/>
      <c r="N112" s="23"/>
      <c r="O112" s="23"/>
      <c r="P112" s="23"/>
      <c r="Q112" s="23"/>
      <c r="R112" s="23"/>
      <c r="S112" s="23"/>
      <c r="T112" s="23"/>
      <c r="U112" s="23"/>
      <c r="V112" s="23"/>
      <c r="W112" s="23"/>
      <c r="X112" s="23"/>
      <c r="Y112" s="23"/>
      <c r="Z112" s="23"/>
      <c r="AA112" s="23"/>
      <c r="AB112" s="23"/>
      <c r="AC112" s="23"/>
      <c r="AD112" s="23"/>
      <c r="AE112" s="23"/>
    </row>
    <row r="113">
      <c r="A113" s="17" t="s">
        <v>35</v>
      </c>
      <c r="B113" s="19" t="s">
        <v>164</v>
      </c>
      <c r="C113" s="23"/>
      <c r="D113" s="29" t="str">
        <f t="shared" si="1"/>
        <v>0</v>
      </c>
      <c r="E113" s="30" t="str">
        <f t="shared" si="5"/>
        <v>0</v>
      </c>
      <c r="F113" s="29" t="str">
        <f t="shared" si="6"/>
        <v>0</v>
      </c>
      <c r="G113" s="31" t="str">
        <f t="shared" si="9"/>
        <v>0</v>
      </c>
      <c r="H113" s="32">
        <v>314385.4</v>
      </c>
      <c r="I113" s="32"/>
      <c r="J113" s="34"/>
      <c r="K113" s="35"/>
      <c r="L113" s="17"/>
      <c r="M113" s="36"/>
      <c r="N113" s="23"/>
      <c r="O113" s="23"/>
      <c r="P113" s="23"/>
      <c r="Q113" s="23"/>
      <c r="R113" s="23"/>
      <c r="S113" s="23"/>
      <c r="T113" s="23"/>
      <c r="U113" s="23"/>
      <c r="V113" s="23"/>
      <c r="W113" s="23"/>
      <c r="X113" s="23"/>
      <c r="Y113" s="23"/>
      <c r="Z113" s="23"/>
      <c r="AA113" s="23"/>
      <c r="AB113" s="23"/>
      <c r="AC113" s="23"/>
      <c r="AD113" s="23"/>
      <c r="AE113" s="23"/>
    </row>
    <row r="114">
      <c r="A114" s="17" t="s">
        <v>35</v>
      </c>
      <c r="B114" s="19" t="s">
        <v>165</v>
      </c>
      <c r="C114" s="23"/>
      <c r="D114" s="29" t="str">
        <f t="shared" si="1"/>
        <v>0</v>
      </c>
      <c r="E114" s="30" t="str">
        <f t="shared" si="5"/>
        <v>0</v>
      </c>
      <c r="F114" s="29" t="str">
        <f t="shared" si="6"/>
        <v>0</v>
      </c>
      <c r="G114" s="31" t="str">
        <f t="shared" si="9"/>
        <v>0</v>
      </c>
      <c r="H114" s="32">
        <v>287009.58</v>
      </c>
      <c r="I114" s="32"/>
      <c r="J114" s="34"/>
      <c r="K114" s="35"/>
      <c r="L114" s="17"/>
      <c r="M114" s="36"/>
      <c r="N114" s="23"/>
      <c r="O114" s="23"/>
      <c r="P114" s="23"/>
      <c r="Q114" s="23"/>
      <c r="R114" s="23"/>
      <c r="S114" s="23"/>
      <c r="T114" s="23"/>
      <c r="U114" s="23"/>
      <c r="V114" s="23"/>
      <c r="W114" s="23"/>
      <c r="X114" s="23"/>
      <c r="Y114" s="23"/>
      <c r="Z114" s="23"/>
      <c r="AA114" s="23"/>
      <c r="AB114" s="23"/>
      <c r="AC114" s="23"/>
      <c r="AD114" s="23"/>
      <c r="AE114" s="23"/>
    </row>
    <row r="115">
      <c r="A115" s="17" t="s">
        <v>35</v>
      </c>
      <c r="B115" s="19" t="s">
        <v>166</v>
      </c>
      <c r="C115" s="23"/>
      <c r="D115" s="29" t="str">
        <f t="shared" si="1"/>
        <v>0</v>
      </c>
      <c r="E115" s="30" t="str">
        <f t="shared" si="5"/>
        <v>0</v>
      </c>
      <c r="F115" s="29" t="str">
        <f t="shared" si="6"/>
        <v>0</v>
      </c>
      <c r="G115" s="31" t="str">
        <f t="shared" si="9"/>
        <v>0</v>
      </c>
      <c r="H115" s="32">
        <v>273062.79</v>
      </c>
      <c r="I115" s="32"/>
      <c r="J115" s="34"/>
      <c r="K115" s="35"/>
      <c r="L115" s="17"/>
      <c r="M115" s="36"/>
      <c r="N115" s="23"/>
      <c r="O115" s="23"/>
      <c r="P115" s="23"/>
      <c r="Q115" s="23"/>
      <c r="R115" s="23"/>
      <c r="S115" s="23"/>
      <c r="T115" s="23"/>
      <c r="U115" s="23"/>
      <c r="V115" s="23"/>
      <c r="W115" s="23"/>
      <c r="X115" s="23"/>
      <c r="Y115" s="23"/>
      <c r="Z115" s="23"/>
      <c r="AA115" s="23"/>
      <c r="AB115" s="23"/>
      <c r="AC115" s="23"/>
      <c r="AD115" s="23"/>
      <c r="AE115" s="23"/>
    </row>
    <row r="116">
      <c r="A116" s="17" t="s">
        <v>35</v>
      </c>
      <c r="B116" s="19" t="s">
        <v>167</v>
      </c>
      <c r="C116" s="23"/>
      <c r="D116" s="29" t="str">
        <f t="shared" si="1"/>
        <v>0</v>
      </c>
      <c r="E116" s="30" t="str">
        <f t="shared" si="5"/>
        <v>0</v>
      </c>
      <c r="F116" s="29" t="str">
        <f t="shared" si="6"/>
        <v>0</v>
      </c>
      <c r="G116" s="31" t="str">
        <f t="shared" si="9"/>
        <v>0</v>
      </c>
      <c r="H116" s="32">
        <v>1769355.8973965875</v>
      </c>
      <c r="I116" s="32"/>
      <c r="J116" s="34"/>
      <c r="K116" s="35"/>
      <c r="L116" s="17"/>
      <c r="M116" s="36"/>
      <c r="N116" s="23"/>
      <c r="O116" s="23"/>
      <c r="P116" s="23"/>
      <c r="Q116" s="23"/>
      <c r="R116" s="23"/>
      <c r="S116" s="23"/>
      <c r="T116" s="23"/>
      <c r="U116" s="23"/>
      <c r="V116" s="23"/>
      <c r="W116" s="23"/>
      <c r="X116" s="23"/>
      <c r="Y116" s="23"/>
      <c r="Z116" s="23"/>
      <c r="AA116" s="23"/>
      <c r="AB116" s="23"/>
      <c r="AC116" s="23"/>
      <c r="AD116" s="23"/>
      <c r="AE116" s="23"/>
    </row>
    <row r="117">
      <c r="A117" s="17" t="s">
        <v>35</v>
      </c>
      <c r="B117" s="19" t="s">
        <v>168</v>
      </c>
      <c r="C117" s="23"/>
      <c r="D117" s="29" t="str">
        <f t="shared" si="1"/>
        <v>0</v>
      </c>
      <c r="E117" s="30" t="str">
        <f t="shared" si="5"/>
        <v>0</v>
      </c>
      <c r="F117" s="29" t="str">
        <f t="shared" si="6"/>
        <v>0</v>
      </c>
      <c r="G117" s="31" t="str">
        <f t="shared" si="9"/>
        <v>0</v>
      </c>
      <c r="H117" s="32">
        <v>1566723.0766489499</v>
      </c>
      <c r="I117" s="32"/>
      <c r="J117" s="34"/>
      <c r="K117" s="35"/>
      <c r="L117" s="17"/>
      <c r="M117" s="36"/>
      <c r="N117" s="23"/>
      <c r="O117" s="23"/>
      <c r="P117" s="23"/>
      <c r="Q117" s="23"/>
      <c r="R117" s="23"/>
      <c r="S117" s="23"/>
      <c r="T117" s="23"/>
      <c r="U117" s="23"/>
      <c r="V117" s="23"/>
      <c r="W117" s="23"/>
      <c r="X117" s="23"/>
      <c r="Y117" s="23"/>
      <c r="Z117" s="23"/>
      <c r="AA117" s="23"/>
      <c r="AB117" s="23"/>
      <c r="AC117" s="23"/>
      <c r="AD117" s="23"/>
      <c r="AE117" s="23"/>
    </row>
    <row r="118">
      <c r="A118" s="17" t="s">
        <v>35</v>
      </c>
      <c r="B118" s="19" t="s">
        <v>169</v>
      </c>
      <c r="C118" s="23"/>
      <c r="D118" s="29" t="str">
        <f t="shared" si="1"/>
        <v>0</v>
      </c>
      <c r="E118" s="30" t="str">
        <f t="shared" si="5"/>
        <v>0</v>
      </c>
      <c r="F118" s="29" t="str">
        <f t="shared" si="6"/>
        <v>0</v>
      </c>
      <c r="G118" s="31" t="str">
        <f t="shared" si="9"/>
        <v>0</v>
      </c>
      <c r="H118" s="32">
        <v>1419314.1555202126</v>
      </c>
      <c r="I118" s="32"/>
      <c r="J118" s="34"/>
      <c r="K118" s="35"/>
      <c r="L118" s="17"/>
      <c r="M118" s="36"/>
      <c r="N118" s="23"/>
      <c r="O118" s="23"/>
      <c r="P118" s="23"/>
      <c r="Q118" s="23"/>
      <c r="R118" s="23"/>
      <c r="S118" s="23"/>
      <c r="T118" s="23"/>
      <c r="U118" s="23"/>
      <c r="V118" s="23"/>
      <c r="W118" s="23"/>
      <c r="X118" s="23"/>
      <c r="Y118" s="23"/>
      <c r="Z118" s="23"/>
      <c r="AA118" s="23"/>
      <c r="AB118" s="23"/>
      <c r="AC118" s="23"/>
      <c r="AD118" s="23"/>
      <c r="AE118" s="23"/>
    </row>
    <row r="119">
      <c r="A119" s="17" t="s">
        <v>35</v>
      </c>
      <c r="B119" s="19" t="s">
        <v>170</v>
      </c>
      <c r="C119" s="23"/>
      <c r="D119" s="29" t="str">
        <f t="shared" si="1"/>
        <v>0</v>
      </c>
      <c r="E119" s="30" t="str">
        <f t="shared" si="5"/>
        <v>0</v>
      </c>
      <c r="F119" s="29" t="str">
        <f t="shared" si="6"/>
        <v>0</v>
      </c>
      <c r="G119" s="31" t="str">
        <f t="shared" si="9"/>
        <v>0</v>
      </c>
      <c r="H119" s="32">
        <v>1313166.572</v>
      </c>
      <c r="I119" s="32"/>
      <c r="J119" s="34"/>
      <c r="K119" s="35"/>
      <c r="L119" s="17"/>
      <c r="M119" s="36"/>
      <c r="N119" s="23"/>
      <c r="O119" s="23"/>
      <c r="P119" s="23"/>
      <c r="Q119" s="23"/>
      <c r="R119" s="23"/>
      <c r="S119" s="23"/>
      <c r="T119" s="23"/>
      <c r="U119" s="23"/>
      <c r="V119" s="23"/>
      <c r="W119" s="23"/>
      <c r="X119" s="23"/>
      <c r="Y119" s="23"/>
      <c r="Z119" s="23"/>
      <c r="AA119" s="23"/>
      <c r="AB119" s="23"/>
      <c r="AC119" s="23"/>
      <c r="AD119" s="23"/>
      <c r="AE119" s="23"/>
    </row>
    <row r="120">
      <c r="A120" s="17" t="s">
        <v>35</v>
      </c>
      <c r="B120" s="19" t="s">
        <v>171</v>
      </c>
      <c r="C120" s="23"/>
      <c r="D120" s="29" t="str">
        <f t="shared" si="1"/>
        <v>0</v>
      </c>
      <c r="E120" s="30" t="str">
        <f t="shared" si="5"/>
        <v>0</v>
      </c>
      <c r="F120" s="29" t="str">
        <f t="shared" si="6"/>
        <v>0</v>
      </c>
      <c r="G120" s="31" t="str">
        <f t="shared" si="9"/>
        <v>0</v>
      </c>
      <c r="H120" s="32">
        <v>634492.050863044</v>
      </c>
      <c r="I120" s="32"/>
      <c r="J120" s="34"/>
      <c r="K120" s="35"/>
      <c r="L120" s="17"/>
      <c r="M120" s="36"/>
      <c r="N120" s="23"/>
      <c r="O120" s="23"/>
      <c r="P120" s="23"/>
      <c r="Q120" s="23"/>
      <c r="R120" s="23"/>
      <c r="S120" s="23"/>
      <c r="T120" s="23"/>
      <c r="U120" s="23"/>
      <c r="V120" s="23"/>
      <c r="W120" s="23"/>
      <c r="X120" s="23"/>
      <c r="Y120" s="23"/>
      <c r="Z120" s="23"/>
      <c r="AA120" s="23"/>
      <c r="AB120" s="23"/>
      <c r="AC120" s="23"/>
      <c r="AD120" s="23"/>
      <c r="AE120" s="23"/>
    </row>
    <row r="121">
      <c r="A121" s="17" t="s">
        <v>35</v>
      </c>
      <c r="B121" s="17" t="s">
        <v>172</v>
      </c>
      <c r="C121" s="17" t="s">
        <v>173</v>
      </c>
      <c r="D121" s="29" t="str">
        <f t="shared" si="1"/>
        <v>0</v>
      </c>
      <c r="E121" s="30" t="str">
        <f t="shared" si="5"/>
        <v>0</v>
      </c>
      <c r="F121" s="29" t="str">
        <f t="shared" si="6"/>
        <v>0</v>
      </c>
      <c r="G121" s="31" t="str">
        <f t="shared" si="9"/>
        <v>0</v>
      </c>
      <c r="H121" s="17">
        <v>9.381474E7</v>
      </c>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row>
    <row r="122">
      <c r="A122" s="17" t="s">
        <v>35</v>
      </c>
      <c r="B122" s="19" t="s">
        <v>174</v>
      </c>
      <c r="C122" s="23"/>
      <c r="D122" s="29" t="str">
        <f t="shared" si="1"/>
        <v>0</v>
      </c>
      <c r="E122" s="30" t="str">
        <f t="shared" si="5"/>
        <v>0</v>
      </c>
      <c r="F122" s="29" t="str">
        <f t="shared" si="6"/>
        <v>0</v>
      </c>
      <c r="G122" s="31" t="str">
        <f t="shared" si="9"/>
        <v>0</v>
      </c>
      <c r="H122" s="32">
        <v>1101420.4106427592</v>
      </c>
      <c r="I122" s="32"/>
      <c r="J122" s="34"/>
      <c r="K122" s="35"/>
      <c r="L122" s="17"/>
      <c r="M122" s="36"/>
      <c r="N122" s="23"/>
      <c r="O122" s="23"/>
      <c r="P122" s="23"/>
      <c r="Q122" s="23"/>
      <c r="R122" s="23"/>
      <c r="S122" s="23"/>
      <c r="T122" s="23"/>
      <c r="U122" s="23"/>
      <c r="V122" s="23"/>
      <c r="W122" s="23"/>
      <c r="X122" s="23"/>
      <c r="Y122" s="23"/>
      <c r="Z122" s="23"/>
      <c r="AA122" s="23"/>
      <c r="AB122" s="23"/>
      <c r="AC122" s="23"/>
      <c r="AD122" s="23"/>
      <c r="AE122" s="23"/>
    </row>
    <row r="123">
      <c r="A123" s="17" t="s">
        <v>35</v>
      </c>
      <c r="B123" s="19" t="s">
        <v>175</v>
      </c>
      <c r="C123" s="23"/>
      <c r="D123" s="29" t="str">
        <f t="shared" si="1"/>
        <v>0</v>
      </c>
      <c r="E123" s="30" t="str">
        <f t="shared" si="5"/>
        <v>0</v>
      </c>
      <c r="F123" s="29" t="str">
        <f t="shared" si="6"/>
        <v>0</v>
      </c>
      <c r="G123" s="39" t="str">
        <f t="shared" si="9"/>
        <v>0</v>
      </c>
      <c r="H123" s="32">
        <v>6102920.956</v>
      </c>
      <c r="I123" s="32"/>
      <c r="J123" s="34"/>
      <c r="K123" s="35"/>
      <c r="L123" s="17"/>
      <c r="M123" s="36"/>
      <c r="N123" s="23"/>
      <c r="O123" s="23"/>
      <c r="P123" s="23"/>
      <c r="Q123" s="23"/>
      <c r="R123" s="23"/>
      <c r="S123" s="23"/>
      <c r="T123" s="23"/>
      <c r="U123" s="23"/>
      <c r="V123" s="23"/>
      <c r="W123" s="23"/>
      <c r="X123" s="23"/>
      <c r="Y123" s="23"/>
      <c r="Z123" s="23"/>
      <c r="AA123" s="23"/>
      <c r="AB123" s="23"/>
      <c r="AC123" s="23"/>
      <c r="AD123" s="23"/>
      <c r="AE123" s="23"/>
    </row>
    <row r="124">
      <c r="A124" s="17" t="s">
        <v>35</v>
      </c>
      <c r="B124" s="35" t="s">
        <v>176</v>
      </c>
      <c r="C124" s="35" t="s">
        <v>177</v>
      </c>
      <c r="D124" s="29" t="str">
        <f t="shared" si="1"/>
        <v>0</v>
      </c>
      <c r="E124" s="30" t="str">
        <f t="shared" si="5"/>
        <v>0</v>
      </c>
      <c r="F124" s="29" t="str">
        <f t="shared" si="6"/>
        <v>0</v>
      </c>
      <c r="G124" s="31" t="str">
        <f t="shared" si="9"/>
        <v>0</v>
      </c>
      <c r="H124" s="40">
        <v>4.0069572E7</v>
      </c>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row>
    <row r="125">
      <c r="A125" s="17" t="s">
        <v>35</v>
      </c>
      <c r="B125" s="17" t="s">
        <v>178</v>
      </c>
      <c r="C125" s="17" t="s">
        <v>179</v>
      </c>
      <c r="D125" s="29" t="str">
        <f t="shared" si="1"/>
        <v>0</v>
      </c>
      <c r="E125" s="30" t="str">
        <f t="shared" si="5"/>
        <v>0</v>
      </c>
      <c r="F125" s="29" t="str">
        <f t="shared" si="6"/>
        <v>0</v>
      </c>
      <c r="G125" s="31" t="str">
        <f t="shared" si="9"/>
        <v>0</v>
      </c>
      <c r="H125" s="40">
        <v>9319921.0</v>
      </c>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row>
    <row r="126">
      <c r="A126" s="17" t="s">
        <v>35</v>
      </c>
      <c r="B126" s="17" t="s">
        <v>180</v>
      </c>
      <c r="C126" s="17" t="s">
        <v>181</v>
      </c>
      <c r="D126" s="29" t="str">
        <f t="shared" si="1"/>
        <v>0</v>
      </c>
      <c r="E126" s="30" t="str">
        <f t="shared" si="5"/>
        <v>0</v>
      </c>
      <c r="F126" s="29" t="str">
        <f t="shared" si="6"/>
        <v>0</v>
      </c>
      <c r="G126" s="31" t="str">
        <f t="shared" si="9"/>
        <v>0</v>
      </c>
      <c r="H126" s="40">
        <v>9095096.0</v>
      </c>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row>
    <row r="127">
      <c r="A127" s="17" t="s">
        <v>35</v>
      </c>
      <c r="B127" s="19" t="s">
        <v>182</v>
      </c>
      <c r="C127" s="23"/>
      <c r="D127" s="29" t="str">
        <f t="shared" si="1"/>
        <v>0</v>
      </c>
      <c r="E127" s="30" t="str">
        <f t="shared" si="5"/>
        <v>0</v>
      </c>
      <c r="F127" s="29" t="str">
        <f t="shared" si="6"/>
        <v>0</v>
      </c>
      <c r="G127" s="31" t="str">
        <f t="shared" si="9"/>
        <v>0</v>
      </c>
      <c r="H127" s="32">
        <v>0.0</v>
      </c>
      <c r="I127" s="32"/>
      <c r="J127" s="34"/>
      <c r="K127" s="35"/>
      <c r="L127" s="17"/>
      <c r="M127" s="36"/>
      <c r="N127" s="23"/>
      <c r="O127" s="23"/>
      <c r="P127" s="23"/>
      <c r="Q127" s="23"/>
      <c r="R127" s="23"/>
      <c r="S127" s="23"/>
      <c r="T127" s="23"/>
      <c r="U127" s="23"/>
      <c r="V127" s="23"/>
      <c r="W127" s="23"/>
      <c r="X127" s="23"/>
      <c r="Y127" s="23"/>
      <c r="Z127" s="23"/>
      <c r="AA127" s="23"/>
      <c r="AB127" s="23"/>
      <c r="AC127" s="23"/>
      <c r="AD127" s="23"/>
      <c r="AE127" s="23"/>
    </row>
    <row r="128">
      <c r="A128" s="17" t="s">
        <v>35</v>
      </c>
      <c r="B128" s="19" t="s">
        <v>183</v>
      </c>
      <c r="C128" s="23"/>
      <c r="D128" s="29" t="str">
        <f t="shared" si="1"/>
        <v>0</v>
      </c>
      <c r="E128" s="30" t="str">
        <f t="shared" si="5"/>
        <v>0</v>
      </c>
      <c r="F128" s="29" t="str">
        <f t="shared" si="6"/>
        <v>0</v>
      </c>
      <c r="G128" s="31" t="str">
        <f t="shared" si="9"/>
        <v>0</v>
      </c>
      <c r="H128" s="32">
        <v>1621484.7161928834</v>
      </c>
      <c r="I128" s="32"/>
      <c r="J128" s="34"/>
      <c r="K128" s="35"/>
      <c r="L128" s="17"/>
      <c r="M128" s="36"/>
      <c r="N128" s="23"/>
      <c r="O128" s="23"/>
      <c r="P128" s="23"/>
      <c r="Q128" s="23"/>
      <c r="R128" s="23"/>
      <c r="S128" s="23"/>
      <c r="T128" s="23"/>
      <c r="U128" s="23"/>
      <c r="V128" s="23"/>
      <c r="W128" s="23"/>
      <c r="X128" s="23"/>
      <c r="Y128" s="23"/>
      <c r="Z128" s="23"/>
      <c r="AA128" s="23"/>
      <c r="AB128" s="23"/>
      <c r="AC128" s="23"/>
      <c r="AD128" s="23"/>
      <c r="AE128" s="23"/>
    </row>
    <row r="129">
      <c r="A129" s="17" t="s">
        <v>35</v>
      </c>
      <c r="B129" s="19" t="s">
        <v>184</v>
      </c>
      <c r="C129" s="23"/>
      <c r="D129" s="29" t="str">
        <f t="shared" si="1"/>
        <v>0</v>
      </c>
      <c r="E129" s="30" t="str">
        <f t="shared" si="5"/>
        <v>0</v>
      </c>
      <c r="F129" s="29" t="str">
        <f t="shared" si="6"/>
        <v>0</v>
      </c>
      <c r="G129" s="31" t="str">
        <f t="shared" si="9"/>
        <v>0</v>
      </c>
      <c r="H129" s="32">
        <v>1966991.055604144</v>
      </c>
      <c r="I129" s="32"/>
      <c r="J129" s="34"/>
      <c r="K129" s="35"/>
      <c r="L129" s="17"/>
      <c r="M129" s="36"/>
      <c r="N129" s="23"/>
      <c r="O129" s="23"/>
      <c r="P129" s="23"/>
      <c r="Q129" s="23"/>
      <c r="R129" s="23"/>
      <c r="S129" s="23"/>
      <c r="T129" s="23"/>
      <c r="U129" s="23"/>
      <c r="V129" s="23"/>
      <c r="W129" s="23"/>
      <c r="X129" s="23"/>
      <c r="Y129" s="23"/>
      <c r="Z129" s="23"/>
      <c r="AA129" s="23"/>
      <c r="AB129" s="23"/>
      <c r="AC129" s="23"/>
      <c r="AD129" s="23"/>
      <c r="AE129" s="23"/>
    </row>
    <row r="130">
      <c r="A130" s="17" t="s">
        <v>35</v>
      </c>
      <c r="B130" s="19" t="s">
        <v>185</v>
      </c>
      <c r="C130" s="23"/>
      <c r="D130" s="29" t="str">
        <f t="shared" si="1"/>
        <v>0</v>
      </c>
      <c r="E130" s="30" t="str">
        <f t="shared" si="5"/>
        <v>0</v>
      </c>
      <c r="F130" s="29" t="str">
        <f t="shared" si="6"/>
        <v>0</v>
      </c>
      <c r="G130" s="31" t="str">
        <f t="shared" si="9"/>
        <v>0</v>
      </c>
      <c r="H130" s="32">
        <v>1356287.2489636992</v>
      </c>
      <c r="I130" s="32"/>
      <c r="J130" s="34"/>
      <c r="K130" s="35"/>
      <c r="L130" s="17"/>
      <c r="M130" s="36"/>
      <c r="N130" s="23"/>
      <c r="O130" s="23"/>
      <c r="P130" s="23"/>
      <c r="Q130" s="23"/>
      <c r="R130" s="23"/>
      <c r="S130" s="23"/>
      <c r="T130" s="23"/>
      <c r="U130" s="23"/>
      <c r="V130" s="23"/>
      <c r="W130" s="23"/>
      <c r="X130" s="23"/>
      <c r="Y130" s="23"/>
      <c r="Z130" s="23"/>
      <c r="AA130" s="23"/>
      <c r="AB130" s="23"/>
      <c r="AC130" s="23"/>
      <c r="AD130" s="23"/>
      <c r="AE130" s="23"/>
    </row>
    <row r="131">
      <c r="A131" s="17" t="s">
        <v>35</v>
      </c>
      <c r="B131" s="19" t="s">
        <v>186</v>
      </c>
      <c r="C131" s="23"/>
      <c r="D131" s="29" t="str">
        <f t="shared" si="1"/>
        <v>0</v>
      </c>
      <c r="E131" s="30" t="str">
        <f t="shared" si="5"/>
        <v>0</v>
      </c>
      <c r="F131" s="29" t="str">
        <f t="shared" si="6"/>
        <v>0</v>
      </c>
      <c r="G131" s="31" t="str">
        <f t="shared" si="9"/>
        <v>0</v>
      </c>
      <c r="H131" s="32">
        <v>2434202.897348399</v>
      </c>
      <c r="I131" s="32"/>
      <c r="J131" s="34"/>
      <c r="K131" s="35"/>
      <c r="L131" s="17"/>
      <c r="M131" s="36"/>
      <c r="N131" s="23"/>
      <c r="O131" s="23"/>
      <c r="P131" s="23"/>
      <c r="Q131" s="23"/>
      <c r="R131" s="23"/>
      <c r="S131" s="23"/>
      <c r="T131" s="23"/>
      <c r="U131" s="23"/>
      <c r="V131" s="23"/>
      <c r="W131" s="23"/>
      <c r="X131" s="23"/>
      <c r="Y131" s="23"/>
      <c r="Z131" s="23"/>
      <c r="AA131" s="23"/>
      <c r="AB131" s="23"/>
      <c r="AC131" s="23"/>
      <c r="AD131" s="23"/>
      <c r="AE131" s="23"/>
    </row>
    <row r="132">
      <c r="A132" s="17" t="s">
        <v>35</v>
      </c>
      <c r="B132" s="19" t="s">
        <v>187</v>
      </c>
      <c r="C132" s="23"/>
      <c r="D132" s="29" t="str">
        <f t="shared" si="1"/>
        <v>0</v>
      </c>
      <c r="E132" s="30" t="str">
        <f t="shared" si="5"/>
        <v>0</v>
      </c>
      <c r="F132" s="29" t="str">
        <f t="shared" si="6"/>
        <v>0</v>
      </c>
      <c r="G132" s="31" t="str">
        <f t="shared" si="9"/>
        <v>0</v>
      </c>
      <c r="H132" s="32">
        <v>923574.75</v>
      </c>
      <c r="I132" s="32"/>
      <c r="J132" s="34"/>
      <c r="K132" s="35"/>
      <c r="L132" s="17"/>
      <c r="M132" s="36"/>
      <c r="N132" s="23"/>
      <c r="O132" s="23"/>
      <c r="P132" s="23"/>
      <c r="Q132" s="23"/>
      <c r="R132" s="23"/>
      <c r="S132" s="23"/>
      <c r="T132" s="23"/>
      <c r="U132" s="23"/>
      <c r="V132" s="23"/>
      <c r="W132" s="23"/>
      <c r="X132" s="23"/>
      <c r="Y132" s="23"/>
      <c r="Z132" s="23"/>
      <c r="AA132" s="23"/>
      <c r="AB132" s="23"/>
      <c r="AC132" s="23"/>
      <c r="AD132" s="23"/>
      <c r="AE132" s="23"/>
    </row>
    <row r="133">
      <c r="A133" s="17" t="s">
        <v>35</v>
      </c>
      <c r="B133" s="19" t="s">
        <v>188</v>
      </c>
      <c r="C133" s="23"/>
      <c r="D133" s="29" t="str">
        <f t="shared" si="1"/>
        <v>0</v>
      </c>
      <c r="E133" s="30" t="str">
        <f t="shared" si="5"/>
        <v>0</v>
      </c>
      <c r="F133" s="29" t="str">
        <f t="shared" si="6"/>
        <v>0</v>
      </c>
      <c r="G133" s="31" t="str">
        <f t="shared" si="9"/>
        <v>0</v>
      </c>
      <c r="H133" s="32">
        <v>563370.0</v>
      </c>
      <c r="I133" s="32"/>
      <c r="J133" s="34"/>
      <c r="K133" s="35"/>
      <c r="L133" s="17"/>
      <c r="M133" s="36"/>
      <c r="N133" s="23"/>
      <c r="O133" s="23"/>
      <c r="P133" s="23"/>
      <c r="Q133" s="23"/>
      <c r="R133" s="23"/>
      <c r="S133" s="23"/>
      <c r="T133" s="23"/>
      <c r="U133" s="23"/>
      <c r="V133" s="23"/>
      <c r="W133" s="23"/>
      <c r="X133" s="23"/>
      <c r="Y133" s="23"/>
      <c r="Z133" s="23"/>
      <c r="AA133" s="23"/>
      <c r="AB133" s="23"/>
      <c r="AC133" s="23"/>
      <c r="AD133" s="23"/>
      <c r="AE133" s="23"/>
    </row>
    <row r="134">
      <c r="A134" s="17" t="s">
        <v>35</v>
      </c>
      <c r="B134" s="19" t="s">
        <v>189</v>
      </c>
      <c r="C134" s="23"/>
      <c r="D134" s="29" t="str">
        <f t="shared" si="1"/>
        <v>0</v>
      </c>
      <c r="E134" s="30" t="str">
        <f t="shared" si="5"/>
        <v>0</v>
      </c>
      <c r="F134" s="29" t="str">
        <f t="shared" si="6"/>
        <v>0</v>
      </c>
      <c r="G134" s="31" t="str">
        <f t="shared" si="9"/>
        <v>0</v>
      </c>
      <c r="H134" s="32">
        <v>693046.7347171201</v>
      </c>
      <c r="I134" s="32"/>
      <c r="J134" s="34"/>
      <c r="K134" s="35"/>
      <c r="L134" s="17"/>
      <c r="M134" s="36"/>
      <c r="N134" s="23"/>
      <c r="O134" s="23"/>
      <c r="P134" s="23"/>
      <c r="Q134" s="23"/>
      <c r="R134" s="23"/>
      <c r="S134" s="23"/>
      <c r="T134" s="23"/>
      <c r="U134" s="23"/>
      <c r="V134" s="23"/>
      <c r="W134" s="23"/>
      <c r="X134" s="23"/>
      <c r="Y134" s="23"/>
      <c r="Z134" s="23"/>
      <c r="AA134" s="23"/>
      <c r="AB134" s="23"/>
      <c r="AC134" s="23"/>
      <c r="AD134" s="23"/>
      <c r="AE134" s="23"/>
    </row>
    <row r="135">
      <c r="A135" s="17" t="s">
        <v>35</v>
      </c>
      <c r="B135" s="19" t="s">
        <v>190</v>
      </c>
      <c r="C135" s="23"/>
      <c r="D135" s="29" t="str">
        <f t="shared" si="1"/>
        <v>0</v>
      </c>
      <c r="E135" s="30" t="str">
        <f t="shared" si="5"/>
        <v>0</v>
      </c>
      <c r="F135" s="29" t="str">
        <f t="shared" si="6"/>
        <v>0</v>
      </c>
      <c r="G135" s="31" t="str">
        <f t="shared" si="9"/>
        <v>0</v>
      </c>
      <c r="H135" s="32">
        <v>968713.8386803751</v>
      </c>
      <c r="I135" s="32"/>
      <c r="J135" s="34"/>
      <c r="K135" s="35"/>
      <c r="L135" s="17"/>
      <c r="M135" s="36"/>
      <c r="N135" s="23"/>
      <c r="O135" s="23"/>
      <c r="P135" s="23"/>
      <c r="Q135" s="23"/>
      <c r="R135" s="23"/>
      <c r="S135" s="23"/>
      <c r="T135" s="23"/>
      <c r="U135" s="23"/>
      <c r="V135" s="23"/>
      <c r="W135" s="23"/>
      <c r="X135" s="23"/>
      <c r="Y135" s="23"/>
      <c r="Z135" s="23"/>
      <c r="AA135" s="23"/>
      <c r="AB135" s="23"/>
      <c r="AC135" s="23"/>
      <c r="AD135" s="23"/>
      <c r="AE135" s="23"/>
    </row>
    <row r="136">
      <c r="A136" s="17" t="s">
        <v>35</v>
      </c>
      <c r="B136" s="19" t="s">
        <v>191</v>
      </c>
      <c r="C136" s="23"/>
      <c r="D136" s="29" t="str">
        <f t="shared" si="1"/>
        <v>0</v>
      </c>
      <c r="E136" s="30" t="str">
        <f t="shared" si="5"/>
        <v>0</v>
      </c>
      <c r="F136" s="29" t="str">
        <f t="shared" si="6"/>
        <v>0</v>
      </c>
      <c r="G136" s="31" t="str">
        <f t="shared" si="9"/>
        <v>0</v>
      </c>
      <c r="H136" s="32">
        <v>795188.682</v>
      </c>
      <c r="I136" s="32"/>
      <c r="J136" s="34"/>
      <c r="K136" s="35"/>
      <c r="L136" s="17"/>
      <c r="M136" s="36"/>
      <c r="N136" s="23"/>
      <c r="O136" s="23"/>
      <c r="P136" s="23"/>
      <c r="Q136" s="23"/>
      <c r="R136" s="23"/>
      <c r="S136" s="23"/>
      <c r="T136" s="23"/>
      <c r="U136" s="23"/>
      <c r="V136" s="23"/>
      <c r="W136" s="23"/>
      <c r="X136" s="23"/>
      <c r="Y136" s="23"/>
      <c r="Z136" s="23"/>
      <c r="AA136" s="23"/>
      <c r="AB136" s="23"/>
      <c r="AC136" s="23"/>
      <c r="AD136" s="23"/>
      <c r="AE136" s="23"/>
    </row>
    <row r="137">
      <c r="A137" s="17" t="s">
        <v>35</v>
      </c>
      <c r="B137" s="19" t="s">
        <v>192</v>
      </c>
      <c r="C137" s="23"/>
      <c r="D137" s="29" t="str">
        <f t="shared" si="1"/>
        <v>0</v>
      </c>
      <c r="E137" s="30" t="str">
        <f t="shared" si="5"/>
        <v>0</v>
      </c>
      <c r="F137" s="29" t="str">
        <f t="shared" si="6"/>
        <v>0</v>
      </c>
      <c r="G137" s="31" t="str">
        <f t="shared" si="9"/>
        <v>0</v>
      </c>
      <c r="H137" s="32">
        <v>1089658.514553215</v>
      </c>
      <c r="I137" s="32"/>
      <c r="J137" s="34"/>
      <c r="K137" s="35"/>
      <c r="L137" s="17"/>
      <c r="M137" s="36"/>
      <c r="N137" s="23"/>
      <c r="O137" s="23"/>
      <c r="P137" s="23"/>
      <c r="Q137" s="23"/>
      <c r="R137" s="23"/>
      <c r="S137" s="23"/>
      <c r="T137" s="23"/>
      <c r="U137" s="23"/>
      <c r="V137" s="23"/>
      <c r="W137" s="23"/>
      <c r="X137" s="23"/>
      <c r="Y137" s="23"/>
      <c r="Z137" s="23"/>
      <c r="AA137" s="23"/>
      <c r="AB137" s="23"/>
      <c r="AC137" s="23"/>
      <c r="AD137" s="23"/>
      <c r="AE137" s="23"/>
    </row>
    <row r="138">
      <c r="A138" s="17" t="s">
        <v>35</v>
      </c>
      <c r="B138" s="19" t="s">
        <v>193</v>
      </c>
      <c r="C138" s="23"/>
      <c r="D138" s="29" t="str">
        <f t="shared" si="1"/>
        <v>0</v>
      </c>
      <c r="E138" s="30" t="str">
        <f t="shared" si="5"/>
        <v>0</v>
      </c>
      <c r="F138" s="29" t="str">
        <f t="shared" si="6"/>
        <v>0</v>
      </c>
      <c r="G138" s="31" t="str">
        <f t="shared" si="9"/>
        <v>0</v>
      </c>
      <c r="H138" s="32">
        <v>1949827.5228163407</v>
      </c>
      <c r="I138" s="32"/>
      <c r="J138" s="34"/>
      <c r="K138" s="35"/>
      <c r="L138" s="17"/>
      <c r="M138" s="36"/>
      <c r="N138" s="23"/>
      <c r="O138" s="23"/>
      <c r="P138" s="23"/>
      <c r="Q138" s="23"/>
      <c r="R138" s="23"/>
      <c r="S138" s="23"/>
      <c r="T138" s="23"/>
      <c r="U138" s="23"/>
      <c r="V138" s="23"/>
      <c r="W138" s="23"/>
      <c r="X138" s="23"/>
      <c r="Y138" s="23"/>
      <c r="Z138" s="23"/>
      <c r="AA138" s="23"/>
      <c r="AB138" s="23"/>
      <c r="AC138" s="23"/>
      <c r="AD138" s="23"/>
      <c r="AE138" s="23"/>
    </row>
    <row r="139">
      <c r="A139" s="17" t="s">
        <v>35</v>
      </c>
      <c r="B139" s="17" t="s">
        <v>194</v>
      </c>
      <c r="C139" s="17" t="s">
        <v>195</v>
      </c>
      <c r="D139" s="29" t="str">
        <f t="shared" si="1"/>
        <v>0</v>
      </c>
      <c r="E139" s="30" t="str">
        <f t="shared" si="5"/>
        <v>0</v>
      </c>
      <c r="F139" s="29" t="str">
        <f t="shared" si="6"/>
        <v>0</v>
      </c>
      <c r="G139" s="31" t="str">
        <f t="shared" si="9"/>
        <v>0</v>
      </c>
      <c r="H139" s="17">
        <v>7.6216639E7</v>
      </c>
      <c r="I139" s="42"/>
      <c r="J139" s="23"/>
      <c r="K139" s="23"/>
      <c r="L139" s="23"/>
      <c r="M139" s="23"/>
      <c r="N139" s="23"/>
      <c r="O139" s="23"/>
      <c r="P139" s="23"/>
      <c r="Q139" s="23"/>
      <c r="R139" s="23"/>
      <c r="S139" s="23"/>
      <c r="T139" s="23"/>
      <c r="U139" s="23"/>
      <c r="V139" s="23"/>
      <c r="W139" s="23"/>
      <c r="X139" s="23"/>
      <c r="Y139" s="23"/>
      <c r="Z139" s="23"/>
      <c r="AA139" s="23"/>
      <c r="AB139" s="23"/>
      <c r="AC139" s="23"/>
      <c r="AD139" s="23"/>
      <c r="AE139" s="23"/>
    </row>
    <row r="140">
      <c r="A140" s="17" t="s">
        <v>35</v>
      </c>
      <c r="B140" s="19" t="s">
        <v>196</v>
      </c>
      <c r="C140" s="23"/>
      <c r="D140" s="29" t="str">
        <f t="shared" si="1"/>
        <v>0</v>
      </c>
      <c r="E140" s="30" t="str">
        <f t="shared" si="5"/>
        <v>0</v>
      </c>
      <c r="F140" s="29" t="str">
        <f t="shared" si="6"/>
        <v>0</v>
      </c>
      <c r="G140" s="31" t="str">
        <f t="shared" si="9"/>
        <v>0</v>
      </c>
      <c r="H140" s="32">
        <v>1551278.93607687</v>
      </c>
      <c r="I140" s="32"/>
      <c r="J140" s="34"/>
      <c r="K140" s="35"/>
      <c r="L140" s="17"/>
      <c r="M140" s="36"/>
      <c r="N140" s="23"/>
      <c r="O140" s="23"/>
      <c r="P140" s="23"/>
      <c r="Q140" s="23"/>
      <c r="R140" s="23"/>
      <c r="S140" s="23"/>
      <c r="T140" s="23"/>
      <c r="U140" s="23"/>
      <c r="V140" s="23"/>
      <c r="W140" s="23"/>
      <c r="X140" s="23"/>
      <c r="Y140" s="23"/>
      <c r="Z140" s="23"/>
      <c r="AA140" s="23"/>
      <c r="AB140" s="23"/>
      <c r="AC140" s="23"/>
      <c r="AD140" s="23"/>
      <c r="AE140" s="23"/>
    </row>
    <row r="141">
      <c r="A141" s="17" t="s">
        <v>35</v>
      </c>
      <c r="B141" s="19" t="s">
        <v>197</v>
      </c>
      <c r="C141" s="23"/>
      <c r="D141" s="29" t="str">
        <f t="shared" si="1"/>
        <v>0</v>
      </c>
      <c r="E141" s="30" t="str">
        <f t="shared" si="5"/>
        <v>0</v>
      </c>
      <c r="F141" s="29" t="str">
        <f t="shared" si="6"/>
        <v>0</v>
      </c>
      <c r="G141" s="31" t="str">
        <f t="shared" si="9"/>
        <v>0</v>
      </c>
      <c r="H141" s="32">
        <v>1153483.8734879436</v>
      </c>
      <c r="I141" s="32"/>
      <c r="J141" s="34"/>
      <c r="K141" s="35"/>
      <c r="L141" s="17"/>
      <c r="M141" s="36"/>
      <c r="N141" s="23"/>
      <c r="O141" s="23"/>
      <c r="P141" s="23"/>
      <c r="Q141" s="23"/>
      <c r="R141" s="23"/>
      <c r="S141" s="23"/>
      <c r="T141" s="23"/>
      <c r="U141" s="23"/>
      <c r="V141" s="23"/>
      <c r="W141" s="23"/>
      <c r="X141" s="23"/>
      <c r="Y141" s="23"/>
      <c r="Z141" s="23"/>
      <c r="AA141" s="23"/>
      <c r="AB141" s="23"/>
      <c r="AC141" s="23"/>
      <c r="AD141" s="23"/>
      <c r="AE141" s="23"/>
    </row>
    <row r="142">
      <c r="A142" s="17" t="s">
        <v>35</v>
      </c>
      <c r="B142" s="19" t="s">
        <v>198</v>
      </c>
      <c r="C142" s="23"/>
      <c r="D142" s="29" t="str">
        <f t="shared" si="1"/>
        <v>0</v>
      </c>
      <c r="E142" s="30" t="str">
        <f t="shared" si="5"/>
        <v>0</v>
      </c>
      <c r="F142" s="29" t="str">
        <f t="shared" si="6"/>
        <v>0</v>
      </c>
      <c r="G142" s="31" t="str">
        <f t="shared" si="9"/>
        <v>0</v>
      </c>
      <c r="H142" s="32">
        <v>4305197.236784272</v>
      </c>
      <c r="I142" s="32"/>
      <c r="J142" s="34"/>
      <c r="K142" s="35"/>
      <c r="L142" s="17"/>
      <c r="M142" s="36"/>
      <c r="N142" s="23"/>
      <c r="O142" s="23"/>
      <c r="P142" s="23"/>
      <c r="Q142" s="23"/>
      <c r="R142" s="23"/>
      <c r="S142" s="23"/>
      <c r="T142" s="23"/>
      <c r="U142" s="23"/>
      <c r="V142" s="23"/>
      <c r="W142" s="23"/>
      <c r="X142" s="23"/>
      <c r="Y142" s="23"/>
      <c r="Z142" s="23"/>
      <c r="AA142" s="23"/>
      <c r="AB142" s="23"/>
      <c r="AC142" s="23"/>
      <c r="AD142" s="23"/>
      <c r="AE142" s="23"/>
    </row>
    <row r="143">
      <c r="A143" s="17" t="s">
        <v>35</v>
      </c>
      <c r="B143" s="19" t="s">
        <v>199</v>
      </c>
      <c r="C143" s="23"/>
      <c r="D143" s="29" t="str">
        <f t="shared" si="1"/>
        <v>0</v>
      </c>
      <c r="E143" s="30" t="str">
        <f t="shared" si="5"/>
        <v>0</v>
      </c>
      <c r="F143" s="29" t="str">
        <f t="shared" si="6"/>
        <v>0</v>
      </c>
      <c r="G143" s="31" t="str">
        <f t="shared" si="9"/>
        <v>0</v>
      </c>
      <c r="H143" s="32">
        <v>725244.3393578</v>
      </c>
      <c r="I143" s="32"/>
      <c r="J143" s="34"/>
      <c r="K143" s="35"/>
      <c r="L143" s="17"/>
      <c r="M143" s="36"/>
      <c r="N143" s="23"/>
      <c r="O143" s="23"/>
      <c r="P143" s="23"/>
      <c r="Q143" s="23"/>
      <c r="R143" s="23"/>
      <c r="S143" s="23"/>
      <c r="T143" s="23"/>
      <c r="U143" s="23"/>
      <c r="V143" s="23"/>
      <c r="W143" s="23"/>
      <c r="X143" s="23"/>
      <c r="Y143" s="23"/>
      <c r="Z143" s="23"/>
      <c r="AA143" s="23"/>
      <c r="AB143" s="23"/>
      <c r="AC143" s="23"/>
      <c r="AD143" s="23"/>
      <c r="AE143" s="23"/>
    </row>
    <row r="144">
      <c r="A144" s="17" t="s">
        <v>35</v>
      </c>
      <c r="B144" s="19" t="s">
        <v>200</v>
      </c>
      <c r="C144" s="23"/>
      <c r="D144" s="29" t="str">
        <f t="shared" si="1"/>
        <v>0</v>
      </c>
      <c r="E144" s="30" t="str">
        <f t="shared" si="5"/>
        <v>0</v>
      </c>
      <c r="F144" s="29" t="str">
        <f t="shared" si="6"/>
        <v>0</v>
      </c>
      <c r="G144" s="31" t="str">
        <f t="shared" si="9"/>
        <v>0</v>
      </c>
      <c r="H144" s="32">
        <v>2965619.631793559</v>
      </c>
      <c r="I144" s="32"/>
      <c r="J144" s="34"/>
      <c r="K144" s="35"/>
      <c r="L144" s="17"/>
      <c r="M144" s="36"/>
      <c r="N144" s="23"/>
      <c r="O144" s="23"/>
      <c r="P144" s="23"/>
      <c r="Q144" s="23"/>
      <c r="R144" s="23"/>
      <c r="S144" s="23"/>
      <c r="T144" s="23"/>
      <c r="U144" s="23"/>
      <c r="V144" s="23"/>
      <c r="W144" s="23"/>
      <c r="X144" s="23"/>
      <c r="Y144" s="23"/>
      <c r="Z144" s="23"/>
      <c r="AA144" s="23"/>
      <c r="AB144" s="23"/>
      <c r="AC144" s="23"/>
      <c r="AD144" s="23"/>
      <c r="AE144" s="23"/>
    </row>
    <row r="145">
      <c r="A145" s="17" t="s">
        <v>35</v>
      </c>
      <c r="B145" s="19" t="s">
        <v>201</v>
      </c>
      <c r="C145" s="23"/>
      <c r="D145" s="29" t="str">
        <f t="shared" si="1"/>
        <v>0</v>
      </c>
      <c r="E145" s="30" t="str">
        <f t="shared" si="5"/>
        <v>0</v>
      </c>
      <c r="F145" s="29" t="str">
        <f t="shared" si="6"/>
        <v>0</v>
      </c>
      <c r="G145" s="31" t="str">
        <f t="shared" si="9"/>
        <v>0</v>
      </c>
      <c r="H145" s="35">
        <v>0.0</v>
      </c>
      <c r="I145" s="32"/>
      <c r="J145" s="34"/>
      <c r="K145" s="35"/>
      <c r="L145" s="17"/>
      <c r="M145" s="36"/>
      <c r="N145" s="23"/>
      <c r="O145" s="23"/>
      <c r="P145" s="23"/>
      <c r="Q145" s="23"/>
      <c r="R145" s="23"/>
      <c r="S145" s="23"/>
      <c r="T145" s="23"/>
      <c r="U145" s="23"/>
      <c r="V145" s="23"/>
      <c r="W145" s="23"/>
      <c r="X145" s="23"/>
      <c r="Y145" s="23"/>
      <c r="Z145" s="23"/>
      <c r="AA145" s="23"/>
      <c r="AB145" s="23"/>
      <c r="AC145" s="23"/>
      <c r="AD145" s="23"/>
      <c r="AE145" s="23"/>
    </row>
    <row r="146">
      <c r="A146" s="17" t="s">
        <v>35</v>
      </c>
      <c r="B146" s="19" t="s">
        <v>202</v>
      </c>
      <c r="C146" s="23"/>
      <c r="D146" s="29" t="str">
        <f t="shared" si="1"/>
        <v>0</v>
      </c>
      <c r="E146" s="30" t="str">
        <f t="shared" si="5"/>
        <v>0</v>
      </c>
      <c r="F146" s="29" t="str">
        <f t="shared" si="6"/>
        <v>0</v>
      </c>
      <c r="G146" s="31" t="str">
        <f t="shared" si="9"/>
        <v>0</v>
      </c>
      <c r="H146" s="32">
        <v>920706.9483400601</v>
      </c>
      <c r="I146" s="32"/>
      <c r="J146" s="34"/>
      <c r="K146" s="35"/>
      <c r="L146" s="17"/>
      <c r="M146" s="36"/>
      <c r="N146" s="23"/>
      <c r="O146" s="23"/>
      <c r="P146" s="23"/>
      <c r="Q146" s="23"/>
      <c r="R146" s="23"/>
      <c r="S146" s="23"/>
      <c r="T146" s="23"/>
      <c r="U146" s="23"/>
      <c r="V146" s="23"/>
      <c r="W146" s="23"/>
      <c r="X146" s="23"/>
      <c r="Y146" s="23"/>
      <c r="Z146" s="23"/>
      <c r="AA146" s="23"/>
      <c r="AB146" s="23"/>
      <c r="AC146" s="23"/>
      <c r="AD146" s="23"/>
      <c r="AE146" s="23"/>
    </row>
    <row r="147">
      <c r="A147" s="17" t="s">
        <v>35</v>
      </c>
      <c r="B147" s="19" t="s">
        <v>203</v>
      </c>
      <c r="C147" s="23"/>
      <c r="D147" s="29" t="str">
        <f t="shared" si="1"/>
        <v>0</v>
      </c>
      <c r="E147" s="30" t="str">
        <f t="shared" si="5"/>
        <v>0</v>
      </c>
      <c r="F147" s="29" t="str">
        <f t="shared" si="6"/>
        <v>0</v>
      </c>
      <c r="G147" s="31" t="str">
        <f t="shared" si="9"/>
        <v>0</v>
      </c>
      <c r="H147" s="32">
        <v>893231.4607271999</v>
      </c>
      <c r="I147" s="32"/>
      <c r="J147" s="34"/>
      <c r="K147" s="35"/>
      <c r="L147" s="17"/>
      <c r="M147" s="36"/>
      <c r="N147" s="23"/>
      <c r="O147" s="23"/>
      <c r="P147" s="23"/>
      <c r="Q147" s="23"/>
      <c r="R147" s="23"/>
      <c r="S147" s="23"/>
      <c r="T147" s="23"/>
      <c r="U147" s="23"/>
      <c r="V147" s="23"/>
      <c r="W147" s="23"/>
      <c r="X147" s="23"/>
      <c r="Y147" s="23"/>
      <c r="Z147" s="23"/>
      <c r="AA147" s="23"/>
      <c r="AB147" s="23"/>
      <c r="AC147" s="23"/>
      <c r="AD147" s="23"/>
      <c r="AE147" s="23"/>
    </row>
    <row r="148">
      <c r="A148" s="17" t="s">
        <v>35</v>
      </c>
      <c r="B148" s="19" t="s">
        <v>204</v>
      </c>
      <c r="C148" s="23"/>
      <c r="D148" s="29" t="str">
        <f t="shared" si="1"/>
        <v>0</v>
      </c>
      <c r="E148" s="30" t="str">
        <f t="shared" si="5"/>
        <v>0</v>
      </c>
      <c r="F148" s="29" t="str">
        <f t="shared" si="6"/>
        <v>0</v>
      </c>
      <c r="G148" s="31" t="str">
        <f t="shared" si="9"/>
        <v>0</v>
      </c>
      <c r="H148" s="32">
        <v>744505.76</v>
      </c>
      <c r="I148" s="32"/>
      <c r="J148" s="34"/>
      <c r="K148" s="35"/>
      <c r="L148" s="17"/>
      <c r="M148" s="36"/>
      <c r="N148" s="23"/>
      <c r="O148" s="23"/>
      <c r="P148" s="23"/>
      <c r="Q148" s="23"/>
      <c r="R148" s="23"/>
      <c r="S148" s="23"/>
      <c r="T148" s="23"/>
      <c r="U148" s="23"/>
      <c r="V148" s="23"/>
      <c r="W148" s="23"/>
      <c r="X148" s="23"/>
      <c r="Y148" s="23"/>
      <c r="Z148" s="23"/>
      <c r="AA148" s="23"/>
      <c r="AB148" s="23"/>
      <c r="AC148" s="23"/>
      <c r="AD148" s="23"/>
      <c r="AE148" s="23"/>
    </row>
    <row r="149">
      <c r="A149" s="17" t="s">
        <v>35</v>
      </c>
      <c r="B149" s="19" t="s">
        <v>205</v>
      </c>
      <c r="C149" s="23"/>
      <c r="D149" s="29" t="str">
        <f t="shared" si="1"/>
        <v>0</v>
      </c>
      <c r="E149" s="30" t="str">
        <f t="shared" si="5"/>
        <v>0</v>
      </c>
      <c r="F149" s="29" t="str">
        <f t="shared" si="6"/>
        <v>0</v>
      </c>
      <c r="G149" s="31" t="str">
        <f t="shared" si="9"/>
        <v>0</v>
      </c>
      <c r="H149" s="32">
        <v>405447.54</v>
      </c>
      <c r="I149" s="32"/>
      <c r="J149" s="34"/>
      <c r="K149" s="35"/>
      <c r="L149" s="17"/>
      <c r="M149" s="36"/>
      <c r="N149" s="23"/>
      <c r="O149" s="23"/>
      <c r="P149" s="23"/>
      <c r="Q149" s="23"/>
      <c r="R149" s="23"/>
      <c r="S149" s="23"/>
      <c r="T149" s="23"/>
      <c r="U149" s="23"/>
      <c r="V149" s="23"/>
      <c r="W149" s="23"/>
      <c r="X149" s="23"/>
      <c r="Y149" s="23"/>
      <c r="Z149" s="23"/>
      <c r="AA149" s="23"/>
      <c r="AB149" s="23"/>
      <c r="AC149" s="23"/>
      <c r="AD149" s="23"/>
      <c r="AE149" s="23"/>
    </row>
    <row r="150">
      <c r="A150" s="17" t="s">
        <v>35</v>
      </c>
      <c r="B150" s="19" t="s">
        <v>206</v>
      </c>
      <c r="C150" s="23"/>
      <c r="D150" s="29" t="str">
        <f t="shared" si="1"/>
        <v>0</v>
      </c>
      <c r="E150" s="30" t="str">
        <f t="shared" si="5"/>
        <v>0</v>
      </c>
      <c r="F150" s="29" t="str">
        <f t="shared" si="6"/>
        <v>0</v>
      </c>
      <c r="G150" s="31" t="str">
        <f t="shared" si="9"/>
        <v>0</v>
      </c>
      <c r="H150" s="32">
        <v>820914.4703168646</v>
      </c>
      <c r="I150" s="32"/>
      <c r="J150" s="34"/>
      <c r="K150" s="35"/>
      <c r="L150" s="17"/>
      <c r="M150" s="36"/>
      <c r="N150" s="23"/>
      <c r="O150" s="23"/>
      <c r="P150" s="23"/>
      <c r="Q150" s="23"/>
      <c r="R150" s="23"/>
      <c r="S150" s="23"/>
      <c r="T150" s="23"/>
      <c r="U150" s="23"/>
      <c r="V150" s="23"/>
      <c r="W150" s="23"/>
      <c r="X150" s="23"/>
      <c r="Y150" s="23"/>
      <c r="Z150" s="23"/>
      <c r="AA150" s="23"/>
      <c r="AB150" s="23"/>
      <c r="AC150" s="23"/>
      <c r="AD150" s="23"/>
      <c r="AE150" s="23"/>
    </row>
    <row r="151">
      <c r="A151" s="17" t="s">
        <v>35</v>
      </c>
      <c r="B151" s="19" t="s">
        <v>207</v>
      </c>
      <c r="C151" s="23"/>
      <c r="D151" s="29" t="str">
        <f t="shared" si="1"/>
        <v>0</v>
      </c>
      <c r="E151" s="30" t="str">
        <f t="shared" si="5"/>
        <v>0</v>
      </c>
      <c r="F151" s="29" t="str">
        <f t="shared" si="6"/>
        <v>0</v>
      </c>
      <c r="G151" s="31" t="str">
        <f t="shared" si="9"/>
        <v>0</v>
      </c>
      <c r="H151" s="32">
        <v>634564.7</v>
      </c>
      <c r="I151" s="32"/>
      <c r="J151" s="34"/>
      <c r="K151" s="35"/>
      <c r="L151" s="17"/>
      <c r="M151" s="36"/>
      <c r="N151" s="23"/>
      <c r="O151" s="23"/>
      <c r="P151" s="23"/>
      <c r="Q151" s="23"/>
      <c r="R151" s="23"/>
      <c r="S151" s="23"/>
      <c r="T151" s="23"/>
      <c r="U151" s="23"/>
      <c r="V151" s="23"/>
      <c r="W151" s="23"/>
      <c r="X151" s="23"/>
      <c r="Y151" s="23"/>
      <c r="Z151" s="23"/>
      <c r="AA151" s="23"/>
      <c r="AB151" s="23"/>
      <c r="AC151" s="23"/>
      <c r="AD151" s="23"/>
      <c r="AE151" s="23"/>
    </row>
    <row r="152">
      <c r="A152" s="17" t="s">
        <v>35</v>
      </c>
      <c r="B152" s="19" t="s">
        <v>208</v>
      </c>
      <c r="C152" s="23"/>
      <c r="D152" s="29" t="str">
        <f t="shared" si="1"/>
        <v>0</v>
      </c>
      <c r="E152" s="30" t="str">
        <f t="shared" si="5"/>
        <v>0</v>
      </c>
      <c r="F152" s="29" t="str">
        <f t="shared" si="6"/>
        <v>0</v>
      </c>
      <c r="G152" s="31" t="str">
        <f t="shared" si="9"/>
        <v>0</v>
      </c>
      <c r="H152" s="32">
        <v>5514169.5</v>
      </c>
      <c r="I152" s="32"/>
      <c r="J152" s="34"/>
      <c r="K152" s="35"/>
      <c r="L152" s="17"/>
      <c r="M152" s="36"/>
      <c r="N152" s="23"/>
      <c r="O152" s="23"/>
      <c r="P152" s="23"/>
      <c r="Q152" s="23"/>
      <c r="R152" s="23"/>
      <c r="S152" s="23"/>
      <c r="T152" s="23"/>
      <c r="U152" s="23"/>
      <c r="V152" s="23"/>
      <c r="W152" s="23"/>
      <c r="X152" s="23"/>
      <c r="Y152" s="23"/>
      <c r="Z152" s="23"/>
      <c r="AA152" s="23"/>
      <c r="AB152" s="23"/>
      <c r="AC152" s="23"/>
      <c r="AD152" s="23"/>
      <c r="AE152" s="23"/>
    </row>
    <row r="153">
      <c r="A153" s="17" t="s">
        <v>35</v>
      </c>
      <c r="B153" s="19" t="s">
        <v>209</v>
      </c>
      <c r="C153" s="23"/>
      <c r="D153" s="29" t="str">
        <f t="shared" si="1"/>
        <v>0</v>
      </c>
      <c r="E153" s="30" t="str">
        <f t="shared" si="5"/>
        <v>0</v>
      </c>
      <c r="F153" s="29" t="str">
        <f t="shared" si="6"/>
        <v>0</v>
      </c>
      <c r="G153" s="31" t="str">
        <f t="shared" si="9"/>
        <v>0</v>
      </c>
      <c r="H153" s="32">
        <v>585425.5068295</v>
      </c>
      <c r="I153" s="32"/>
      <c r="J153" s="34"/>
      <c r="K153" s="35"/>
      <c r="L153" s="17"/>
      <c r="M153" s="36"/>
      <c r="N153" s="23"/>
      <c r="O153" s="23"/>
      <c r="P153" s="23"/>
      <c r="Q153" s="23"/>
      <c r="R153" s="23"/>
      <c r="S153" s="23"/>
      <c r="T153" s="23"/>
      <c r="U153" s="23"/>
      <c r="V153" s="23"/>
      <c r="W153" s="23"/>
      <c r="X153" s="23"/>
      <c r="Y153" s="23"/>
      <c r="Z153" s="23"/>
      <c r="AA153" s="23"/>
      <c r="AB153" s="23"/>
      <c r="AC153" s="23"/>
      <c r="AD153" s="23"/>
      <c r="AE153" s="23"/>
    </row>
    <row r="154">
      <c r="A154" s="17" t="s">
        <v>35</v>
      </c>
      <c r="B154" s="19" t="s">
        <v>210</v>
      </c>
      <c r="C154" s="23"/>
      <c r="D154" s="29" t="str">
        <f t="shared" si="1"/>
        <v>0</v>
      </c>
      <c r="E154" s="30" t="str">
        <f t="shared" si="5"/>
        <v>0</v>
      </c>
      <c r="F154" s="29" t="str">
        <f t="shared" si="6"/>
        <v>0</v>
      </c>
      <c r="G154" s="31" t="str">
        <f t="shared" si="9"/>
        <v>0</v>
      </c>
      <c r="H154" s="32">
        <v>1043480.1761180221</v>
      </c>
      <c r="I154" s="32"/>
      <c r="J154" s="34"/>
      <c r="K154" s="35"/>
      <c r="L154" s="17"/>
      <c r="M154" s="36"/>
      <c r="N154" s="23"/>
      <c r="O154" s="23"/>
      <c r="P154" s="23"/>
      <c r="Q154" s="23"/>
      <c r="R154" s="23"/>
      <c r="S154" s="23"/>
      <c r="T154" s="23"/>
      <c r="U154" s="23"/>
      <c r="V154" s="23"/>
      <c r="W154" s="23"/>
      <c r="X154" s="23"/>
      <c r="Y154" s="23"/>
      <c r="Z154" s="23"/>
      <c r="AA154" s="23"/>
      <c r="AB154" s="23"/>
      <c r="AC154" s="23"/>
      <c r="AD154" s="23"/>
      <c r="AE154" s="23"/>
    </row>
    <row r="155">
      <c r="A155" s="17" t="s">
        <v>35</v>
      </c>
      <c r="B155" s="19" t="s">
        <v>211</v>
      </c>
      <c r="C155" s="23"/>
      <c r="D155" s="29" t="str">
        <f t="shared" si="1"/>
        <v>0</v>
      </c>
      <c r="E155" s="30" t="str">
        <f t="shared" si="5"/>
        <v>0</v>
      </c>
      <c r="F155" s="29" t="str">
        <f t="shared" si="6"/>
        <v>0</v>
      </c>
      <c r="G155" s="31" t="str">
        <f t="shared" si="9"/>
        <v>0</v>
      </c>
      <c r="H155" s="32">
        <v>590117.9</v>
      </c>
      <c r="I155" s="32"/>
      <c r="J155" s="34"/>
      <c r="K155" s="35"/>
      <c r="L155" s="17"/>
      <c r="M155" s="36"/>
      <c r="N155" s="23"/>
      <c r="O155" s="23"/>
      <c r="P155" s="23"/>
      <c r="Q155" s="23"/>
      <c r="R155" s="23"/>
      <c r="S155" s="23"/>
      <c r="T155" s="23"/>
      <c r="U155" s="23"/>
      <c r="V155" s="23"/>
      <c r="W155" s="23"/>
      <c r="X155" s="23"/>
      <c r="Y155" s="23"/>
      <c r="Z155" s="23"/>
      <c r="AA155" s="23"/>
      <c r="AB155" s="23"/>
      <c r="AC155" s="23"/>
      <c r="AD155" s="23"/>
      <c r="AE155" s="23"/>
    </row>
    <row r="156">
      <c r="A156" s="17" t="s">
        <v>35</v>
      </c>
      <c r="B156" s="19" t="s">
        <v>212</v>
      </c>
      <c r="C156" s="23"/>
      <c r="D156" s="29" t="str">
        <f t="shared" si="1"/>
        <v>0</v>
      </c>
      <c r="E156" s="30" t="str">
        <f t="shared" si="5"/>
        <v>0</v>
      </c>
      <c r="F156" s="29" t="str">
        <f t="shared" si="6"/>
        <v>0</v>
      </c>
      <c r="G156" s="38">
        <v>0.0</v>
      </c>
      <c r="H156" s="32">
        <v>174510.0</v>
      </c>
      <c r="I156" s="32"/>
      <c r="J156" s="34"/>
      <c r="K156" s="35"/>
      <c r="L156" s="17"/>
      <c r="M156" s="36"/>
      <c r="N156" s="23"/>
      <c r="O156" s="23"/>
      <c r="P156" s="23"/>
      <c r="Q156" s="23"/>
      <c r="R156" s="23"/>
      <c r="S156" s="23"/>
      <c r="T156" s="23"/>
      <c r="U156" s="23"/>
      <c r="V156" s="23"/>
      <c r="W156" s="23"/>
      <c r="X156" s="23"/>
      <c r="Y156" s="23"/>
      <c r="Z156" s="23"/>
      <c r="AA156" s="23"/>
      <c r="AB156" s="23"/>
      <c r="AC156" s="23"/>
      <c r="AD156" s="23"/>
      <c r="AE156" s="23"/>
    </row>
    <row r="157">
      <c r="A157" s="17" t="s">
        <v>35</v>
      </c>
      <c r="B157" s="19" t="s">
        <v>213</v>
      </c>
      <c r="C157" s="23"/>
      <c r="D157" s="29" t="str">
        <f t="shared" si="1"/>
        <v>0</v>
      </c>
      <c r="E157" s="30" t="str">
        <f t="shared" si="5"/>
        <v>Rio Tinto</v>
      </c>
      <c r="F157" s="29" t="str">
        <f t="shared" si="6"/>
        <v>RIO TINTO PLC COMMON STOCK GBP 10</v>
      </c>
      <c r="G157" s="31">
        <f t="shared" ref="G157:G215" si="10">IF(F157="0",F157,H157)</f>
        <v>761783</v>
      </c>
      <c r="H157" s="32">
        <v>761783.0</v>
      </c>
      <c r="I157" s="32"/>
      <c r="J157" s="34"/>
      <c r="K157" s="35"/>
      <c r="L157" s="17"/>
      <c r="M157" s="36"/>
      <c r="N157" s="23"/>
      <c r="O157" s="23"/>
      <c r="P157" s="23"/>
      <c r="Q157" s="23"/>
      <c r="R157" s="23"/>
      <c r="S157" s="23"/>
      <c r="T157" s="23"/>
      <c r="U157" s="23"/>
      <c r="V157" s="23"/>
      <c r="W157" s="23"/>
      <c r="X157" s="23"/>
      <c r="Y157" s="23"/>
      <c r="Z157" s="23"/>
      <c r="AA157" s="23"/>
      <c r="AB157" s="23"/>
      <c r="AC157" s="23"/>
      <c r="AD157" s="23"/>
      <c r="AE157" s="23"/>
    </row>
    <row r="158">
      <c r="A158" s="17" t="s">
        <v>35</v>
      </c>
      <c r="B158" s="19" t="s">
        <v>214</v>
      </c>
      <c r="C158" s="23"/>
      <c r="D158" s="29" t="str">
        <f t="shared" si="1"/>
        <v>0</v>
      </c>
      <c r="E158" s="30" t="str">
        <f t="shared" si="5"/>
        <v>0</v>
      </c>
      <c r="F158" s="29" t="str">
        <f t="shared" si="6"/>
        <v>0</v>
      </c>
      <c r="G158" s="31" t="str">
        <f t="shared" si="10"/>
        <v>0</v>
      </c>
      <c r="H158" s="32">
        <v>566409.6404718398</v>
      </c>
      <c r="I158" s="32"/>
      <c r="J158" s="34"/>
      <c r="K158" s="35"/>
      <c r="L158" s="17"/>
      <c r="M158" s="36"/>
      <c r="N158" s="23"/>
      <c r="O158" s="23"/>
      <c r="P158" s="23"/>
      <c r="Q158" s="23"/>
      <c r="R158" s="23"/>
      <c r="S158" s="23"/>
      <c r="T158" s="23"/>
      <c r="U158" s="23"/>
      <c r="V158" s="23"/>
      <c r="W158" s="23"/>
      <c r="X158" s="23"/>
      <c r="Y158" s="23"/>
      <c r="Z158" s="23"/>
      <c r="AA158" s="23"/>
      <c r="AB158" s="23"/>
      <c r="AC158" s="23"/>
      <c r="AD158" s="23"/>
      <c r="AE158" s="23"/>
    </row>
    <row r="159">
      <c r="A159" s="17" t="s">
        <v>35</v>
      </c>
      <c r="B159" s="19" t="s">
        <v>215</v>
      </c>
      <c r="C159" s="23"/>
      <c r="D159" s="29" t="str">
        <f t="shared" si="1"/>
        <v>0</v>
      </c>
      <c r="E159" s="30" t="str">
        <f t="shared" si="5"/>
        <v>0</v>
      </c>
      <c r="F159" s="29" t="str">
        <f t="shared" si="6"/>
        <v>0</v>
      </c>
      <c r="G159" s="31" t="str">
        <f t="shared" si="10"/>
        <v>0</v>
      </c>
      <c r="H159" s="35">
        <v>586755.0</v>
      </c>
      <c r="I159" s="32"/>
      <c r="J159" s="34"/>
      <c r="K159" s="35"/>
      <c r="L159" s="17"/>
      <c r="M159" s="36"/>
      <c r="N159" s="23"/>
      <c r="O159" s="23"/>
      <c r="P159" s="23"/>
      <c r="Q159" s="23"/>
      <c r="R159" s="23"/>
      <c r="S159" s="23"/>
      <c r="T159" s="23"/>
      <c r="U159" s="23"/>
      <c r="V159" s="23"/>
      <c r="W159" s="23"/>
      <c r="X159" s="23"/>
      <c r="Y159" s="23"/>
      <c r="Z159" s="23"/>
      <c r="AA159" s="23"/>
      <c r="AB159" s="23"/>
      <c r="AC159" s="23"/>
      <c r="AD159" s="23"/>
      <c r="AE159" s="23"/>
    </row>
    <row r="160">
      <c r="A160" s="17" t="s">
        <v>35</v>
      </c>
      <c r="B160" s="19" t="s">
        <v>216</v>
      </c>
      <c r="C160" s="23"/>
      <c r="D160" s="29" t="str">
        <f t="shared" si="1"/>
        <v>0</v>
      </c>
      <c r="E160" s="30" t="str">
        <f t="shared" si="5"/>
        <v>0</v>
      </c>
      <c r="F160" s="29" t="str">
        <f t="shared" si="6"/>
        <v>0</v>
      </c>
      <c r="G160" s="31" t="str">
        <f t="shared" si="10"/>
        <v>0</v>
      </c>
      <c r="H160" s="32">
        <v>851190.6932696999</v>
      </c>
      <c r="I160" s="32"/>
      <c r="J160" s="34"/>
      <c r="K160" s="35"/>
      <c r="L160" s="17"/>
      <c r="M160" s="36"/>
      <c r="N160" s="23"/>
      <c r="O160" s="23"/>
      <c r="P160" s="23"/>
      <c r="Q160" s="23"/>
      <c r="R160" s="23"/>
      <c r="S160" s="23"/>
      <c r="T160" s="23"/>
      <c r="U160" s="23"/>
      <c r="V160" s="23"/>
      <c r="W160" s="23"/>
      <c r="X160" s="23"/>
      <c r="Y160" s="23"/>
      <c r="Z160" s="23"/>
      <c r="AA160" s="23"/>
      <c r="AB160" s="23"/>
      <c r="AC160" s="23"/>
      <c r="AD160" s="23"/>
      <c r="AE160" s="23"/>
    </row>
    <row r="161">
      <c r="A161" s="17" t="s">
        <v>35</v>
      </c>
      <c r="B161" s="19" t="s">
        <v>217</v>
      </c>
      <c r="C161" s="23"/>
      <c r="D161" s="29" t="str">
        <f t="shared" si="1"/>
        <v>0</v>
      </c>
      <c r="E161" s="30" t="str">
        <f t="shared" si="5"/>
        <v>0</v>
      </c>
      <c r="F161" s="29" t="str">
        <f t="shared" si="6"/>
        <v>0</v>
      </c>
      <c r="G161" s="31" t="str">
        <f t="shared" si="10"/>
        <v>0</v>
      </c>
      <c r="H161" s="35">
        <v>29183.616</v>
      </c>
      <c r="I161" s="32"/>
      <c r="J161" s="34"/>
      <c r="K161" s="35"/>
      <c r="L161" s="17"/>
      <c r="M161" s="36"/>
      <c r="N161" s="23"/>
      <c r="O161" s="23"/>
      <c r="P161" s="23"/>
      <c r="Q161" s="23"/>
      <c r="R161" s="23"/>
      <c r="S161" s="23"/>
      <c r="T161" s="23"/>
      <c r="U161" s="23"/>
      <c r="V161" s="23"/>
      <c r="W161" s="23"/>
      <c r="X161" s="23"/>
      <c r="Y161" s="23"/>
      <c r="Z161" s="23"/>
      <c r="AA161" s="23"/>
      <c r="AB161" s="23"/>
      <c r="AC161" s="23"/>
      <c r="AD161" s="23"/>
      <c r="AE161" s="23"/>
    </row>
    <row r="162">
      <c r="A162" s="17" t="s">
        <v>35</v>
      </c>
      <c r="B162" s="19" t="s">
        <v>218</v>
      </c>
      <c r="C162" s="23"/>
      <c r="D162" s="29" t="str">
        <f t="shared" si="1"/>
        <v>0</v>
      </c>
      <c r="E162" s="30" t="str">
        <f t="shared" si="5"/>
        <v>0</v>
      </c>
      <c r="F162" s="29" t="str">
        <f t="shared" si="6"/>
        <v>0</v>
      </c>
      <c r="G162" s="31" t="str">
        <f t="shared" si="10"/>
        <v>0</v>
      </c>
      <c r="H162" s="32">
        <v>2142201.6</v>
      </c>
      <c r="I162" s="32"/>
      <c r="J162" s="34"/>
      <c r="K162" s="35"/>
      <c r="L162" s="17"/>
      <c r="M162" s="36"/>
      <c r="N162" s="23"/>
      <c r="O162" s="23"/>
      <c r="P162" s="23"/>
      <c r="Q162" s="23"/>
      <c r="R162" s="23"/>
      <c r="S162" s="23"/>
      <c r="T162" s="23"/>
      <c r="U162" s="23"/>
      <c r="V162" s="23"/>
      <c r="W162" s="23"/>
      <c r="X162" s="23"/>
      <c r="Y162" s="23"/>
      <c r="Z162" s="23"/>
      <c r="AA162" s="23"/>
      <c r="AB162" s="23"/>
      <c r="AC162" s="23"/>
      <c r="AD162" s="23"/>
      <c r="AE162" s="23"/>
    </row>
    <row r="163">
      <c r="A163" s="17" t="s">
        <v>35</v>
      </c>
      <c r="B163" s="19" t="s">
        <v>219</v>
      </c>
      <c r="C163" s="23"/>
      <c r="D163" s="29" t="str">
        <f t="shared" si="1"/>
        <v>0</v>
      </c>
      <c r="E163" s="30" t="str">
        <f t="shared" si="5"/>
        <v>0</v>
      </c>
      <c r="F163" s="29" t="str">
        <f t="shared" si="6"/>
        <v>0</v>
      </c>
      <c r="G163" s="31" t="str">
        <f t="shared" si="10"/>
        <v>0</v>
      </c>
      <c r="H163" s="32">
        <v>3524407.998489081</v>
      </c>
      <c r="I163" s="32"/>
      <c r="J163" s="34"/>
      <c r="K163" s="35"/>
      <c r="L163" s="17"/>
      <c r="M163" s="36"/>
      <c r="N163" s="23"/>
      <c r="O163" s="23"/>
      <c r="P163" s="23"/>
      <c r="Q163" s="23"/>
      <c r="R163" s="23"/>
      <c r="S163" s="23"/>
      <c r="T163" s="23"/>
      <c r="U163" s="23"/>
      <c r="V163" s="23"/>
      <c r="W163" s="23"/>
      <c r="X163" s="23"/>
      <c r="Y163" s="23"/>
      <c r="Z163" s="23"/>
      <c r="AA163" s="23"/>
      <c r="AB163" s="23"/>
      <c r="AC163" s="23"/>
      <c r="AD163" s="23"/>
      <c r="AE163" s="23"/>
    </row>
    <row r="164">
      <c r="A164" s="17" t="s">
        <v>35</v>
      </c>
      <c r="B164" s="19" t="s">
        <v>220</v>
      </c>
      <c r="C164" s="23"/>
      <c r="D164" s="29" t="str">
        <f t="shared" si="1"/>
        <v>Shell</v>
      </c>
      <c r="E164" s="30" t="str">
        <f t="shared" si="5"/>
        <v>0</v>
      </c>
      <c r="F164" s="29" t="str">
        <f t="shared" si="6"/>
        <v>ROYAL DUTCH SHELL PLC COMMON STOCK GBP 0.07</v>
      </c>
      <c r="G164" s="31">
        <f t="shared" si="10"/>
        <v>1667988.285</v>
      </c>
      <c r="H164" s="32">
        <v>1667988.285</v>
      </c>
      <c r="I164" s="32"/>
      <c r="J164" s="34"/>
      <c r="K164" s="35"/>
      <c r="L164" s="17"/>
      <c r="M164" s="36"/>
      <c r="N164" s="23"/>
      <c r="O164" s="23"/>
      <c r="P164" s="23"/>
      <c r="Q164" s="23"/>
      <c r="R164" s="23"/>
      <c r="S164" s="23"/>
      <c r="T164" s="23"/>
      <c r="U164" s="23"/>
      <c r="V164" s="23"/>
      <c r="W164" s="23"/>
      <c r="X164" s="23"/>
      <c r="Y164" s="23"/>
      <c r="Z164" s="23"/>
      <c r="AA164" s="23"/>
      <c r="AB164" s="23"/>
      <c r="AC164" s="23"/>
      <c r="AD164" s="23"/>
      <c r="AE164" s="23"/>
    </row>
    <row r="165">
      <c r="A165" s="17" t="s">
        <v>35</v>
      </c>
      <c r="B165" s="19" t="s">
        <v>221</v>
      </c>
      <c r="C165" s="23"/>
      <c r="D165" s="29" t="str">
        <f t="shared" si="1"/>
        <v>0</v>
      </c>
      <c r="E165" s="30" t="str">
        <f t="shared" si="5"/>
        <v>0</v>
      </c>
      <c r="F165" s="29" t="str">
        <f t="shared" si="6"/>
        <v>0</v>
      </c>
      <c r="G165" s="31" t="str">
        <f t="shared" si="10"/>
        <v>0</v>
      </c>
      <c r="H165" s="32">
        <v>2563674.1526659643</v>
      </c>
      <c r="I165" s="32"/>
      <c r="J165" s="34"/>
      <c r="K165" s="35"/>
      <c r="L165" s="17"/>
      <c r="M165" s="36"/>
      <c r="N165" s="23"/>
      <c r="O165" s="23"/>
      <c r="P165" s="23"/>
      <c r="Q165" s="23"/>
      <c r="R165" s="23"/>
      <c r="S165" s="23"/>
      <c r="T165" s="23"/>
      <c r="U165" s="23"/>
      <c r="V165" s="23"/>
      <c r="W165" s="23"/>
      <c r="X165" s="23"/>
      <c r="Y165" s="23"/>
      <c r="Z165" s="23"/>
      <c r="AA165" s="23"/>
      <c r="AB165" s="23"/>
      <c r="AC165" s="23"/>
      <c r="AD165" s="23"/>
      <c r="AE165" s="23"/>
    </row>
    <row r="166">
      <c r="A166" s="17" t="s">
        <v>35</v>
      </c>
      <c r="B166" s="19" t="s">
        <v>222</v>
      </c>
      <c r="C166" s="23"/>
      <c r="D166" s="29" t="str">
        <f t="shared" si="1"/>
        <v>0</v>
      </c>
      <c r="E166" s="30" t="str">
        <f t="shared" si="5"/>
        <v>0</v>
      </c>
      <c r="F166" s="29" t="str">
        <f t="shared" si="6"/>
        <v>0</v>
      </c>
      <c r="G166" s="31" t="str">
        <f t="shared" si="10"/>
        <v>0</v>
      </c>
      <c r="H166" s="32">
        <v>996759.0</v>
      </c>
      <c r="I166" s="32"/>
      <c r="J166" s="34"/>
      <c r="K166" s="35"/>
      <c r="L166" s="17"/>
      <c r="M166" s="36"/>
      <c r="N166" s="23"/>
      <c r="O166" s="23"/>
      <c r="P166" s="23"/>
      <c r="Q166" s="23"/>
      <c r="R166" s="23"/>
      <c r="S166" s="23"/>
      <c r="T166" s="23"/>
      <c r="U166" s="23"/>
      <c r="V166" s="23"/>
      <c r="W166" s="23"/>
      <c r="X166" s="23"/>
      <c r="Y166" s="23"/>
      <c r="Z166" s="23"/>
      <c r="AA166" s="23"/>
      <c r="AB166" s="23"/>
      <c r="AC166" s="23"/>
      <c r="AD166" s="23"/>
      <c r="AE166" s="23"/>
    </row>
    <row r="167">
      <c r="A167" s="17" t="s">
        <v>35</v>
      </c>
      <c r="B167" s="19" t="s">
        <v>223</v>
      </c>
      <c r="C167" s="23"/>
      <c r="D167" s="29" t="str">
        <f t="shared" si="1"/>
        <v>0</v>
      </c>
      <c r="E167" s="30" t="str">
        <f t="shared" si="5"/>
        <v>0</v>
      </c>
      <c r="F167" s="29" t="str">
        <f t="shared" si="6"/>
        <v>0</v>
      </c>
      <c r="G167" s="31" t="str">
        <f t="shared" si="10"/>
        <v>0</v>
      </c>
      <c r="H167" s="32">
        <v>1668332.1037460002</v>
      </c>
      <c r="I167" s="32"/>
      <c r="J167" s="34"/>
      <c r="K167" s="35"/>
      <c r="L167" s="17"/>
      <c r="M167" s="36"/>
      <c r="N167" s="23"/>
      <c r="O167" s="23"/>
      <c r="P167" s="23"/>
      <c r="Q167" s="23"/>
      <c r="R167" s="23"/>
      <c r="S167" s="23"/>
      <c r="T167" s="23"/>
      <c r="U167" s="23"/>
      <c r="V167" s="23"/>
      <c r="W167" s="23"/>
      <c r="X167" s="23"/>
      <c r="Y167" s="23"/>
      <c r="Z167" s="23"/>
      <c r="AA167" s="23"/>
      <c r="AB167" s="23"/>
      <c r="AC167" s="23"/>
      <c r="AD167" s="23"/>
      <c r="AE167" s="23"/>
    </row>
    <row r="168">
      <c r="A168" s="17" t="s">
        <v>35</v>
      </c>
      <c r="B168" s="19" t="s">
        <v>224</v>
      </c>
      <c r="C168" s="23"/>
      <c r="D168" s="29" t="str">
        <f t="shared" si="1"/>
        <v>0</v>
      </c>
      <c r="E168" s="30" t="str">
        <f t="shared" si="5"/>
        <v>0</v>
      </c>
      <c r="F168" s="29" t="str">
        <f t="shared" si="6"/>
        <v>0</v>
      </c>
      <c r="G168" s="31" t="str">
        <f t="shared" si="10"/>
        <v>0</v>
      </c>
      <c r="H168" s="32">
        <v>1890803.055348025</v>
      </c>
      <c r="I168" s="32"/>
      <c r="J168" s="34"/>
      <c r="K168" s="35"/>
      <c r="L168" s="17"/>
      <c r="M168" s="36"/>
      <c r="N168" s="23"/>
      <c r="O168" s="23"/>
      <c r="P168" s="23"/>
      <c r="Q168" s="23"/>
      <c r="R168" s="23"/>
      <c r="S168" s="23"/>
      <c r="T168" s="23"/>
      <c r="U168" s="23"/>
      <c r="V168" s="23"/>
      <c r="W168" s="23"/>
      <c r="X168" s="23"/>
      <c r="Y168" s="23"/>
      <c r="Z168" s="23"/>
      <c r="AA168" s="23"/>
      <c r="AB168" s="23"/>
      <c r="AC168" s="23"/>
      <c r="AD168" s="23"/>
      <c r="AE168" s="23"/>
    </row>
    <row r="169">
      <c r="A169" s="17" t="s">
        <v>35</v>
      </c>
      <c r="B169" s="19" t="s">
        <v>225</v>
      </c>
      <c r="C169" s="23"/>
      <c r="D169" s="29" t="str">
        <f t="shared" si="1"/>
        <v>0</v>
      </c>
      <c r="E169" s="30" t="str">
        <f t="shared" si="5"/>
        <v>0</v>
      </c>
      <c r="F169" s="29" t="str">
        <f t="shared" si="6"/>
        <v>0</v>
      </c>
      <c r="G169" s="31" t="str">
        <f t="shared" si="10"/>
        <v>0</v>
      </c>
      <c r="H169" s="32">
        <v>1697144.8213134562</v>
      </c>
      <c r="I169" s="32"/>
      <c r="J169" s="34"/>
      <c r="K169" s="35"/>
      <c r="L169" s="17"/>
      <c r="M169" s="36"/>
      <c r="N169" s="23"/>
      <c r="O169" s="23"/>
      <c r="P169" s="23"/>
      <c r="Q169" s="23"/>
      <c r="R169" s="23"/>
      <c r="S169" s="23"/>
      <c r="T169" s="23"/>
      <c r="U169" s="23"/>
      <c r="V169" s="23"/>
      <c r="W169" s="23"/>
      <c r="X169" s="23"/>
      <c r="Y169" s="23"/>
      <c r="Z169" s="23"/>
      <c r="AA169" s="23"/>
      <c r="AB169" s="23"/>
      <c r="AC169" s="23"/>
      <c r="AD169" s="23"/>
      <c r="AE169" s="23"/>
    </row>
    <row r="170">
      <c r="A170" s="17" t="s">
        <v>35</v>
      </c>
      <c r="B170" s="19" t="s">
        <v>226</v>
      </c>
      <c r="C170" s="23"/>
      <c r="D170" s="29" t="str">
        <f t="shared" si="1"/>
        <v>0</v>
      </c>
      <c r="E170" s="30" t="str">
        <f t="shared" si="5"/>
        <v>0</v>
      </c>
      <c r="F170" s="29" t="str">
        <f t="shared" si="6"/>
        <v>0</v>
      </c>
      <c r="G170" s="31" t="str">
        <f t="shared" si="10"/>
        <v>0</v>
      </c>
      <c r="H170" s="32">
        <v>466901.347509261</v>
      </c>
      <c r="I170" s="32"/>
      <c r="J170" s="34"/>
      <c r="K170" s="35"/>
      <c r="L170" s="17"/>
      <c r="M170" s="36"/>
      <c r="N170" s="23"/>
      <c r="O170" s="23"/>
      <c r="P170" s="23"/>
      <c r="Q170" s="23"/>
      <c r="R170" s="23"/>
      <c r="S170" s="23"/>
      <c r="T170" s="23"/>
      <c r="U170" s="23"/>
      <c r="V170" s="23"/>
      <c r="W170" s="23"/>
      <c r="X170" s="23"/>
      <c r="Y170" s="23"/>
      <c r="Z170" s="23"/>
      <c r="AA170" s="23"/>
      <c r="AB170" s="23"/>
      <c r="AC170" s="23"/>
      <c r="AD170" s="23"/>
      <c r="AE170" s="23"/>
    </row>
    <row r="171">
      <c r="A171" s="17" t="s">
        <v>35</v>
      </c>
      <c r="B171" s="19" t="s">
        <v>227</v>
      </c>
      <c r="C171" s="23"/>
      <c r="D171" s="29" t="str">
        <f t="shared" si="1"/>
        <v>0</v>
      </c>
      <c r="E171" s="30" t="str">
        <f t="shared" si="5"/>
        <v>0</v>
      </c>
      <c r="F171" s="29" t="str">
        <f t="shared" si="6"/>
        <v>0</v>
      </c>
      <c r="G171" s="31" t="str">
        <f t="shared" si="10"/>
        <v>0</v>
      </c>
      <c r="H171" s="32">
        <v>1295089.9261773934</v>
      </c>
      <c r="I171" s="32"/>
      <c r="J171" s="34"/>
      <c r="K171" s="35"/>
      <c r="L171" s="17"/>
      <c r="M171" s="36"/>
      <c r="N171" s="23"/>
      <c r="O171" s="23"/>
      <c r="P171" s="23"/>
      <c r="Q171" s="23"/>
      <c r="R171" s="23"/>
      <c r="S171" s="23"/>
      <c r="T171" s="23"/>
      <c r="U171" s="23"/>
      <c r="V171" s="23"/>
      <c r="W171" s="23"/>
      <c r="X171" s="23"/>
      <c r="Y171" s="23"/>
      <c r="Z171" s="23"/>
      <c r="AA171" s="23"/>
      <c r="AB171" s="23"/>
      <c r="AC171" s="23"/>
      <c r="AD171" s="23"/>
      <c r="AE171" s="23"/>
    </row>
    <row r="172">
      <c r="A172" s="17" t="s">
        <v>35</v>
      </c>
      <c r="B172" s="19" t="s">
        <v>228</v>
      </c>
      <c r="C172" s="23"/>
      <c r="D172" s="29" t="str">
        <f t="shared" si="1"/>
        <v>0</v>
      </c>
      <c r="E172" s="30" t="str">
        <f t="shared" si="5"/>
        <v>0</v>
      </c>
      <c r="F172" s="29" t="str">
        <f t="shared" si="6"/>
        <v>0</v>
      </c>
      <c r="G172" s="39" t="str">
        <f t="shared" si="10"/>
        <v>0</v>
      </c>
      <c r="H172" s="32">
        <v>1421399.2047355156</v>
      </c>
      <c r="I172" s="32"/>
      <c r="J172" s="34"/>
      <c r="K172" s="35"/>
      <c r="L172" s="17"/>
      <c r="M172" s="36"/>
      <c r="N172" s="23"/>
      <c r="O172" s="23"/>
      <c r="P172" s="23"/>
      <c r="Q172" s="23"/>
      <c r="R172" s="23"/>
      <c r="S172" s="23"/>
      <c r="T172" s="23"/>
      <c r="U172" s="23"/>
      <c r="V172" s="23"/>
      <c r="W172" s="23"/>
      <c r="X172" s="23"/>
      <c r="Y172" s="23"/>
      <c r="Z172" s="23"/>
      <c r="AA172" s="23"/>
      <c r="AB172" s="23"/>
      <c r="AC172" s="23"/>
      <c r="AD172" s="23"/>
      <c r="AE172" s="23"/>
    </row>
    <row r="173">
      <c r="A173" s="17" t="s">
        <v>35</v>
      </c>
      <c r="B173" s="19" t="s">
        <v>229</v>
      </c>
      <c r="C173" s="23"/>
      <c r="D173" s="29" t="str">
        <f t="shared" si="1"/>
        <v>0</v>
      </c>
      <c r="E173" s="30" t="str">
        <f t="shared" si="5"/>
        <v>0</v>
      </c>
      <c r="F173" s="29" t="str">
        <f t="shared" si="6"/>
        <v>0</v>
      </c>
      <c r="G173" s="31" t="str">
        <f t="shared" si="10"/>
        <v>0</v>
      </c>
      <c r="H173" s="32">
        <v>1416925.76</v>
      </c>
      <c r="I173" s="32"/>
      <c r="J173" s="34"/>
      <c r="K173" s="35"/>
      <c r="L173" s="17"/>
      <c r="M173" s="36"/>
      <c r="N173" s="23"/>
      <c r="O173" s="23"/>
      <c r="P173" s="23"/>
      <c r="Q173" s="23"/>
      <c r="R173" s="23"/>
      <c r="S173" s="23"/>
      <c r="T173" s="23"/>
      <c r="U173" s="23"/>
      <c r="V173" s="23"/>
      <c r="W173" s="23"/>
      <c r="X173" s="23"/>
      <c r="Y173" s="23"/>
      <c r="Z173" s="23"/>
      <c r="AA173" s="23"/>
      <c r="AB173" s="23"/>
      <c r="AC173" s="23"/>
      <c r="AD173" s="23"/>
      <c r="AE173" s="23"/>
    </row>
    <row r="174">
      <c r="A174" s="17" t="s">
        <v>35</v>
      </c>
      <c r="B174" s="19" t="s">
        <v>230</v>
      </c>
      <c r="C174" s="23"/>
      <c r="D174" s="29" t="str">
        <f t="shared" si="1"/>
        <v>0</v>
      </c>
      <c r="E174" s="30" t="str">
        <f t="shared" si="5"/>
        <v>0</v>
      </c>
      <c r="F174" s="29" t="str">
        <f t="shared" si="6"/>
        <v>0</v>
      </c>
      <c r="G174" s="31" t="str">
        <f t="shared" si="10"/>
        <v>0</v>
      </c>
      <c r="H174" s="32">
        <v>422820.0</v>
      </c>
      <c r="I174" s="32"/>
      <c r="J174" s="34"/>
      <c r="K174" s="35"/>
      <c r="L174" s="17"/>
      <c r="M174" s="36"/>
      <c r="N174" s="23"/>
      <c r="O174" s="23"/>
      <c r="P174" s="23"/>
      <c r="Q174" s="23"/>
      <c r="R174" s="23"/>
      <c r="S174" s="23"/>
      <c r="T174" s="23"/>
      <c r="U174" s="23"/>
      <c r="V174" s="23"/>
      <c r="W174" s="23"/>
      <c r="X174" s="23"/>
      <c r="Y174" s="23"/>
      <c r="Z174" s="23"/>
      <c r="AA174" s="23"/>
      <c r="AB174" s="23"/>
      <c r="AC174" s="23"/>
      <c r="AD174" s="23"/>
      <c r="AE174" s="23"/>
    </row>
    <row r="175">
      <c r="A175" s="17" t="s">
        <v>35</v>
      </c>
      <c r="B175" s="19" t="s">
        <v>231</v>
      </c>
      <c r="C175" s="23"/>
      <c r="D175" s="29" t="str">
        <f t="shared" si="1"/>
        <v>0</v>
      </c>
      <c r="E175" s="30" t="str">
        <f t="shared" si="5"/>
        <v>0</v>
      </c>
      <c r="F175" s="29" t="str">
        <f t="shared" si="6"/>
        <v>0</v>
      </c>
      <c r="G175" s="31" t="str">
        <f t="shared" si="10"/>
        <v>0</v>
      </c>
      <c r="H175" s="35">
        <v>0.0</v>
      </c>
      <c r="I175" s="32"/>
      <c r="J175" s="34"/>
      <c r="K175" s="35"/>
      <c r="L175" s="17"/>
      <c r="M175" s="36"/>
      <c r="N175" s="23"/>
      <c r="O175" s="23"/>
      <c r="P175" s="23"/>
      <c r="Q175" s="23"/>
      <c r="R175" s="23"/>
      <c r="S175" s="23"/>
      <c r="T175" s="23"/>
      <c r="U175" s="23"/>
      <c r="V175" s="23"/>
      <c r="W175" s="23"/>
      <c r="X175" s="23"/>
      <c r="Y175" s="23"/>
      <c r="Z175" s="23"/>
      <c r="AA175" s="23"/>
      <c r="AB175" s="23"/>
      <c r="AC175" s="23"/>
      <c r="AD175" s="23"/>
      <c r="AE175" s="23"/>
    </row>
    <row r="176">
      <c r="A176" s="17" t="s">
        <v>35</v>
      </c>
      <c r="B176" s="19" t="s">
        <v>232</v>
      </c>
      <c r="C176" s="23"/>
      <c r="D176" s="29" t="str">
        <f t="shared" si="1"/>
        <v>0</v>
      </c>
      <c r="E176" s="30" t="str">
        <f t="shared" si="5"/>
        <v>0</v>
      </c>
      <c r="F176" s="29" t="str">
        <f t="shared" si="6"/>
        <v>0</v>
      </c>
      <c r="G176" s="31" t="str">
        <f t="shared" si="10"/>
        <v>0</v>
      </c>
      <c r="H176" s="32">
        <v>634756.426276</v>
      </c>
      <c r="I176" s="32"/>
      <c r="J176" s="34"/>
      <c r="K176" s="35"/>
      <c r="L176" s="17"/>
      <c r="M176" s="36"/>
      <c r="N176" s="23"/>
      <c r="O176" s="23"/>
      <c r="P176" s="23"/>
      <c r="Q176" s="23"/>
      <c r="R176" s="23"/>
      <c r="S176" s="23"/>
      <c r="T176" s="23"/>
      <c r="U176" s="23"/>
      <c r="V176" s="23"/>
      <c r="W176" s="23"/>
      <c r="X176" s="23"/>
      <c r="Y176" s="23"/>
      <c r="Z176" s="23"/>
      <c r="AA176" s="23"/>
      <c r="AB176" s="23"/>
      <c r="AC176" s="23"/>
      <c r="AD176" s="23"/>
      <c r="AE176" s="23"/>
    </row>
    <row r="177">
      <c r="A177" s="17" t="s">
        <v>35</v>
      </c>
      <c r="B177" s="19" t="s">
        <v>233</v>
      </c>
      <c r="C177" s="23"/>
      <c r="D177" s="29" t="str">
        <f t="shared" si="1"/>
        <v>0</v>
      </c>
      <c r="E177" s="30" t="str">
        <f t="shared" si="5"/>
        <v>0</v>
      </c>
      <c r="F177" s="29" t="str">
        <f t="shared" si="6"/>
        <v>0</v>
      </c>
      <c r="G177" s="31" t="str">
        <f t="shared" si="10"/>
        <v>0</v>
      </c>
      <c r="H177" s="32">
        <v>329078.385</v>
      </c>
      <c r="I177" s="32"/>
      <c r="J177" s="34"/>
      <c r="K177" s="35"/>
      <c r="L177" s="17"/>
      <c r="M177" s="36"/>
      <c r="N177" s="23"/>
      <c r="O177" s="23"/>
      <c r="P177" s="23"/>
      <c r="Q177" s="23"/>
      <c r="R177" s="23"/>
      <c r="S177" s="23"/>
      <c r="T177" s="23"/>
      <c r="U177" s="23"/>
      <c r="V177" s="23"/>
      <c r="W177" s="23"/>
      <c r="X177" s="23"/>
      <c r="Y177" s="23"/>
      <c r="Z177" s="23"/>
      <c r="AA177" s="23"/>
      <c r="AB177" s="23"/>
      <c r="AC177" s="23"/>
      <c r="AD177" s="23"/>
      <c r="AE177" s="23"/>
    </row>
    <row r="178">
      <c r="A178" s="17" t="s">
        <v>35</v>
      </c>
      <c r="B178" s="35" t="s">
        <v>234</v>
      </c>
      <c r="C178" s="17" t="s">
        <v>128</v>
      </c>
      <c r="D178" s="29" t="str">
        <f t="shared" si="1"/>
        <v>0</v>
      </c>
      <c r="E178" s="30" t="str">
        <f t="shared" si="5"/>
        <v>0</v>
      </c>
      <c r="F178" s="29" t="str">
        <f t="shared" si="6"/>
        <v>0</v>
      </c>
      <c r="G178" s="31" t="str">
        <f t="shared" si="10"/>
        <v>0</v>
      </c>
      <c r="H178" s="40">
        <v>500000.0</v>
      </c>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row>
    <row r="179">
      <c r="A179" s="17" t="s">
        <v>35</v>
      </c>
      <c r="B179" s="19" t="s">
        <v>235</v>
      </c>
      <c r="C179" s="23"/>
      <c r="D179" s="29" t="str">
        <f t="shared" si="1"/>
        <v>0</v>
      </c>
      <c r="E179" s="30" t="str">
        <f t="shared" si="5"/>
        <v>0</v>
      </c>
      <c r="F179" s="29" t="str">
        <f t="shared" si="6"/>
        <v>0</v>
      </c>
      <c r="G179" s="31" t="str">
        <f t="shared" si="10"/>
        <v>0</v>
      </c>
      <c r="H179" s="32">
        <v>576335.250907416</v>
      </c>
      <c r="I179" s="32"/>
      <c r="J179" s="34"/>
      <c r="K179" s="35"/>
      <c r="L179" s="17"/>
      <c r="M179" s="36"/>
      <c r="N179" s="23"/>
      <c r="O179" s="23"/>
      <c r="P179" s="23"/>
      <c r="Q179" s="23"/>
      <c r="R179" s="23"/>
      <c r="S179" s="23"/>
      <c r="T179" s="23"/>
      <c r="U179" s="23"/>
      <c r="V179" s="23"/>
      <c r="W179" s="23"/>
      <c r="X179" s="23"/>
      <c r="Y179" s="23"/>
      <c r="Z179" s="23"/>
      <c r="AA179" s="23"/>
      <c r="AB179" s="23"/>
      <c r="AC179" s="23"/>
      <c r="AD179" s="23"/>
      <c r="AE179" s="23"/>
    </row>
    <row r="180">
      <c r="A180" s="17" t="s">
        <v>35</v>
      </c>
      <c r="B180" s="19" t="s">
        <v>236</v>
      </c>
      <c r="C180" s="23"/>
      <c r="D180" s="29" t="str">
        <f t="shared" si="1"/>
        <v>0</v>
      </c>
      <c r="E180" s="30" t="str">
        <f t="shared" si="5"/>
        <v>0</v>
      </c>
      <c r="F180" s="29" t="str">
        <f t="shared" si="6"/>
        <v>0</v>
      </c>
      <c r="G180" s="31" t="str">
        <f t="shared" si="10"/>
        <v>0</v>
      </c>
      <c r="H180" s="32">
        <v>1174904.60269245</v>
      </c>
      <c r="I180" s="32"/>
      <c r="J180" s="34"/>
      <c r="K180" s="35"/>
      <c r="L180" s="17"/>
      <c r="M180" s="36"/>
      <c r="N180" s="23"/>
      <c r="O180" s="23"/>
      <c r="P180" s="23"/>
      <c r="Q180" s="23"/>
      <c r="R180" s="23"/>
      <c r="S180" s="23"/>
      <c r="T180" s="23"/>
      <c r="U180" s="23"/>
      <c r="V180" s="23"/>
      <c r="W180" s="23"/>
      <c r="X180" s="23"/>
      <c r="Y180" s="23"/>
      <c r="Z180" s="23"/>
      <c r="AA180" s="23"/>
      <c r="AB180" s="23"/>
      <c r="AC180" s="23"/>
      <c r="AD180" s="23"/>
      <c r="AE180" s="23"/>
    </row>
    <row r="181">
      <c r="A181" s="17" t="s">
        <v>35</v>
      </c>
      <c r="B181" s="19" t="s">
        <v>237</v>
      </c>
      <c r="C181" s="23"/>
      <c r="D181" s="29" t="str">
        <f t="shared" si="1"/>
        <v>0</v>
      </c>
      <c r="E181" s="30" t="str">
        <f t="shared" si="5"/>
        <v>0</v>
      </c>
      <c r="F181" s="29" t="str">
        <f t="shared" si="6"/>
        <v>0</v>
      </c>
      <c r="G181" s="31" t="str">
        <f t="shared" si="10"/>
        <v>0</v>
      </c>
      <c r="H181" s="32">
        <v>548042.22</v>
      </c>
      <c r="I181" s="32"/>
      <c r="J181" s="34"/>
      <c r="K181" s="35"/>
      <c r="L181" s="17"/>
      <c r="M181" s="36"/>
      <c r="N181" s="23"/>
      <c r="O181" s="23"/>
      <c r="P181" s="23"/>
      <c r="Q181" s="23"/>
      <c r="R181" s="23"/>
      <c r="S181" s="23"/>
      <c r="T181" s="23"/>
      <c r="U181" s="23"/>
      <c r="V181" s="23"/>
      <c r="W181" s="23"/>
      <c r="X181" s="23"/>
      <c r="Y181" s="23"/>
      <c r="Z181" s="23"/>
      <c r="AA181" s="23"/>
      <c r="AB181" s="23"/>
      <c r="AC181" s="23"/>
      <c r="AD181" s="23"/>
      <c r="AE181" s="23"/>
    </row>
    <row r="182">
      <c r="A182" s="17" t="s">
        <v>35</v>
      </c>
      <c r="B182" s="19" t="s">
        <v>238</v>
      </c>
      <c r="C182" s="23"/>
      <c r="D182" s="29" t="str">
        <f t="shared" si="1"/>
        <v>0</v>
      </c>
      <c r="E182" s="30" t="str">
        <f t="shared" si="5"/>
        <v>0</v>
      </c>
      <c r="F182" s="29" t="str">
        <f t="shared" si="6"/>
        <v>0</v>
      </c>
      <c r="G182" s="31" t="str">
        <f t="shared" si="10"/>
        <v>0</v>
      </c>
      <c r="H182" s="32">
        <v>1435454.5</v>
      </c>
      <c r="I182" s="32"/>
      <c r="J182" s="34"/>
      <c r="K182" s="35"/>
      <c r="L182" s="17"/>
      <c r="M182" s="36"/>
      <c r="N182" s="23"/>
      <c r="O182" s="23"/>
      <c r="P182" s="23"/>
      <c r="Q182" s="23"/>
      <c r="R182" s="23"/>
      <c r="S182" s="23"/>
      <c r="T182" s="23"/>
      <c r="U182" s="23"/>
      <c r="V182" s="23"/>
      <c r="W182" s="23"/>
      <c r="X182" s="23"/>
      <c r="Y182" s="23"/>
      <c r="Z182" s="23"/>
      <c r="AA182" s="23"/>
      <c r="AB182" s="23"/>
      <c r="AC182" s="23"/>
      <c r="AD182" s="23"/>
      <c r="AE182" s="23"/>
    </row>
    <row r="183">
      <c r="A183" s="17" t="s">
        <v>35</v>
      </c>
      <c r="B183" s="19" t="s">
        <v>239</v>
      </c>
      <c r="C183" s="23"/>
      <c r="D183" s="29" t="str">
        <f t="shared" si="1"/>
        <v>0</v>
      </c>
      <c r="E183" s="30" t="str">
        <f t="shared" si="5"/>
        <v>0</v>
      </c>
      <c r="F183" s="29" t="str">
        <f t="shared" si="6"/>
        <v>0</v>
      </c>
      <c r="G183" s="31" t="str">
        <f t="shared" si="10"/>
        <v>0</v>
      </c>
      <c r="H183" s="32">
        <v>583626.16</v>
      </c>
      <c r="I183" s="32"/>
      <c r="J183" s="34"/>
      <c r="K183" s="35"/>
      <c r="L183" s="17"/>
      <c r="M183" s="36"/>
      <c r="N183" s="23"/>
      <c r="O183" s="23"/>
      <c r="P183" s="23"/>
      <c r="Q183" s="23"/>
      <c r="R183" s="23"/>
      <c r="S183" s="23"/>
      <c r="T183" s="23"/>
      <c r="U183" s="23"/>
      <c r="V183" s="23"/>
      <c r="W183" s="23"/>
      <c r="X183" s="23"/>
      <c r="Y183" s="23"/>
      <c r="Z183" s="23"/>
      <c r="AA183" s="23"/>
      <c r="AB183" s="23"/>
      <c r="AC183" s="23"/>
      <c r="AD183" s="23"/>
      <c r="AE183" s="23"/>
    </row>
    <row r="184">
      <c r="A184" s="17" t="s">
        <v>35</v>
      </c>
      <c r="B184" s="19" t="s">
        <v>240</v>
      </c>
      <c r="C184" s="23"/>
      <c r="D184" s="29" t="str">
        <f t="shared" si="1"/>
        <v>0</v>
      </c>
      <c r="E184" s="30" t="str">
        <f t="shared" si="5"/>
        <v>0</v>
      </c>
      <c r="F184" s="29" t="str">
        <f t="shared" si="6"/>
        <v>0</v>
      </c>
      <c r="G184" s="31" t="str">
        <f t="shared" si="10"/>
        <v>0</v>
      </c>
      <c r="H184" s="35">
        <v>0.0</v>
      </c>
      <c r="I184" s="32"/>
      <c r="J184" s="34"/>
      <c r="K184" s="35"/>
      <c r="L184" s="17"/>
      <c r="M184" s="36"/>
      <c r="N184" s="23"/>
      <c r="O184" s="23"/>
      <c r="P184" s="23"/>
      <c r="Q184" s="23"/>
      <c r="R184" s="23"/>
      <c r="S184" s="23"/>
      <c r="T184" s="23"/>
      <c r="U184" s="23"/>
      <c r="V184" s="23"/>
      <c r="W184" s="23"/>
      <c r="X184" s="23"/>
      <c r="Y184" s="23"/>
      <c r="Z184" s="23"/>
      <c r="AA184" s="23"/>
      <c r="AB184" s="23"/>
      <c r="AC184" s="23"/>
      <c r="AD184" s="23"/>
      <c r="AE184" s="23"/>
    </row>
    <row r="185">
      <c r="A185" s="17" t="s">
        <v>35</v>
      </c>
      <c r="B185" s="35" t="s">
        <v>241</v>
      </c>
      <c r="C185" s="17" t="s">
        <v>128</v>
      </c>
      <c r="D185" s="29" t="str">
        <f t="shared" si="1"/>
        <v>0</v>
      </c>
      <c r="E185" s="30" t="str">
        <f t="shared" si="5"/>
        <v>0</v>
      </c>
      <c r="F185" s="29" t="str">
        <f t="shared" si="6"/>
        <v>0</v>
      </c>
      <c r="G185" s="31" t="str">
        <f t="shared" si="10"/>
        <v>0</v>
      </c>
      <c r="H185" s="40">
        <v>500000.0</v>
      </c>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row>
    <row r="186">
      <c r="A186" s="17" t="s">
        <v>35</v>
      </c>
      <c r="B186" s="19" t="s">
        <v>242</v>
      </c>
      <c r="C186" s="23"/>
      <c r="D186" s="29" t="str">
        <f t="shared" si="1"/>
        <v>0</v>
      </c>
      <c r="E186" s="30" t="str">
        <f t="shared" si="5"/>
        <v>0</v>
      </c>
      <c r="F186" s="29" t="str">
        <f t="shared" si="6"/>
        <v>0</v>
      </c>
      <c r="G186" s="31" t="str">
        <f t="shared" si="10"/>
        <v>0</v>
      </c>
      <c r="H186" s="32">
        <v>1379620.9075375</v>
      </c>
      <c r="I186" s="32"/>
      <c r="J186" s="34"/>
      <c r="K186" s="35"/>
      <c r="L186" s="17"/>
      <c r="M186" s="36"/>
      <c r="N186" s="23"/>
      <c r="O186" s="23"/>
      <c r="P186" s="23"/>
      <c r="Q186" s="23"/>
      <c r="R186" s="23"/>
      <c r="S186" s="23"/>
      <c r="T186" s="23"/>
      <c r="U186" s="23"/>
      <c r="V186" s="23"/>
      <c r="W186" s="23"/>
      <c r="X186" s="23"/>
      <c r="Y186" s="23"/>
      <c r="Z186" s="23"/>
      <c r="AA186" s="23"/>
      <c r="AB186" s="23"/>
      <c r="AC186" s="23"/>
      <c r="AD186" s="23"/>
      <c r="AE186" s="23"/>
    </row>
    <row r="187">
      <c r="A187" s="17" t="s">
        <v>35</v>
      </c>
      <c r="B187" s="19" t="s">
        <v>243</v>
      </c>
      <c r="C187" s="23"/>
      <c r="D187" s="29" t="str">
        <f t="shared" si="1"/>
        <v>0</v>
      </c>
      <c r="E187" s="30" t="str">
        <f t="shared" si="5"/>
        <v>0</v>
      </c>
      <c r="F187" s="29" t="str">
        <f t="shared" si="6"/>
        <v>0</v>
      </c>
      <c r="G187" s="31" t="str">
        <f t="shared" si="10"/>
        <v>0</v>
      </c>
      <c r="H187" s="35">
        <v>4195830.31</v>
      </c>
      <c r="I187" s="32"/>
      <c r="J187" s="34"/>
      <c r="K187" s="35"/>
      <c r="L187" s="17"/>
      <c r="M187" s="36"/>
      <c r="N187" s="23"/>
      <c r="O187" s="23"/>
      <c r="P187" s="23"/>
      <c r="Q187" s="23"/>
      <c r="R187" s="23"/>
      <c r="S187" s="23"/>
      <c r="T187" s="23"/>
      <c r="U187" s="23"/>
      <c r="V187" s="23"/>
      <c r="W187" s="23"/>
      <c r="X187" s="23"/>
      <c r="Y187" s="23"/>
      <c r="Z187" s="23"/>
      <c r="AA187" s="23"/>
      <c r="AB187" s="23"/>
      <c r="AC187" s="23"/>
      <c r="AD187" s="23"/>
      <c r="AE187" s="23"/>
    </row>
    <row r="188">
      <c r="A188" s="17" t="s">
        <v>35</v>
      </c>
      <c r="B188" s="19" t="s">
        <v>244</v>
      </c>
      <c r="C188" s="23"/>
      <c r="D188" s="29" t="str">
        <f t="shared" si="1"/>
        <v>0</v>
      </c>
      <c r="E188" s="30" t="str">
        <f t="shared" si="5"/>
        <v>0</v>
      </c>
      <c r="F188" s="29" t="str">
        <f t="shared" si="6"/>
        <v>0</v>
      </c>
      <c r="G188" s="31" t="str">
        <f t="shared" si="10"/>
        <v>0</v>
      </c>
      <c r="H188" s="32">
        <v>2262893.9900889327</v>
      </c>
      <c r="I188" s="32"/>
      <c r="J188" s="34"/>
      <c r="K188" s="35"/>
      <c r="L188" s="17"/>
      <c r="M188" s="36"/>
      <c r="N188" s="23"/>
      <c r="O188" s="23"/>
      <c r="P188" s="23"/>
      <c r="Q188" s="23"/>
      <c r="R188" s="23"/>
      <c r="S188" s="23"/>
      <c r="T188" s="23"/>
      <c r="U188" s="23"/>
      <c r="V188" s="23"/>
      <c r="W188" s="23"/>
      <c r="X188" s="23"/>
      <c r="Y188" s="23"/>
      <c r="Z188" s="23"/>
      <c r="AA188" s="23"/>
      <c r="AB188" s="23"/>
      <c r="AC188" s="23"/>
      <c r="AD188" s="23"/>
      <c r="AE188" s="23"/>
    </row>
    <row r="189">
      <c r="A189" s="17" t="s">
        <v>35</v>
      </c>
      <c r="B189" s="19" t="s">
        <v>245</v>
      </c>
      <c r="C189" s="23"/>
      <c r="D189" s="29" t="str">
        <f t="shared" si="1"/>
        <v>0</v>
      </c>
      <c r="E189" s="30" t="str">
        <f t="shared" si="5"/>
        <v>0</v>
      </c>
      <c r="F189" s="29" t="str">
        <f t="shared" si="6"/>
        <v>0</v>
      </c>
      <c r="G189" s="31" t="str">
        <f t="shared" si="10"/>
        <v>0</v>
      </c>
      <c r="H189" s="32">
        <v>1030543.0483014542</v>
      </c>
      <c r="I189" s="32"/>
      <c r="J189" s="34"/>
      <c r="K189" s="35"/>
      <c r="L189" s="17"/>
      <c r="M189" s="36"/>
      <c r="N189" s="23"/>
      <c r="O189" s="23"/>
      <c r="P189" s="23"/>
      <c r="Q189" s="23"/>
      <c r="R189" s="23"/>
      <c r="S189" s="23"/>
      <c r="T189" s="23"/>
      <c r="U189" s="23"/>
      <c r="V189" s="23"/>
      <c r="W189" s="23"/>
      <c r="X189" s="23"/>
      <c r="Y189" s="23"/>
      <c r="Z189" s="23"/>
      <c r="AA189" s="23"/>
      <c r="AB189" s="23"/>
      <c r="AC189" s="23"/>
      <c r="AD189" s="23"/>
      <c r="AE189" s="23"/>
    </row>
    <row r="190">
      <c r="A190" s="17" t="s">
        <v>35</v>
      </c>
      <c r="B190" s="19" t="s">
        <v>246</v>
      </c>
      <c r="C190" s="23"/>
      <c r="D190" s="29" t="str">
        <f t="shared" si="1"/>
        <v>0</v>
      </c>
      <c r="E190" s="30" t="str">
        <f t="shared" si="5"/>
        <v>0</v>
      </c>
      <c r="F190" s="29" t="str">
        <f t="shared" si="6"/>
        <v>0</v>
      </c>
      <c r="G190" s="31" t="str">
        <f t="shared" si="10"/>
        <v>0</v>
      </c>
      <c r="H190" s="32">
        <v>1072404.0915419187</v>
      </c>
      <c r="I190" s="32"/>
      <c r="J190" s="34"/>
      <c r="K190" s="35"/>
      <c r="L190" s="17"/>
      <c r="M190" s="36"/>
      <c r="N190" s="23"/>
      <c r="O190" s="23"/>
      <c r="P190" s="23"/>
      <c r="Q190" s="23"/>
      <c r="R190" s="23"/>
      <c r="S190" s="23"/>
      <c r="T190" s="23"/>
      <c r="U190" s="23"/>
      <c r="V190" s="23"/>
      <c r="W190" s="23"/>
      <c r="X190" s="23"/>
      <c r="Y190" s="23"/>
      <c r="Z190" s="23"/>
      <c r="AA190" s="23"/>
      <c r="AB190" s="23"/>
      <c r="AC190" s="23"/>
      <c r="AD190" s="23"/>
      <c r="AE190" s="23"/>
    </row>
    <row r="191">
      <c r="A191" s="17" t="s">
        <v>35</v>
      </c>
      <c r="B191" s="19" t="s">
        <v>247</v>
      </c>
      <c r="C191" s="23"/>
      <c r="D191" s="29" t="str">
        <f t="shared" si="1"/>
        <v>0</v>
      </c>
      <c r="E191" s="30" t="str">
        <f t="shared" si="5"/>
        <v>0</v>
      </c>
      <c r="F191" s="29" t="str">
        <f t="shared" si="6"/>
        <v>0</v>
      </c>
      <c r="G191" s="31" t="str">
        <f t="shared" si="10"/>
        <v>0</v>
      </c>
      <c r="H191" s="32">
        <v>994795.6091283</v>
      </c>
      <c r="I191" s="32"/>
      <c r="J191" s="34"/>
      <c r="K191" s="35"/>
      <c r="L191" s="17"/>
      <c r="M191" s="36"/>
      <c r="N191" s="23"/>
      <c r="O191" s="23"/>
      <c r="P191" s="23"/>
      <c r="Q191" s="23"/>
      <c r="R191" s="23"/>
      <c r="S191" s="23"/>
      <c r="T191" s="23"/>
      <c r="U191" s="23"/>
      <c r="V191" s="23"/>
      <c r="W191" s="23"/>
      <c r="X191" s="23"/>
      <c r="Y191" s="23"/>
      <c r="Z191" s="23"/>
      <c r="AA191" s="23"/>
      <c r="AB191" s="23"/>
      <c r="AC191" s="23"/>
      <c r="AD191" s="23"/>
      <c r="AE191" s="23"/>
    </row>
    <row r="192">
      <c r="A192" s="17" t="s">
        <v>35</v>
      </c>
      <c r="B192" s="19" t="s">
        <v>248</v>
      </c>
      <c r="C192" s="23"/>
      <c r="D192" s="29" t="str">
        <f t="shared" si="1"/>
        <v>0</v>
      </c>
      <c r="E192" s="30" t="str">
        <f t="shared" si="5"/>
        <v>0</v>
      </c>
      <c r="F192" s="29" t="str">
        <f t="shared" si="6"/>
        <v>0</v>
      </c>
      <c r="G192" s="31" t="str">
        <f t="shared" si="10"/>
        <v>0</v>
      </c>
      <c r="H192" s="32">
        <v>3382751.109</v>
      </c>
      <c r="I192" s="32"/>
      <c r="J192" s="34"/>
      <c r="K192" s="35"/>
      <c r="L192" s="17"/>
      <c r="M192" s="36"/>
      <c r="N192" s="23"/>
      <c r="O192" s="23"/>
      <c r="P192" s="23"/>
      <c r="Q192" s="23"/>
      <c r="R192" s="23"/>
      <c r="S192" s="23"/>
      <c r="T192" s="23"/>
      <c r="U192" s="23"/>
      <c r="V192" s="23"/>
      <c r="W192" s="23"/>
      <c r="X192" s="23"/>
      <c r="Y192" s="23"/>
      <c r="Z192" s="23"/>
      <c r="AA192" s="23"/>
      <c r="AB192" s="23"/>
      <c r="AC192" s="23"/>
      <c r="AD192" s="23"/>
      <c r="AE192" s="23"/>
    </row>
    <row r="193">
      <c r="A193" s="17" t="s">
        <v>35</v>
      </c>
      <c r="B193" s="19" t="s">
        <v>249</v>
      </c>
      <c r="C193" s="23"/>
      <c r="D193" s="29" t="str">
        <f t="shared" si="1"/>
        <v>0</v>
      </c>
      <c r="E193" s="30" t="str">
        <f t="shared" si="5"/>
        <v>0</v>
      </c>
      <c r="F193" s="29" t="str">
        <f t="shared" si="6"/>
        <v>0</v>
      </c>
      <c r="G193" s="31" t="str">
        <f t="shared" si="10"/>
        <v>0</v>
      </c>
      <c r="H193" s="32">
        <v>482060.46765529003</v>
      </c>
      <c r="I193" s="32"/>
      <c r="J193" s="34"/>
      <c r="K193" s="35"/>
      <c r="L193" s="17"/>
      <c r="M193" s="36"/>
      <c r="N193" s="23"/>
      <c r="O193" s="23"/>
      <c r="P193" s="23"/>
      <c r="Q193" s="23"/>
      <c r="R193" s="23"/>
      <c r="S193" s="23"/>
      <c r="T193" s="23"/>
      <c r="U193" s="23"/>
      <c r="V193" s="23"/>
      <c r="W193" s="23"/>
      <c r="X193" s="23"/>
      <c r="Y193" s="23"/>
      <c r="Z193" s="23"/>
      <c r="AA193" s="23"/>
      <c r="AB193" s="23"/>
      <c r="AC193" s="23"/>
      <c r="AD193" s="23"/>
      <c r="AE193" s="23"/>
    </row>
    <row r="194">
      <c r="A194" s="17" t="s">
        <v>35</v>
      </c>
      <c r="B194" s="19" t="s">
        <v>250</v>
      </c>
      <c r="C194" s="23"/>
      <c r="D194" s="29" t="str">
        <f t="shared" si="1"/>
        <v>0</v>
      </c>
      <c r="E194" s="30" t="str">
        <f t="shared" si="5"/>
        <v>0</v>
      </c>
      <c r="F194" s="29" t="str">
        <f t="shared" si="6"/>
        <v>0</v>
      </c>
      <c r="G194" s="31" t="str">
        <f t="shared" si="10"/>
        <v>0</v>
      </c>
      <c r="H194" s="32">
        <v>805009.30682865</v>
      </c>
      <c r="I194" s="32"/>
      <c r="J194" s="34"/>
      <c r="K194" s="35"/>
      <c r="L194" s="17"/>
      <c r="M194" s="36"/>
      <c r="N194" s="23"/>
      <c r="O194" s="23"/>
      <c r="P194" s="23"/>
      <c r="Q194" s="23"/>
      <c r="R194" s="23"/>
      <c r="S194" s="23"/>
      <c r="T194" s="23"/>
      <c r="U194" s="23"/>
      <c r="V194" s="23"/>
      <c r="W194" s="23"/>
      <c r="X194" s="23"/>
      <c r="Y194" s="23"/>
      <c r="Z194" s="23"/>
      <c r="AA194" s="23"/>
      <c r="AB194" s="23"/>
      <c r="AC194" s="23"/>
      <c r="AD194" s="23"/>
      <c r="AE194" s="23"/>
    </row>
    <row r="195">
      <c r="A195" s="17" t="s">
        <v>35</v>
      </c>
      <c r="B195" s="19" t="s">
        <v>251</v>
      </c>
      <c r="C195" s="23"/>
      <c r="D195" s="29" t="str">
        <f t="shared" si="1"/>
        <v>0</v>
      </c>
      <c r="E195" s="30" t="str">
        <f t="shared" si="5"/>
        <v>0</v>
      </c>
      <c r="F195" s="29" t="str">
        <f t="shared" si="6"/>
        <v>0</v>
      </c>
      <c r="G195" s="31" t="str">
        <f t="shared" si="10"/>
        <v>0</v>
      </c>
      <c r="H195" s="32">
        <v>2044648.759185375</v>
      </c>
      <c r="I195" s="32"/>
      <c r="J195" s="34"/>
      <c r="K195" s="35"/>
      <c r="L195" s="17"/>
      <c r="M195" s="36"/>
      <c r="N195" s="23"/>
      <c r="O195" s="23"/>
      <c r="P195" s="23"/>
      <c r="Q195" s="23"/>
      <c r="R195" s="23"/>
      <c r="S195" s="23"/>
      <c r="T195" s="23"/>
      <c r="U195" s="23"/>
      <c r="V195" s="23"/>
      <c r="W195" s="23"/>
      <c r="X195" s="23"/>
      <c r="Y195" s="23"/>
      <c r="Z195" s="23"/>
      <c r="AA195" s="23"/>
      <c r="AB195" s="23"/>
      <c r="AC195" s="23"/>
      <c r="AD195" s="23"/>
      <c r="AE195" s="23"/>
    </row>
    <row r="196">
      <c r="A196" s="17" t="s">
        <v>35</v>
      </c>
      <c r="B196" s="19" t="s">
        <v>252</v>
      </c>
      <c r="C196" s="23"/>
      <c r="D196" s="29" t="str">
        <f t="shared" si="1"/>
        <v>0</v>
      </c>
      <c r="E196" s="30" t="str">
        <f t="shared" si="5"/>
        <v>0</v>
      </c>
      <c r="F196" s="29" t="str">
        <f t="shared" si="6"/>
        <v>0</v>
      </c>
      <c r="G196" s="31" t="str">
        <f t="shared" si="10"/>
        <v>0</v>
      </c>
      <c r="H196" s="32">
        <v>856929.8091817381</v>
      </c>
      <c r="I196" s="32"/>
      <c r="J196" s="34"/>
      <c r="K196" s="35"/>
      <c r="L196" s="17"/>
      <c r="M196" s="36"/>
      <c r="N196" s="23"/>
      <c r="O196" s="23"/>
      <c r="P196" s="23"/>
      <c r="Q196" s="23"/>
      <c r="R196" s="23"/>
      <c r="S196" s="23"/>
      <c r="T196" s="23"/>
      <c r="U196" s="23"/>
      <c r="V196" s="23"/>
      <c r="W196" s="23"/>
      <c r="X196" s="23"/>
      <c r="Y196" s="23"/>
      <c r="Z196" s="23"/>
      <c r="AA196" s="23"/>
      <c r="AB196" s="23"/>
      <c r="AC196" s="23"/>
      <c r="AD196" s="23"/>
      <c r="AE196" s="23"/>
    </row>
    <row r="197">
      <c r="A197" s="17" t="s">
        <v>35</v>
      </c>
      <c r="B197" s="19" t="s">
        <v>253</v>
      </c>
      <c r="C197" s="23"/>
      <c r="D197" s="29" t="str">
        <f t="shared" si="1"/>
        <v>0</v>
      </c>
      <c r="E197" s="30" t="str">
        <f t="shared" si="5"/>
        <v>0</v>
      </c>
      <c r="F197" s="29" t="str">
        <f t="shared" si="6"/>
        <v>0</v>
      </c>
      <c r="G197" s="31" t="str">
        <f t="shared" si="10"/>
        <v>0</v>
      </c>
      <c r="H197" s="32">
        <v>620997.6088212</v>
      </c>
      <c r="I197" s="32"/>
      <c r="J197" s="34"/>
      <c r="K197" s="35"/>
      <c r="L197" s="17"/>
      <c r="M197" s="36"/>
      <c r="N197" s="23"/>
      <c r="O197" s="23"/>
      <c r="P197" s="23"/>
      <c r="Q197" s="23"/>
      <c r="R197" s="23"/>
      <c r="S197" s="23"/>
      <c r="T197" s="23"/>
      <c r="U197" s="23"/>
      <c r="V197" s="23"/>
      <c r="W197" s="23"/>
      <c r="X197" s="23"/>
      <c r="Y197" s="23"/>
      <c r="Z197" s="23"/>
      <c r="AA197" s="23"/>
      <c r="AB197" s="23"/>
      <c r="AC197" s="23"/>
      <c r="AD197" s="23"/>
      <c r="AE197" s="23"/>
    </row>
    <row r="198">
      <c r="A198" s="17" t="s">
        <v>35</v>
      </c>
      <c r="B198" s="19" t="s">
        <v>254</v>
      </c>
      <c r="C198" s="23"/>
      <c r="D198" s="29" t="str">
        <f t="shared" si="1"/>
        <v>0</v>
      </c>
      <c r="E198" s="30" t="str">
        <f t="shared" si="5"/>
        <v>0</v>
      </c>
      <c r="F198" s="29" t="str">
        <f t="shared" si="6"/>
        <v>0</v>
      </c>
      <c r="G198" s="31" t="str">
        <f t="shared" si="10"/>
        <v>0</v>
      </c>
      <c r="H198" s="32">
        <v>278746.3878492022</v>
      </c>
      <c r="I198" s="32"/>
      <c r="J198" s="34"/>
      <c r="K198" s="35"/>
      <c r="L198" s="17"/>
      <c r="M198" s="36"/>
      <c r="N198" s="23"/>
      <c r="O198" s="23"/>
      <c r="P198" s="23"/>
      <c r="Q198" s="23"/>
      <c r="R198" s="23"/>
      <c r="S198" s="23"/>
      <c r="T198" s="23"/>
      <c r="U198" s="23"/>
      <c r="V198" s="23"/>
      <c r="W198" s="23"/>
      <c r="X198" s="23"/>
      <c r="Y198" s="23"/>
      <c r="Z198" s="23"/>
      <c r="AA198" s="23"/>
      <c r="AB198" s="23"/>
      <c r="AC198" s="23"/>
      <c r="AD198" s="23"/>
      <c r="AE198" s="23"/>
    </row>
    <row r="199">
      <c r="A199" s="17" t="s">
        <v>35</v>
      </c>
      <c r="B199" s="19" t="s">
        <v>255</v>
      </c>
      <c r="C199" s="23"/>
      <c r="D199" s="29" t="str">
        <f t="shared" si="1"/>
        <v>0</v>
      </c>
      <c r="E199" s="30" t="str">
        <f t="shared" si="5"/>
        <v>0</v>
      </c>
      <c r="F199" s="29" t="str">
        <f t="shared" si="6"/>
        <v>0</v>
      </c>
      <c r="G199" s="31" t="str">
        <f t="shared" si="10"/>
        <v>0</v>
      </c>
      <c r="H199" s="32">
        <v>760624.2</v>
      </c>
      <c r="I199" s="32"/>
      <c r="J199" s="34"/>
      <c r="K199" s="35"/>
      <c r="L199" s="17"/>
      <c r="M199" s="36"/>
      <c r="N199" s="23"/>
      <c r="O199" s="23"/>
      <c r="P199" s="23"/>
      <c r="Q199" s="23"/>
      <c r="R199" s="23"/>
      <c r="S199" s="23"/>
      <c r="T199" s="23"/>
      <c r="U199" s="23"/>
      <c r="V199" s="23"/>
      <c r="W199" s="23"/>
      <c r="X199" s="23"/>
      <c r="Y199" s="23"/>
      <c r="Z199" s="23"/>
      <c r="AA199" s="23"/>
      <c r="AB199" s="23"/>
      <c r="AC199" s="23"/>
      <c r="AD199" s="23"/>
      <c r="AE199" s="23"/>
    </row>
    <row r="200">
      <c r="A200" s="17" t="s">
        <v>35</v>
      </c>
      <c r="B200" s="19" t="s">
        <v>256</v>
      </c>
      <c r="C200" s="23"/>
      <c r="D200" s="29" t="str">
        <f t="shared" si="1"/>
        <v>0</v>
      </c>
      <c r="E200" s="30" t="str">
        <f t="shared" si="5"/>
        <v>0</v>
      </c>
      <c r="F200" s="29" t="str">
        <f t="shared" si="6"/>
        <v>0</v>
      </c>
      <c r="G200" s="31" t="str">
        <f t="shared" si="10"/>
        <v>0</v>
      </c>
      <c r="H200" s="35">
        <v>0.0</v>
      </c>
      <c r="I200" s="32"/>
      <c r="J200" s="34"/>
      <c r="K200" s="35"/>
      <c r="L200" s="17"/>
      <c r="M200" s="36"/>
      <c r="N200" s="23"/>
      <c r="O200" s="23"/>
      <c r="P200" s="23"/>
      <c r="Q200" s="23"/>
      <c r="R200" s="23"/>
      <c r="S200" s="23"/>
      <c r="T200" s="23"/>
      <c r="U200" s="23"/>
      <c r="V200" s="23"/>
      <c r="W200" s="23"/>
      <c r="X200" s="23"/>
      <c r="Y200" s="23"/>
      <c r="Z200" s="23"/>
      <c r="AA200" s="23"/>
      <c r="AB200" s="23"/>
      <c r="AC200" s="23"/>
      <c r="AD200" s="23"/>
      <c r="AE200" s="23"/>
    </row>
    <row r="201">
      <c r="A201" s="17" t="s">
        <v>35</v>
      </c>
      <c r="B201" s="19" t="s">
        <v>257</v>
      </c>
      <c r="C201" s="23"/>
      <c r="D201" s="29" t="str">
        <f t="shared" si="1"/>
        <v>0</v>
      </c>
      <c r="E201" s="30" t="str">
        <f t="shared" si="5"/>
        <v>0</v>
      </c>
      <c r="F201" s="29" t="str">
        <f t="shared" si="6"/>
        <v>0</v>
      </c>
      <c r="G201" s="31" t="str">
        <f t="shared" si="10"/>
        <v>0</v>
      </c>
      <c r="H201" s="32">
        <v>6.699252544E7</v>
      </c>
      <c r="I201" s="32"/>
      <c r="J201" s="34"/>
      <c r="K201" s="35"/>
      <c r="L201" s="17"/>
      <c r="M201" s="36"/>
      <c r="N201" s="23"/>
      <c r="O201" s="23"/>
      <c r="P201" s="23"/>
      <c r="Q201" s="23"/>
      <c r="R201" s="23"/>
      <c r="S201" s="23"/>
      <c r="T201" s="23"/>
      <c r="U201" s="23"/>
      <c r="V201" s="23"/>
      <c r="W201" s="23"/>
      <c r="X201" s="23"/>
      <c r="Y201" s="23"/>
      <c r="Z201" s="23"/>
      <c r="AA201" s="23"/>
      <c r="AB201" s="23"/>
      <c r="AC201" s="23"/>
      <c r="AD201" s="23"/>
      <c r="AE201" s="23"/>
    </row>
    <row r="202">
      <c r="A202" s="17" t="s">
        <v>35</v>
      </c>
      <c r="B202" s="17" t="s">
        <v>258</v>
      </c>
      <c r="C202" s="17" t="s">
        <v>259</v>
      </c>
      <c r="D202" s="29" t="str">
        <f t="shared" si="1"/>
        <v>0</v>
      </c>
      <c r="E202" s="30" t="str">
        <f t="shared" si="5"/>
        <v>0</v>
      </c>
      <c r="F202" s="29" t="str">
        <f t="shared" si="6"/>
        <v>0</v>
      </c>
      <c r="G202" s="31" t="str">
        <f t="shared" si="10"/>
        <v>0</v>
      </c>
      <c r="H202" s="17">
        <v>2.9561957E7</v>
      </c>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row>
    <row r="203">
      <c r="A203" s="17" t="s">
        <v>35</v>
      </c>
      <c r="B203" s="19" t="s">
        <v>260</v>
      </c>
      <c r="C203" s="23"/>
      <c r="D203" s="29" t="str">
        <f t="shared" si="1"/>
        <v>0</v>
      </c>
      <c r="E203" s="30" t="str">
        <f t="shared" si="5"/>
        <v>0</v>
      </c>
      <c r="F203" s="29" t="str">
        <f t="shared" si="6"/>
        <v>0</v>
      </c>
      <c r="G203" s="31" t="str">
        <f t="shared" si="10"/>
        <v>0</v>
      </c>
      <c r="H203" s="35">
        <v>0.0</v>
      </c>
      <c r="I203" s="32"/>
      <c r="J203" s="34"/>
      <c r="K203" s="35"/>
      <c r="L203" s="17"/>
      <c r="M203" s="36"/>
      <c r="N203" s="23"/>
      <c r="O203" s="23"/>
      <c r="P203" s="23"/>
      <c r="Q203" s="23"/>
      <c r="R203" s="23"/>
      <c r="S203" s="23"/>
      <c r="T203" s="23"/>
      <c r="U203" s="23"/>
      <c r="V203" s="23"/>
      <c r="W203" s="23"/>
      <c r="X203" s="23"/>
      <c r="Y203" s="23"/>
      <c r="Z203" s="23"/>
      <c r="AA203" s="23"/>
      <c r="AB203" s="23"/>
      <c r="AC203" s="23"/>
      <c r="AD203" s="23"/>
      <c r="AE203" s="23"/>
    </row>
    <row r="204">
      <c r="A204" s="17" t="s">
        <v>35</v>
      </c>
      <c r="B204" s="19" t="s">
        <v>261</v>
      </c>
      <c r="C204" s="23"/>
      <c r="D204" s="29" t="str">
        <f t="shared" si="1"/>
        <v>0</v>
      </c>
      <c r="E204" s="30" t="str">
        <f t="shared" si="5"/>
        <v>0</v>
      </c>
      <c r="F204" s="29" t="str">
        <f t="shared" si="6"/>
        <v>0</v>
      </c>
      <c r="G204" s="39" t="str">
        <f t="shared" si="10"/>
        <v>0</v>
      </c>
      <c r="H204" s="32">
        <v>485720.09</v>
      </c>
      <c r="I204" s="32"/>
      <c r="J204" s="34"/>
      <c r="K204" s="35"/>
      <c r="L204" s="17"/>
      <c r="M204" s="36"/>
      <c r="N204" s="23"/>
      <c r="O204" s="23"/>
      <c r="P204" s="23"/>
      <c r="Q204" s="23"/>
      <c r="R204" s="23"/>
      <c r="S204" s="23"/>
      <c r="T204" s="23"/>
      <c r="U204" s="23"/>
      <c r="V204" s="23"/>
      <c r="W204" s="23"/>
      <c r="X204" s="23"/>
      <c r="Y204" s="23"/>
      <c r="Z204" s="23"/>
      <c r="AA204" s="23"/>
      <c r="AB204" s="23"/>
      <c r="AC204" s="23"/>
      <c r="AD204" s="23"/>
      <c r="AE204" s="23"/>
    </row>
    <row r="205">
      <c r="A205" s="17" t="s">
        <v>35</v>
      </c>
      <c r="B205" s="19" t="s">
        <v>262</v>
      </c>
      <c r="C205" s="23"/>
      <c r="D205" s="29" t="str">
        <f t="shared" si="1"/>
        <v>Ultra Petroleum </v>
      </c>
      <c r="E205" s="30" t="str">
        <f t="shared" si="5"/>
        <v>0</v>
      </c>
      <c r="F205" s="29" t="str">
        <f t="shared" si="6"/>
        <v>ULTRA PETROLEUM CORP COMMON STOCK USD 0</v>
      </c>
      <c r="G205" s="39">
        <f t="shared" si="10"/>
        <v>981119.0802</v>
      </c>
      <c r="H205" s="32">
        <v>981119.0802041768</v>
      </c>
      <c r="I205" s="32"/>
      <c r="J205" s="34"/>
      <c r="K205" s="35"/>
      <c r="L205" s="17"/>
      <c r="M205" s="36"/>
      <c r="N205" s="23"/>
      <c r="O205" s="23"/>
      <c r="P205" s="23"/>
      <c r="Q205" s="23"/>
      <c r="R205" s="23"/>
      <c r="S205" s="23"/>
      <c r="T205" s="23"/>
      <c r="U205" s="23"/>
      <c r="V205" s="23"/>
      <c r="W205" s="23"/>
      <c r="X205" s="23"/>
      <c r="Y205" s="23"/>
      <c r="Z205" s="23"/>
      <c r="AA205" s="23"/>
      <c r="AB205" s="23"/>
      <c r="AC205" s="23"/>
      <c r="AD205" s="23"/>
      <c r="AE205" s="23"/>
    </row>
    <row r="206">
      <c r="A206" s="17" t="s">
        <v>35</v>
      </c>
      <c r="B206" s="19" t="s">
        <v>263</v>
      </c>
      <c r="C206" s="23"/>
      <c r="D206" s="29" t="str">
        <f t="shared" si="1"/>
        <v>0</v>
      </c>
      <c r="E206" s="30" t="str">
        <f t="shared" si="5"/>
        <v>0</v>
      </c>
      <c r="F206" s="29" t="str">
        <f t="shared" si="6"/>
        <v>0</v>
      </c>
      <c r="G206" s="31" t="str">
        <f t="shared" si="10"/>
        <v>0</v>
      </c>
      <c r="H206" s="32">
        <v>892398.26</v>
      </c>
      <c r="I206" s="32"/>
      <c r="J206" s="34"/>
      <c r="K206" s="35"/>
      <c r="L206" s="17"/>
      <c r="M206" s="36"/>
      <c r="N206" s="23"/>
      <c r="O206" s="23"/>
      <c r="P206" s="23"/>
      <c r="Q206" s="23"/>
      <c r="R206" s="23"/>
      <c r="S206" s="23"/>
      <c r="T206" s="23"/>
      <c r="U206" s="23"/>
      <c r="V206" s="23"/>
      <c r="W206" s="23"/>
      <c r="X206" s="23"/>
      <c r="Y206" s="23"/>
      <c r="Z206" s="23"/>
      <c r="AA206" s="23"/>
      <c r="AB206" s="23"/>
      <c r="AC206" s="23"/>
      <c r="AD206" s="23"/>
      <c r="AE206" s="23"/>
    </row>
    <row r="207">
      <c r="A207" s="17" t="s">
        <v>35</v>
      </c>
      <c r="B207" s="19" t="s">
        <v>264</v>
      </c>
      <c r="C207" s="23"/>
      <c r="D207" s="29" t="str">
        <f t="shared" si="1"/>
        <v>0</v>
      </c>
      <c r="E207" s="30" t="str">
        <f t="shared" si="5"/>
        <v>0</v>
      </c>
      <c r="F207" s="29" t="str">
        <f t="shared" si="6"/>
        <v>0</v>
      </c>
      <c r="G207" s="31" t="str">
        <f t="shared" si="10"/>
        <v>0</v>
      </c>
      <c r="H207" s="35">
        <v>3009472.299</v>
      </c>
      <c r="I207" s="32"/>
      <c r="J207" s="34"/>
      <c r="K207" s="35"/>
      <c r="L207" s="17"/>
      <c r="M207" s="36"/>
      <c r="N207" s="23"/>
      <c r="O207" s="23"/>
      <c r="P207" s="23"/>
      <c r="Q207" s="23"/>
      <c r="R207" s="23"/>
      <c r="S207" s="23"/>
      <c r="T207" s="23"/>
      <c r="U207" s="23"/>
      <c r="V207" s="23"/>
      <c r="W207" s="23"/>
      <c r="X207" s="23"/>
      <c r="Y207" s="23"/>
      <c r="Z207" s="23"/>
      <c r="AA207" s="23"/>
      <c r="AB207" s="23"/>
      <c r="AC207" s="23"/>
      <c r="AD207" s="23"/>
      <c r="AE207" s="23"/>
    </row>
    <row r="208">
      <c r="A208" s="17" t="s">
        <v>35</v>
      </c>
      <c r="B208" s="19" t="s">
        <v>265</v>
      </c>
      <c r="C208" s="23"/>
      <c r="D208" s="29" t="str">
        <f t="shared" si="1"/>
        <v>0</v>
      </c>
      <c r="E208" s="30" t="str">
        <f t="shared" si="5"/>
        <v>0</v>
      </c>
      <c r="F208" s="29" t="str">
        <f t="shared" si="6"/>
        <v>0</v>
      </c>
      <c r="G208" s="31" t="str">
        <f t="shared" si="10"/>
        <v>0</v>
      </c>
      <c r="H208" s="32">
        <v>2493578.677593728</v>
      </c>
      <c r="I208" s="32"/>
      <c r="J208" s="34"/>
      <c r="K208" s="35"/>
      <c r="L208" s="17"/>
      <c r="M208" s="36"/>
      <c r="N208" s="23"/>
      <c r="O208" s="23"/>
      <c r="P208" s="23"/>
      <c r="Q208" s="23"/>
      <c r="R208" s="23"/>
      <c r="S208" s="23"/>
      <c r="T208" s="23"/>
      <c r="U208" s="23"/>
      <c r="V208" s="23"/>
      <c r="W208" s="23"/>
      <c r="X208" s="23"/>
      <c r="Y208" s="23"/>
      <c r="Z208" s="23"/>
      <c r="AA208" s="23"/>
      <c r="AB208" s="23"/>
      <c r="AC208" s="23"/>
      <c r="AD208" s="23"/>
      <c r="AE208" s="23"/>
    </row>
    <row r="209">
      <c r="A209" s="17" t="s">
        <v>35</v>
      </c>
      <c r="B209" s="19" t="s">
        <v>266</v>
      </c>
      <c r="C209" s="23"/>
      <c r="D209" s="29" t="str">
        <f t="shared" si="1"/>
        <v>0</v>
      </c>
      <c r="E209" s="30" t="str">
        <f t="shared" si="5"/>
        <v>0</v>
      </c>
      <c r="F209" s="29" t="str">
        <f t="shared" si="6"/>
        <v>0</v>
      </c>
      <c r="G209" s="31" t="str">
        <f t="shared" si="10"/>
        <v>0</v>
      </c>
      <c r="H209" s="32">
        <v>787144.7841806618</v>
      </c>
      <c r="I209" s="32"/>
      <c r="J209" s="34"/>
      <c r="K209" s="35"/>
      <c r="L209" s="17"/>
      <c r="M209" s="36"/>
      <c r="N209" s="23"/>
      <c r="O209" s="23"/>
      <c r="P209" s="23"/>
      <c r="Q209" s="23"/>
      <c r="R209" s="23"/>
      <c r="S209" s="23"/>
      <c r="T209" s="23"/>
      <c r="U209" s="23"/>
      <c r="V209" s="23"/>
      <c r="W209" s="23"/>
      <c r="X209" s="23"/>
      <c r="Y209" s="23"/>
      <c r="Z209" s="23"/>
      <c r="AA209" s="23"/>
      <c r="AB209" s="23"/>
      <c r="AC209" s="23"/>
      <c r="AD209" s="23"/>
      <c r="AE209" s="23"/>
    </row>
    <row r="210">
      <c r="A210" s="17" t="s">
        <v>35</v>
      </c>
      <c r="B210" s="19" t="s">
        <v>267</v>
      </c>
      <c r="C210" s="23"/>
      <c r="D210" s="29" t="str">
        <f t="shared" si="1"/>
        <v>0</v>
      </c>
      <c r="E210" s="30" t="str">
        <f t="shared" si="5"/>
        <v>0</v>
      </c>
      <c r="F210" s="29" t="str">
        <f t="shared" si="6"/>
        <v>0</v>
      </c>
      <c r="G210" s="31" t="str">
        <f t="shared" si="10"/>
        <v>0</v>
      </c>
      <c r="H210" s="32">
        <v>1413599.9047907633</v>
      </c>
      <c r="I210" s="32"/>
      <c r="J210" s="34"/>
      <c r="K210" s="35"/>
      <c r="L210" s="17"/>
      <c r="M210" s="36"/>
      <c r="N210" s="23"/>
      <c r="O210" s="23"/>
      <c r="P210" s="23"/>
      <c r="Q210" s="23"/>
      <c r="R210" s="23"/>
      <c r="S210" s="23"/>
      <c r="T210" s="23"/>
      <c r="U210" s="23"/>
      <c r="V210" s="23"/>
      <c r="W210" s="23"/>
      <c r="X210" s="23"/>
      <c r="Y210" s="23"/>
      <c r="Z210" s="23"/>
      <c r="AA210" s="23"/>
      <c r="AB210" s="23"/>
      <c r="AC210" s="23"/>
      <c r="AD210" s="23"/>
      <c r="AE210" s="23"/>
    </row>
    <row r="211">
      <c r="A211" s="17" t="s">
        <v>35</v>
      </c>
      <c r="B211" s="19" t="s">
        <v>268</v>
      </c>
      <c r="C211" s="23"/>
      <c r="D211" s="29" t="str">
        <f t="shared" si="1"/>
        <v>0</v>
      </c>
      <c r="E211" s="30" t="str">
        <f t="shared" si="5"/>
        <v>0</v>
      </c>
      <c r="F211" s="29" t="str">
        <f t="shared" si="6"/>
        <v>0</v>
      </c>
      <c r="G211" s="31" t="str">
        <f t="shared" si="10"/>
        <v>0</v>
      </c>
      <c r="H211" s="32">
        <v>628778.88</v>
      </c>
      <c r="I211" s="32"/>
      <c r="J211" s="34"/>
      <c r="K211" s="35"/>
      <c r="L211" s="17"/>
      <c r="M211" s="36"/>
      <c r="N211" s="23"/>
      <c r="O211" s="23"/>
      <c r="P211" s="23"/>
      <c r="Q211" s="23"/>
      <c r="R211" s="23"/>
      <c r="S211" s="23"/>
      <c r="T211" s="23"/>
      <c r="U211" s="23"/>
      <c r="V211" s="23"/>
      <c r="W211" s="23"/>
      <c r="X211" s="23"/>
      <c r="Y211" s="23"/>
      <c r="Z211" s="23"/>
      <c r="AA211" s="23"/>
      <c r="AB211" s="23"/>
      <c r="AC211" s="23"/>
      <c r="AD211" s="23"/>
      <c r="AE211" s="23"/>
    </row>
    <row r="212">
      <c r="A212" s="17" t="s">
        <v>35</v>
      </c>
      <c r="B212" s="19" t="s">
        <v>269</v>
      </c>
      <c r="C212" s="23"/>
      <c r="D212" s="29" t="str">
        <f t="shared" si="1"/>
        <v>0</v>
      </c>
      <c r="E212" s="30" t="str">
        <f t="shared" si="5"/>
        <v>0</v>
      </c>
      <c r="F212" s="29" t="str">
        <f t="shared" si="6"/>
        <v>0</v>
      </c>
      <c r="G212" s="31" t="str">
        <f t="shared" si="10"/>
        <v>0</v>
      </c>
      <c r="H212" s="32">
        <v>2042413.733740912</v>
      </c>
      <c r="I212" s="32"/>
      <c r="J212" s="34"/>
      <c r="K212" s="35"/>
      <c r="L212" s="17"/>
      <c r="M212" s="36"/>
      <c r="N212" s="23"/>
      <c r="O212" s="23"/>
      <c r="P212" s="23"/>
      <c r="Q212" s="23"/>
      <c r="R212" s="23"/>
      <c r="S212" s="23"/>
      <c r="T212" s="23"/>
      <c r="U212" s="23"/>
      <c r="V212" s="23"/>
      <c r="W212" s="23"/>
      <c r="X212" s="23"/>
      <c r="Y212" s="23"/>
      <c r="Z212" s="23"/>
      <c r="AA212" s="23"/>
      <c r="AB212" s="23"/>
      <c r="AC212" s="23"/>
      <c r="AD212" s="23"/>
      <c r="AE212" s="23"/>
    </row>
    <row r="213">
      <c r="A213" s="17" t="s">
        <v>35</v>
      </c>
      <c r="B213" s="19" t="s">
        <v>270</v>
      </c>
      <c r="C213" s="23"/>
      <c r="D213" s="29" t="str">
        <f t="shared" si="1"/>
        <v>0</v>
      </c>
      <c r="E213" s="30" t="str">
        <f t="shared" si="5"/>
        <v>0</v>
      </c>
      <c r="F213" s="29" t="str">
        <f t="shared" si="6"/>
        <v>0</v>
      </c>
      <c r="G213" s="31" t="str">
        <f t="shared" si="10"/>
        <v>0</v>
      </c>
      <c r="H213" s="32">
        <v>1576269.58</v>
      </c>
      <c r="I213" s="32"/>
      <c r="J213" s="34"/>
      <c r="K213" s="35"/>
      <c r="L213" s="17"/>
      <c r="M213" s="36"/>
      <c r="N213" s="23"/>
      <c r="O213" s="23"/>
      <c r="P213" s="23"/>
      <c r="Q213" s="23"/>
      <c r="R213" s="23"/>
      <c r="S213" s="23"/>
      <c r="T213" s="23"/>
      <c r="U213" s="23"/>
      <c r="V213" s="23"/>
      <c r="W213" s="23"/>
      <c r="X213" s="23"/>
      <c r="Y213" s="23"/>
      <c r="Z213" s="23"/>
      <c r="AA213" s="23"/>
      <c r="AB213" s="23"/>
      <c r="AC213" s="23"/>
      <c r="AD213" s="23"/>
      <c r="AE213" s="23"/>
    </row>
    <row r="214">
      <c r="A214" s="17" t="s">
        <v>35</v>
      </c>
      <c r="B214" s="19" t="s">
        <v>271</v>
      </c>
      <c r="C214" s="23"/>
      <c r="D214" s="29" t="str">
        <f t="shared" si="1"/>
        <v>0</v>
      </c>
      <c r="E214" s="30" t="str">
        <f t="shared" si="5"/>
        <v>0</v>
      </c>
      <c r="F214" s="29" t="str">
        <f t="shared" si="6"/>
        <v>0</v>
      </c>
      <c r="G214" s="31" t="str">
        <f t="shared" si="10"/>
        <v>0</v>
      </c>
      <c r="H214" s="32">
        <v>1011073.8809339748</v>
      </c>
      <c r="I214" s="32"/>
      <c r="J214" s="34"/>
      <c r="K214" s="35"/>
      <c r="L214" s="17"/>
      <c r="M214" s="36"/>
      <c r="N214" s="23"/>
      <c r="O214" s="23"/>
      <c r="P214" s="23"/>
      <c r="Q214" s="23"/>
      <c r="R214" s="23"/>
      <c r="S214" s="23"/>
      <c r="T214" s="23"/>
      <c r="U214" s="23"/>
      <c r="V214" s="23"/>
      <c r="W214" s="23"/>
      <c r="X214" s="23"/>
      <c r="Y214" s="23"/>
      <c r="Z214" s="23"/>
      <c r="AA214" s="23"/>
      <c r="AB214" s="23"/>
      <c r="AC214" s="23"/>
      <c r="AD214" s="23"/>
      <c r="AE214" s="23"/>
    </row>
    <row r="215">
      <c r="A215" s="17" t="s">
        <v>35</v>
      </c>
      <c r="B215" s="19" t="s">
        <v>272</v>
      </c>
      <c r="C215" s="23"/>
      <c r="D215" s="29" t="str">
        <f t="shared" si="1"/>
        <v>0</v>
      </c>
      <c r="E215" s="30" t="str">
        <f t="shared" si="5"/>
        <v>0</v>
      </c>
      <c r="F215" s="29" t="str">
        <f t="shared" si="6"/>
        <v>0</v>
      </c>
      <c r="G215" s="31" t="str">
        <f t="shared" si="10"/>
        <v>0</v>
      </c>
      <c r="H215" s="32">
        <v>488995.09859592124</v>
      </c>
      <c r="I215" s="32"/>
      <c r="J215" s="34"/>
      <c r="K215" s="35"/>
      <c r="L215" s="17"/>
      <c r="M215" s="36"/>
      <c r="N215" s="23"/>
      <c r="O215" s="23"/>
      <c r="P215" s="23"/>
      <c r="Q215" s="23"/>
      <c r="R215" s="23"/>
      <c r="S215" s="23"/>
      <c r="T215" s="23"/>
      <c r="U215" s="23"/>
      <c r="V215" s="23"/>
      <c r="W215" s="23"/>
      <c r="X215" s="23"/>
      <c r="Y215" s="23"/>
      <c r="Z215" s="23"/>
      <c r="AA215" s="23"/>
      <c r="AB215" s="23"/>
      <c r="AC215" s="23"/>
      <c r="AD215" s="23"/>
      <c r="AE215" s="23"/>
    </row>
    <row r="216">
      <c r="A216" s="17"/>
      <c r="B216" s="23"/>
      <c r="C216" s="23"/>
      <c r="D216" s="30"/>
      <c r="E216" s="30"/>
      <c r="F216" s="29"/>
      <c r="G216" s="31"/>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row>
    <row r="217">
      <c r="A217" s="17"/>
      <c r="B217" s="23"/>
      <c r="C217" s="23"/>
      <c r="D217" s="30"/>
      <c r="E217" s="30"/>
      <c r="F217" s="29"/>
      <c r="G217" s="31"/>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row>
    <row r="218">
      <c r="A218" s="17"/>
      <c r="B218" s="23"/>
      <c r="C218" s="23"/>
      <c r="D218" s="30"/>
      <c r="E218" s="30"/>
      <c r="F218" s="29"/>
      <c r="G218" s="31"/>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row>
    <row r="219">
      <c r="A219" s="17"/>
      <c r="B219" s="23"/>
      <c r="C219" s="23"/>
      <c r="D219" s="30"/>
      <c r="E219" s="30"/>
      <c r="F219" s="29"/>
      <c r="G219" s="31"/>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row>
    <row r="220">
      <c r="A220" s="17"/>
      <c r="B220" s="23"/>
      <c r="C220" s="23"/>
      <c r="D220" s="30"/>
      <c r="E220" s="30"/>
      <c r="F220" s="29"/>
      <c r="G220" s="31"/>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row>
    <row r="221">
      <c r="A221" s="17"/>
      <c r="B221" s="23"/>
      <c r="C221" s="23"/>
      <c r="D221" s="30"/>
      <c r="E221" s="30"/>
      <c r="F221" s="29"/>
      <c r="G221" s="31"/>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row>
    <row r="222">
      <c r="A222" s="17"/>
      <c r="B222" s="23"/>
      <c r="C222" s="23"/>
      <c r="D222" s="30"/>
      <c r="E222" s="30"/>
      <c r="F222" s="29"/>
      <c r="G222" s="31"/>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row>
    <row r="223">
      <c r="A223" s="17"/>
      <c r="B223" s="23"/>
      <c r="C223" s="23"/>
      <c r="D223" s="30"/>
      <c r="E223" s="30"/>
      <c r="F223" s="29"/>
      <c r="G223" s="31"/>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row>
    <row r="224">
      <c r="A224" s="17"/>
      <c r="B224" s="23"/>
      <c r="C224" s="23"/>
      <c r="D224" s="30"/>
      <c r="E224" s="30"/>
      <c r="F224" s="29"/>
      <c r="G224" s="31"/>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row>
    <row r="225">
      <c r="A225" s="17"/>
      <c r="B225" s="23"/>
      <c r="C225" s="23"/>
      <c r="D225" s="30"/>
      <c r="E225" s="30"/>
      <c r="F225" s="29"/>
      <c r="G225" s="31"/>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row>
    <row r="226">
      <c r="A226" s="17"/>
      <c r="B226" s="23"/>
      <c r="C226" s="23"/>
      <c r="D226" s="30"/>
      <c r="E226" s="30"/>
      <c r="F226" s="29"/>
      <c r="G226" s="31"/>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row>
    <row r="227">
      <c r="A227" s="17"/>
      <c r="B227" s="23"/>
      <c r="C227" s="23"/>
      <c r="D227" s="30"/>
      <c r="E227" s="30"/>
      <c r="F227" s="29"/>
      <c r="G227" s="31"/>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row>
    <row r="228">
      <c r="A228" s="17"/>
      <c r="B228" s="23"/>
      <c r="C228" s="23"/>
      <c r="D228" s="30"/>
      <c r="E228" s="30"/>
      <c r="F228" s="29"/>
      <c r="G228" s="31"/>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row>
    <row r="229">
      <c r="A229" s="17"/>
      <c r="B229" s="23"/>
      <c r="C229" s="23"/>
      <c r="D229" s="30"/>
      <c r="E229" s="30"/>
      <c r="F229" s="29"/>
      <c r="G229" s="31"/>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row>
    <row r="230">
      <c r="A230" s="17"/>
      <c r="B230" s="23"/>
      <c r="C230" s="23"/>
      <c r="D230" s="30"/>
      <c r="E230" s="30"/>
      <c r="F230" s="29"/>
      <c r="G230" s="31"/>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row>
    <row r="231">
      <c r="A231" s="17"/>
      <c r="B231" s="23"/>
      <c r="C231" s="23"/>
      <c r="D231" s="30"/>
      <c r="E231" s="30"/>
      <c r="F231" s="29"/>
      <c r="G231" s="31"/>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row>
    <row r="232">
      <c r="A232" s="17"/>
      <c r="B232" s="23"/>
      <c r="C232" s="23"/>
      <c r="D232" s="30"/>
      <c r="E232" s="30"/>
      <c r="F232" s="29"/>
      <c r="G232" s="39"/>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row>
    <row r="233">
      <c r="A233" s="23"/>
      <c r="B233" s="23"/>
      <c r="C233" s="23"/>
      <c r="D233" s="30"/>
      <c r="E233" s="30"/>
      <c r="F233" s="29"/>
      <c r="G233" s="31"/>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row>
    <row r="234">
      <c r="A234" s="23"/>
      <c r="B234" s="23"/>
      <c r="C234" s="23"/>
      <c r="D234" s="30"/>
      <c r="E234" s="30"/>
      <c r="F234" s="29"/>
      <c r="G234" s="31"/>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row>
    <row r="235">
      <c r="A235" s="23"/>
      <c r="B235" s="23"/>
      <c r="C235" s="23"/>
      <c r="D235" s="30"/>
      <c r="E235" s="30"/>
      <c r="F235" s="29"/>
      <c r="G235" s="31"/>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row>
    <row r="236">
      <c r="A236" s="23"/>
      <c r="B236" s="23"/>
      <c r="C236" s="23"/>
      <c r="D236" s="30"/>
      <c r="E236" s="30"/>
      <c r="F236" s="29"/>
      <c r="G236" s="31"/>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row>
    <row r="237">
      <c r="A237" s="23"/>
      <c r="B237" s="23"/>
      <c r="C237" s="23"/>
      <c r="D237" s="30"/>
      <c r="E237" s="30"/>
      <c r="F237" s="29"/>
      <c r="G237" s="31"/>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row>
    <row r="238">
      <c r="A238" s="23"/>
      <c r="B238" s="23"/>
      <c r="C238" s="23"/>
      <c r="D238" s="30"/>
      <c r="E238" s="30"/>
      <c r="F238" s="29"/>
      <c r="G238" s="31"/>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row>
    <row r="239">
      <c r="A239" s="23"/>
      <c r="B239" s="23"/>
      <c r="C239" s="23"/>
      <c r="D239" s="30"/>
      <c r="E239" s="30"/>
      <c r="F239" s="29"/>
      <c r="G239" s="31"/>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row>
    <row r="240">
      <c r="A240" s="23"/>
      <c r="B240" s="23"/>
      <c r="C240" s="23"/>
      <c r="D240" s="30"/>
      <c r="E240" s="30"/>
      <c r="F240" s="29"/>
      <c r="G240" s="31"/>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row>
    <row r="241">
      <c r="A241" s="23"/>
      <c r="B241" s="23"/>
      <c r="C241" s="23"/>
      <c r="D241" s="30"/>
      <c r="E241" s="30"/>
      <c r="F241" s="29"/>
      <c r="G241" s="31"/>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row>
    <row r="242">
      <c r="A242" s="23"/>
      <c r="B242" s="23"/>
      <c r="C242" s="23"/>
      <c r="D242" s="30"/>
      <c r="E242" s="30"/>
      <c r="F242" s="29"/>
      <c r="G242" s="31"/>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row>
    <row r="243">
      <c r="A243" s="23"/>
      <c r="B243" s="23"/>
      <c r="C243" s="23"/>
      <c r="D243" s="30"/>
      <c r="E243" s="30"/>
      <c r="F243" s="29"/>
      <c r="G243" s="31"/>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row>
    <row r="244">
      <c r="A244" s="23"/>
      <c r="B244" s="23"/>
      <c r="C244" s="23"/>
      <c r="D244" s="30"/>
      <c r="E244" s="30"/>
      <c r="F244" s="29"/>
      <c r="G244" s="31"/>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row>
    <row r="245">
      <c r="A245" s="23"/>
      <c r="B245" s="23"/>
      <c r="C245" s="23"/>
      <c r="D245" s="30"/>
      <c r="E245" s="30"/>
      <c r="F245" s="29"/>
      <c r="G245" s="31"/>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row>
    <row r="246">
      <c r="A246" s="23"/>
      <c r="B246" s="23"/>
      <c r="C246" s="23"/>
      <c r="D246" s="30"/>
      <c r="E246" s="30"/>
      <c r="F246" s="29"/>
      <c r="G246" s="31"/>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row>
    <row r="247">
      <c r="A247" s="23"/>
      <c r="B247" s="23"/>
      <c r="C247" s="23"/>
      <c r="D247" s="30"/>
      <c r="E247" s="30"/>
      <c r="F247" s="29"/>
      <c r="G247" s="31"/>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row>
    <row r="248">
      <c r="A248" s="23"/>
      <c r="B248" s="23"/>
      <c r="C248" s="23"/>
      <c r="D248" s="30"/>
      <c r="E248" s="30"/>
      <c r="F248" s="29"/>
      <c r="G248" s="31"/>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row>
    <row r="249">
      <c r="A249" s="23"/>
      <c r="B249" s="23"/>
      <c r="C249" s="23"/>
      <c r="D249" s="30"/>
      <c r="E249" s="30"/>
      <c r="F249" s="29"/>
      <c r="G249" s="31"/>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row>
    <row r="250">
      <c r="A250" s="23"/>
      <c r="B250" s="23"/>
      <c r="C250" s="23"/>
      <c r="D250" s="30"/>
      <c r="E250" s="30"/>
      <c r="F250" s="29"/>
      <c r="G250" s="31"/>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row>
    <row r="251">
      <c r="A251" s="23"/>
      <c r="B251" s="23"/>
      <c r="C251" s="23"/>
      <c r="D251" s="30"/>
      <c r="E251" s="30"/>
      <c r="F251" s="29"/>
      <c r="G251" s="31"/>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row>
    <row r="252">
      <c r="A252" s="23"/>
      <c r="B252" s="23"/>
      <c r="C252" s="23"/>
      <c r="D252" s="30"/>
      <c r="E252" s="30"/>
      <c r="F252" s="29"/>
      <c r="G252" s="31"/>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row>
    <row r="253">
      <c r="A253" s="23"/>
      <c r="B253" s="23"/>
      <c r="C253" s="23"/>
      <c r="D253" s="30"/>
      <c r="E253" s="30"/>
      <c r="F253" s="29"/>
      <c r="G253" s="31"/>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row>
    <row r="254">
      <c r="A254" s="23"/>
      <c r="B254" s="23"/>
      <c r="C254" s="23"/>
      <c r="D254" s="30"/>
      <c r="E254" s="30"/>
      <c r="F254" s="29"/>
      <c r="G254" s="31"/>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row>
    <row r="255">
      <c r="A255" s="23"/>
      <c r="B255" s="23"/>
      <c r="C255" s="23"/>
      <c r="D255" s="30"/>
      <c r="E255" s="30"/>
      <c r="F255" s="29"/>
      <c r="G255" s="31"/>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row>
    <row r="256">
      <c r="A256" s="23"/>
      <c r="B256" s="23"/>
      <c r="C256" s="23"/>
      <c r="D256" s="30"/>
      <c r="E256" s="30"/>
      <c r="F256" s="29"/>
      <c r="G256" s="31"/>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row>
    <row r="257">
      <c r="A257" s="23"/>
      <c r="B257" s="23"/>
      <c r="C257" s="23"/>
      <c r="D257" s="30"/>
      <c r="E257" s="30"/>
      <c r="F257" s="29"/>
      <c r="G257" s="31"/>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row>
    <row r="258">
      <c r="A258" s="23"/>
      <c r="B258" s="23"/>
      <c r="C258" s="23"/>
      <c r="D258" s="30"/>
      <c r="E258" s="30"/>
      <c r="F258" s="29"/>
      <c r="G258" s="31"/>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row>
    <row r="259">
      <c r="A259" s="23"/>
      <c r="B259" s="23"/>
      <c r="C259" s="23"/>
      <c r="D259" s="30"/>
      <c r="E259" s="30"/>
      <c r="F259" s="29"/>
      <c r="G259" s="31"/>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row>
    <row r="260">
      <c r="A260" s="23"/>
      <c r="B260" s="23"/>
      <c r="C260" s="23"/>
      <c r="D260" s="30"/>
      <c r="E260" s="30"/>
      <c r="F260" s="29"/>
      <c r="G260" s="31"/>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row>
    <row r="261">
      <c r="A261" s="23"/>
      <c r="B261" s="23"/>
      <c r="C261" s="23"/>
      <c r="D261" s="30"/>
      <c r="E261" s="30"/>
      <c r="F261" s="29"/>
      <c r="G261" s="31"/>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row>
    <row r="262">
      <c r="A262" s="23"/>
      <c r="B262" s="23"/>
      <c r="C262" s="23"/>
      <c r="D262" s="30"/>
      <c r="E262" s="30"/>
      <c r="F262" s="29"/>
      <c r="G262" s="31"/>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row>
    <row r="263">
      <c r="A263" s="23"/>
      <c r="B263" s="23"/>
      <c r="C263" s="23"/>
      <c r="D263" s="30"/>
      <c r="E263" s="30"/>
      <c r="F263" s="29"/>
      <c r="G263" s="31"/>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row>
    <row r="264">
      <c r="A264" s="23"/>
      <c r="B264" s="23"/>
      <c r="C264" s="23"/>
      <c r="D264" s="30"/>
      <c r="E264" s="30"/>
      <c r="F264" s="29"/>
      <c r="G264" s="31"/>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row>
    <row r="265">
      <c r="A265" s="23"/>
      <c r="B265" s="23"/>
      <c r="C265" s="23"/>
      <c r="D265" s="30"/>
      <c r="E265" s="30"/>
      <c r="F265" s="29"/>
      <c r="G265" s="31"/>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row>
    <row r="266">
      <c r="A266" s="23"/>
      <c r="B266" s="23"/>
      <c r="C266" s="23"/>
      <c r="D266" s="30"/>
      <c r="E266" s="30"/>
      <c r="F266" s="29"/>
      <c r="G266" s="31"/>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row>
    <row r="267">
      <c r="A267" s="23"/>
      <c r="B267" s="23"/>
      <c r="C267" s="23"/>
      <c r="D267" s="30"/>
      <c r="E267" s="30"/>
      <c r="F267" s="29"/>
      <c r="G267" s="31"/>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row>
    <row r="268">
      <c r="A268" s="23"/>
      <c r="B268" s="23"/>
      <c r="C268" s="23"/>
      <c r="D268" s="30"/>
      <c r="E268" s="30"/>
      <c r="F268" s="29"/>
      <c r="G268" s="31"/>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row>
    <row r="269">
      <c r="A269" s="23"/>
      <c r="B269" s="23"/>
      <c r="C269" s="23"/>
      <c r="D269" s="30"/>
      <c r="E269" s="30"/>
      <c r="F269" s="29"/>
      <c r="G269" s="31"/>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row>
    <row r="270">
      <c r="A270" s="23"/>
      <c r="B270" s="23"/>
      <c r="C270" s="23"/>
      <c r="D270" s="30"/>
      <c r="E270" s="30"/>
      <c r="F270" s="29"/>
      <c r="G270" s="31"/>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row>
    <row r="271">
      <c r="A271" s="23"/>
      <c r="B271" s="23"/>
      <c r="C271" s="23"/>
      <c r="D271" s="30"/>
      <c r="E271" s="30"/>
      <c r="F271" s="29"/>
      <c r="G271" s="31"/>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row>
    <row r="272">
      <c r="A272" s="23"/>
      <c r="B272" s="23"/>
      <c r="C272" s="23"/>
      <c r="D272" s="30"/>
      <c r="E272" s="30"/>
      <c r="F272" s="29"/>
      <c r="G272" s="31"/>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row>
    <row r="273">
      <c r="A273" s="23"/>
      <c r="B273" s="23"/>
      <c r="C273" s="23"/>
      <c r="D273" s="30"/>
      <c r="E273" s="30"/>
      <c r="F273" s="29"/>
      <c r="G273" s="31"/>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row>
    <row r="274">
      <c r="A274" s="23"/>
      <c r="B274" s="23"/>
      <c r="C274" s="23"/>
      <c r="D274" s="30"/>
      <c r="E274" s="30"/>
      <c r="F274" s="29"/>
      <c r="G274" s="31"/>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row>
    <row r="275">
      <c r="A275" s="23"/>
      <c r="B275" s="23"/>
      <c r="C275" s="23"/>
      <c r="D275" s="30"/>
      <c r="E275" s="30"/>
      <c r="F275" s="29"/>
      <c r="G275" s="31"/>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row>
    <row r="276">
      <c r="A276" s="23"/>
      <c r="B276" s="23"/>
      <c r="C276" s="23"/>
      <c r="D276" s="30"/>
      <c r="E276" s="30"/>
      <c r="F276" s="29"/>
      <c r="G276" s="31"/>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row>
    <row r="277">
      <c r="A277" s="23"/>
      <c r="B277" s="23"/>
      <c r="C277" s="23"/>
      <c r="D277" s="30"/>
      <c r="E277" s="30"/>
      <c r="F277" s="29"/>
      <c r="G277" s="31"/>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row>
    <row r="278">
      <c r="A278" s="23"/>
      <c r="B278" s="23"/>
      <c r="C278" s="23"/>
      <c r="D278" s="30"/>
      <c r="E278" s="30"/>
      <c r="F278" s="29"/>
      <c r="G278" s="31"/>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row>
    <row r="279">
      <c r="A279" s="23"/>
      <c r="B279" s="23"/>
      <c r="C279" s="23"/>
      <c r="D279" s="30"/>
      <c r="E279" s="30"/>
      <c r="F279" s="29"/>
      <c r="G279" s="31"/>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row>
    <row r="280">
      <c r="A280" s="23"/>
      <c r="B280" s="23"/>
      <c r="C280" s="23"/>
      <c r="D280" s="30"/>
      <c r="E280" s="30"/>
      <c r="F280" s="29"/>
      <c r="G280" s="31"/>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row>
    <row r="281">
      <c r="A281" s="23"/>
      <c r="B281" s="23"/>
      <c r="C281" s="23"/>
      <c r="D281" s="30"/>
      <c r="E281" s="30"/>
      <c r="F281" s="29"/>
      <c r="G281" s="31"/>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row>
    <row r="282">
      <c r="A282" s="23"/>
      <c r="B282" s="23"/>
      <c r="C282" s="23"/>
      <c r="D282" s="30"/>
      <c r="E282" s="30"/>
      <c r="F282" s="29"/>
      <c r="G282" s="31"/>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row>
    <row r="283">
      <c r="A283" s="23"/>
      <c r="B283" s="23"/>
      <c r="C283" s="23"/>
      <c r="D283" s="30"/>
      <c r="E283" s="30"/>
      <c r="F283" s="29"/>
      <c r="G283" s="31"/>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row>
    <row r="284">
      <c r="A284" s="23"/>
      <c r="B284" s="23"/>
      <c r="C284" s="23"/>
      <c r="D284" s="30"/>
      <c r="E284" s="30"/>
      <c r="F284" s="29"/>
      <c r="G284" s="31"/>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row>
    <row r="285">
      <c r="A285" s="23"/>
      <c r="B285" s="23"/>
      <c r="C285" s="23"/>
      <c r="D285" s="30"/>
      <c r="E285" s="30"/>
      <c r="F285" s="29"/>
      <c r="G285" s="31"/>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row>
    <row r="286">
      <c r="A286" s="23"/>
      <c r="B286" s="23"/>
      <c r="C286" s="23"/>
      <c r="D286" s="30"/>
      <c r="E286" s="30"/>
      <c r="F286" s="29"/>
      <c r="G286" s="31"/>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row>
    <row r="287">
      <c r="A287" s="23"/>
      <c r="B287" s="23"/>
      <c r="C287" s="23"/>
      <c r="D287" s="30"/>
      <c r="E287" s="30"/>
      <c r="F287" s="29"/>
      <c r="G287" s="31"/>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row>
    <row r="288">
      <c r="A288" s="23"/>
      <c r="B288" s="23"/>
      <c r="C288" s="23"/>
      <c r="D288" s="30"/>
      <c r="E288" s="30"/>
      <c r="F288" s="29"/>
      <c r="G288" s="31"/>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row>
    <row r="289">
      <c r="A289" s="23"/>
      <c r="B289" s="23"/>
      <c r="C289" s="23"/>
      <c r="D289" s="30"/>
      <c r="E289" s="30"/>
      <c r="F289" s="29"/>
      <c r="G289" s="31"/>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row>
    <row r="290">
      <c r="A290" s="23"/>
      <c r="B290" s="23"/>
      <c r="C290" s="23"/>
      <c r="D290" s="30"/>
      <c r="E290" s="30"/>
      <c r="F290" s="29"/>
      <c r="G290" s="31"/>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row>
    <row r="291">
      <c r="A291" s="23"/>
      <c r="B291" s="23"/>
      <c r="C291" s="23"/>
      <c r="D291" s="30"/>
      <c r="E291" s="30"/>
      <c r="F291" s="29"/>
      <c r="G291" s="31"/>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row>
    <row r="292">
      <c r="A292" s="23"/>
      <c r="B292" s="23"/>
      <c r="C292" s="23"/>
      <c r="D292" s="30"/>
      <c r="E292" s="30"/>
      <c r="F292" s="29"/>
      <c r="G292" s="31"/>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row>
    <row r="293">
      <c r="A293" s="23"/>
      <c r="B293" s="23"/>
      <c r="C293" s="23"/>
      <c r="D293" s="30"/>
      <c r="E293" s="30"/>
      <c r="F293" s="29"/>
      <c r="G293" s="31"/>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row>
    <row r="294">
      <c r="A294" s="23"/>
      <c r="B294" s="23"/>
      <c r="C294" s="23"/>
      <c r="D294" s="30"/>
      <c r="E294" s="30"/>
      <c r="F294" s="29"/>
      <c r="G294" s="31"/>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row>
    <row r="295">
      <c r="A295" s="23"/>
      <c r="B295" s="23"/>
      <c r="C295" s="23"/>
      <c r="D295" s="30"/>
      <c r="E295" s="30"/>
      <c r="F295" s="29"/>
      <c r="G295" s="31"/>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row>
    <row r="296">
      <c r="A296" s="23"/>
      <c r="B296" s="23"/>
      <c r="C296" s="23"/>
      <c r="D296" s="30"/>
      <c r="E296" s="30"/>
      <c r="F296" s="29"/>
      <c r="G296" s="31"/>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row>
    <row r="297">
      <c r="A297" s="23"/>
      <c r="B297" s="23"/>
      <c r="C297" s="23"/>
      <c r="D297" s="30"/>
      <c r="E297" s="30"/>
      <c r="F297" s="29"/>
      <c r="G297" s="31"/>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row>
    <row r="298">
      <c r="A298" s="23"/>
      <c r="B298" s="23"/>
      <c r="C298" s="23"/>
      <c r="D298" s="30"/>
      <c r="E298" s="30"/>
      <c r="F298" s="29"/>
      <c r="G298" s="31"/>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row>
    <row r="299">
      <c r="A299" s="23"/>
      <c r="B299" s="23"/>
      <c r="C299" s="23"/>
      <c r="D299" s="30"/>
      <c r="E299" s="30"/>
      <c r="F299" s="29"/>
      <c r="G299" s="31"/>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row>
    <row r="300">
      <c r="A300" s="23"/>
      <c r="B300" s="23"/>
      <c r="C300" s="23"/>
      <c r="D300" s="30"/>
      <c r="E300" s="30"/>
      <c r="F300" s="29"/>
      <c r="G300" s="31"/>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row>
    <row r="301">
      <c r="A301" s="23"/>
      <c r="B301" s="23"/>
      <c r="C301" s="23"/>
      <c r="D301" s="30"/>
      <c r="E301" s="30"/>
      <c r="F301" s="29"/>
      <c r="G301" s="31"/>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row>
    <row r="302">
      <c r="A302" s="23"/>
      <c r="B302" s="23"/>
      <c r="C302" s="23"/>
      <c r="D302" s="30"/>
      <c r="E302" s="30"/>
      <c r="F302" s="29"/>
      <c r="G302" s="31"/>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row>
    <row r="303">
      <c r="A303" s="23"/>
      <c r="B303" s="23"/>
      <c r="C303" s="23"/>
      <c r="D303" s="30"/>
      <c r="E303" s="30"/>
      <c r="F303" s="29"/>
      <c r="G303" s="31"/>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row>
    <row r="304">
      <c r="A304" s="23"/>
      <c r="B304" s="23"/>
      <c r="C304" s="23"/>
      <c r="D304" s="30"/>
      <c r="E304" s="30"/>
      <c r="F304" s="29"/>
      <c r="G304" s="31"/>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row>
    <row r="305">
      <c r="A305" s="23"/>
      <c r="B305" s="23"/>
      <c r="C305" s="23"/>
      <c r="D305" s="30"/>
      <c r="E305" s="30"/>
      <c r="F305" s="29"/>
      <c r="G305" s="39"/>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row>
    <row r="306">
      <c r="A306" s="23"/>
      <c r="B306" s="23"/>
      <c r="C306" s="23"/>
      <c r="D306" s="30"/>
      <c r="E306" s="30"/>
      <c r="F306" s="29"/>
      <c r="G306" s="31"/>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row>
    <row r="307">
      <c r="A307" s="23"/>
      <c r="B307" s="23"/>
      <c r="C307" s="23"/>
      <c r="D307" s="30"/>
      <c r="E307" s="30"/>
      <c r="F307" s="29"/>
      <c r="G307" s="31"/>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row>
    <row r="308">
      <c r="A308" s="23"/>
      <c r="B308" s="23"/>
      <c r="C308" s="23"/>
      <c r="D308" s="30"/>
      <c r="E308" s="30"/>
      <c r="F308" s="29"/>
      <c r="G308" s="31"/>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row>
    <row r="309">
      <c r="A309" s="23"/>
      <c r="B309" s="23"/>
      <c r="C309" s="23"/>
      <c r="D309" s="30"/>
      <c r="E309" s="30"/>
      <c r="F309" s="29"/>
      <c r="G309" s="31"/>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row>
    <row r="310">
      <c r="A310" s="23"/>
      <c r="B310" s="23"/>
      <c r="C310" s="23"/>
      <c r="D310" s="30"/>
      <c r="E310" s="30"/>
      <c r="F310" s="29"/>
      <c r="G310" s="31"/>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row>
    <row r="311">
      <c r="A311" s="23"/>
      <c r="B311" s="23"/>
      <c r="C311" s="23"/>
      <c r="D311" s="30"/>
      <c r="E311" s="30"/>
      <c r="F311" s="29"/>
      <c r="G311" s="31"/>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row>
    <row r="312">
      <c r="A312" s="23"/>
      <c r="B312" s="23"/>
      <c r="C312" s="23"/>
      <c r="D312" s="30"/>
      <c r="E312" s="30"/>
      <c r="F312" s="29"/>
      <c r="G312" s="31"/>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row>
    <row r="313">
      <c r="A313" s="23"/>
      <c r="B313" s="23"/>
      <c r="C313" s="23"/>
      <c r="D313" s="30"/>
      <c r="E313" s="30"/>
      <c r="F313" s="29"/>
      <c r="G313" s="31"/>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row>
    <row r="314">
      <c r="A314" s="23"/>
      <c r="B314" s="23"/>
      <c r="C314" s="23"/>
      <c r="D314" s="30"/>
      <c r="E314" s="30"/>
      <c r="F314" s="29"/>
      <c r="G314" s="31"/>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row>
    <row r="315">
      <c r="A315" s="23"/>
      <c r="B315" s="23"/>
      <c r="C315" s="23"/>
      <c r="D315" s="30"/>
      <c r="E315" s="30"/>
      <c r="F315" s="29"/>
      <c r="G315" s="31"/>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row>
    <row r="316">
      <c r="A316" s="23"/>
      <c r="B316" s="23"/>
      <c r="C316" s="23"/>
      <c r="D316" s="30"/>
      <c r="E316" s="30"/>
      <c r="F316" s="29"/>
      <c r="G316" s="31"/>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row>
    <row r="317">
      <c r="A317" s="23"/>
      <c r="B317" s="23"/>
      <c r="C317" s="23"/>
      <c r="D317" s="30"/>
      <c r="E317" s="30"/>
      <c r="F317" s="29"/>
      <c r="G317" s="31"/>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row>
    <row r="318">
      <c r="A318" s="23"/>
      <c r="B318" s="23"/>
      <c r="C318" s="23"/>
      <c r="D318" s="30"/>
      <c r="E318" s="30"/>
      <c r="F318" s="29"/>
      <c r="G318" s="31"/>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row>
    <row r="319">
      <c r="A319" s="23"/>
      <c r="B319" s="23"/>
      <c r="C319" s="23"/>
      <c r="D319" s="30"/>
      <c r="E319" s="30"/>
      <c r="F319" s="29"/>
      <c r="G319" s="39"/>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row>
    <row r="320">
      <c r="A320" s="23"/>
      <c r="B320" s="23"/>
      <c r="C320" s="23"/>
      <c r="D320" s="30"/>
      <c r="E320" s="30"/>
      <c r="F320" s="29"/>
      <c r="G320" s="31"/>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row>
    <row r="321">
      <c r="A321" s="23"/>
      <c r="B321" s="23"/>
      <c r="C321" s="23"/>
      <c r="D321" s="30"/>
      <c r="E321" s="30"/>
      <c r="F321" s="29"/>
      <c r="G321" s="31"/>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row>
    <row r="322">
      <c r="A322" s="23"/>
      <c r="B322" s="23"/>
      <c r="C322" s="23"/>
      <c r="D322" s="30"/>
      <c r="E322" s="30"/>
      <c r="F322" s="29"/>
      <c r="G322" s="31"/>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row>
    <row r="323">
      <c r="A323" s="23"/>
      <c r="B323" s="23"/>
      <c r="C323" s="23"/>
      <c r="D323" s="30"/>
      <c r="E323" s="30"/>
      <c r="F323" s="29"/>
      <c r="G323" s="31"/>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row>
    <row r="324">
      <c r="A324" s="23"/>
      <c r="B324" s="23"/>
      <c r="C324" s="23"/>
      <c r="D324" s="30"/>
      <c r="E324" s="30"/>
      <c r="F324" s="29"/>
      <c r="G324" s="31"/>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row>
    <row r="325">
      <c r="A325" s="23"/>
      <c r="B325" s="23"/>
      <c r="C325" s="23"/>
      <c r="D325" s="30"/>
      <c r="E325" s="30"/>
      <c r="F325" s="29"/>
      <c r="G325" s="31"/>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row>
    <row r="326">
      <c r="A326" s="23"/>
      <c r="B326" s="23"/>
      <c r="C326" s="23"/>
      <c r="D326" s="30"/>
      <c r="E326" s="30"/>
      <c r="F326" s="29"/>
      <c r="G326" s="31"/>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row>
    <row r="327">
      <c r="A327" s="23"/>
      <c r="B327" s="23"/>
      <c r="C327" s="23"/>
      <c r="D327" s="30"/>
      <c r="E327" s="30"/>
      <c r="F327" s="29"/>
      <c r="G327" s="31"/>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row>
    <row r="328">
      <c r="A328" s="23"/>
      <c r="B328" s="23"/>
      <c r="C328" s="23"/>
      <c r="D328" s="30"/>
      <c r="E328" s="30"/>
      <c r="F328" s="29"/>
      <c r="G328" s="31"/>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row>
    <row r="329">
      <c r="A329" s="23"/>
      <c r="B329" s="23"/>
      <c r="C329" s="23"/>
      <c r="D329" s="30"/>
      <c r="E329" s="30"/>
      <c r="F329" s="29"/>
      <c r="G329" s="31"/>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row>
    <row r="330">
      <c r="A330" s="23"/>
      <c r="B330" s="23"/>
      <c r="C330" s="23"/>
      <c r="D330" s="30"/>
      <c r="E330" s="30"/>
      <c r="F330" s="29"/>
      <c r="G330" s="31"/>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row>
    <row r="331">
      <c r="A331" s="23"/>
      <c r="B331" s="23"/>
      <c r="C331" s="23"/>
      <c r="D331" s="30"/>
      <c r="E331" s="30"/>
      <c r="F331" s="29"/>
      <c r="G331" s="31"/>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row>
    <row r="332">
      <c r="A332" s="23"/>
      <c r="B332" s="23"/>
      <c r="C332" s="23"/>
      <c r="D332" s="30"/>
      <c r="E332" s="30"/>
      <c r="F332" s="29"/>
      <c r="G332" s="31"/>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row>
    <row r="333">
      <c r="A333" s="23"/>
      <c r="B333" s="23"/>
      <c r="C333" s="23"/>
      <c r="D333" s="30"/>
      <c r="E333" s="30"/>
      <c r="F333" s="29"/>
      <c r="G333" s="31"/>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row>
    <row r="334">
      <c r="A334" s="23"/>
      <c r="B334" s="23"/>
      <c r="C334" s="23"/>
      <c r="D334" s="30"/>
      <c r="E334" s="30"/>
      <c r="F334" s="29"/>
      <c r="G334" s="31"/>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row>
    <row r="335">
      <c r="A335" s="23"/>
      <c r="B335" s="23"/>
      <c r="C335" s="23"/>
      <c r="D335" s="30"/>
      <c r="E335" s="30"/>
      <c r="F335" s="29"/>
      <c r="G335" s="31"/>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row>
    <row r="336">
      <c r="A336" s="23"/>
      <c r="B336" s="23"/>
      <c r="C336" s="23"/>
      <c r="D336" s="30"/>
      <c r="E336" s="30"/>
      <c r="F336" s="29"/>
      <c r="G336" s="31"/>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row>
    <row r="337">
      <c r="A337" s="23"/>
      <c r="B337" s="23"/>
      <c r="C337" s="23"/>
      <c r="D337" s="30"/>
      <c r="E337" s="30"/>
      <c r="F337" s="29"/>
      <c r="G337" s="31"/>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row>
    <row r="338">
      <c r="A338" s="23"/>
      <c r="B338" s="23"/>
      <c r="C338" s="23"/>
      <c r="D338" s="30"/>
      <c r="E338" s="30"/>
      <c r="F338" s="29"/>
      <c r="G338" s="31"/>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row>
    <row r="339">
      <c r="A339" s="23"/>
      <c r="B339" s="23"/>
      <c r="C339" s="23"/>
      <c r="D339" s="30"/>
      <c r="E339" s="30"/>
      <c r="F339" s="29"/>
      <c r="G339" s="31"/>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row>
    <row r="340">
      <c r="A340" s="23"/>
      <c r="B340" s="23"/>
      <c r="C340" s="23"/>
      <c r="D340" s="30"/>
      <c r="E340" s="30"/>
      <c r="F340" s="29"/>
      <c r="G340" s="31"/>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row>
    <row r="341">
      <c r="A341" s="23"/>
      <c r="B341" s="23"/>
      <c r="C341" s="23"/>
      <c r="D341" s="30"/>
      <c r="E341" s="30"/>
      <c r="F341" s="29"/>
      <c r="G341" s="31"/>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row>
    <row r="342">
      <c r="A342" s="23"/>
      <c r="B342" s="23"/>
      <c r="C342" s="23"/>
      <c r="D342" s="30"/>
      <c r="E342" s="30"/>
      <c r="F342" s="29"/>
      <c r="G342" s="31"/>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row>
    <row r="343">
      <c r="A343" s="23"/>
      <c r="B343" s="23"/>
      <c r="C343" s="23"/>
      <c r="D343" s="30"/>
      <c r="E343" s="30"/>
      <c r="F343" s="29"/>
      <c r="G343" s="31"/>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row>
    <row r="344">
      <c r="A344" s="23"/>
      <c r="B344" s="23"/>
      <c r="C344" s="23"/>
      <c r="D344" s="30"/>
      <c r="E344" s="30"/>
      <c r="F344" s="29"/>
      <c r="G344" s="31"/>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row>
    <row r="345">
      <c r="A345" s="23"/>
      <c r="B345" s="23"/>
      <c r="C345" s="23"/>
      <c r="D345" s="30"/>
      <c r="E345" s="30"/>
      <c r="F345" s="29"/>
      <c r="G345" s="31"/>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row>
    <row r="346">
      <c r="A346" s="23"/>
      <c r="B346" s="23"/>
      <c r="C346" s="23"/>
      <c r="D346" s="30"/>
      <c r="E346" s="30"/>
      <c r="F346" s="29"/>
      <c r="G346" s="31"/>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row>
    <row r="347">
      <c r="A347" s="23"/>
      <c r="B347" s="23"/>
      <c r="C347" s="23"/>
      <c r="D347" s="30"/>
      <c r="E347" s="30"/>
      <c r="F347" s="29"/>
      <c r="G347" s="31"/>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row>
    <row r="348">
      <c r="A348" s="23"/>
      <c r="B348" s="23"/>
      <c r="C348" s="23"/>
      <c r="D348" s="30"/>
      <c r="E348" s="30"/>
      <c r="F348" s="29"/>
      <c r="G348" s="31"/>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row>
    <row r="349">
      <c r="A349" s="23"/>
      <c r="B349" s="23"/>
      <c r="C349" s="23"/>
      <c r="D349" s="30"/>
      <c r="E349" s="30"/>
      <c r="F349" s="29"/>
      <c r="G349" s="31"/>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row>
    <row r="350">
      <c r="A350" s="23"/>
      <c r="B350" s="23"/>
      <c r="C350" s="23"/>
      <c r="D350" s="30"/>
      <c r="E350" s="30"/>
      <c r="F350" s="29"/>
      <c r="G350" s="31"/>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row>
    <row r="351">
      <c r="A351" s="23"/>
      <c r="B351" s="23"/>
      <c r="C351" s="23"/>
      <c r="D351" s="30"/>
      <c r="E351" s="30"/>
      <c r="F351" s="29"/>
      <c r="G351" s="31"/>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row>
    <row r="352">
      <c r="A352" s="23"/>
      <c r="B352" s="23"/>
      <c r="C352" s="23"/>
      <c r="D352" s="30"/>
      <c r="E352" s="30"/>
      <c r="F352" s="29"/>
      <c r="G352" s="31"/>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row>
    <row r="353">
      <c r="A353" s="23"/>
      <c r="B353" s="23"/>
      <c r="C353" s="23"/>
      <c r="D353" s="30"/>
      <c r="E353" s="30"/>
      <c r="F353" s="29"/>
      <c r="G353" s="31"/>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row>
    <row r="354">
      <c r="A354" s="23"/>
      <c r="B354" s="23"/>
      <c r="C354" s="23"/>
      <c r="D354" s="30"/>
      <c r="E354" s="30"/>
      <c r="F354" s="29"/>
      <c r="G354" s="31"/>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row>
    <row r="355">
      <c r="A355" s="23"/>
      <c r="B355" s="23"/>
      <c r="C355" s="23"/>
      <c r="D355" s="30"/>
      <c r="E355" s="30"/>
      <c r="F355" s="29"/>
      <c r="G355" s="31"/>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row>
    <row r="356">
      <c r="A356" s="23"/>
      <c r="B356" s="23"/>
      <c r="C356" s="23"/>
      <c r="D356" s="30"/>
      <c r="E356" s="30"/>
      <c r="F356" s="29"/>
      <c r="G356" s="31"/>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row>
    <row r="357">
      <c r="A357" s="23"/>
      <c r="B357" s="23"/>
      <c r="C357" s="23"/>
      <c r="D357" s="30"/>
      <c r="E357" s="30"/>
      <c r="F357" s="29"/>
      <c r="G357" s="31"/>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row>
    <row r="358">
      <c r="A358" s="23"/>
      <c r="B358" s="23"/>
      <c r="C358" s="23"/>
      <c r="D358" s="30"/>
      <c r="E358" s="30"/>
      <c r="F358" s="29"/>
      <c r="G358" s="31"/>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row>
    <row r="359">
      <c r="A359" s="23"/>
      <c r="B359" s="23"/>
      <c r="C359" s="23"/>
      <c r="D359" s="30"/>
      <c r="E359" s="30"/>
      <c r="F359" s="29"/>
      <c r="G359" s="31"/>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row>
    <row r="360">
      <c r="A360" s="23"/>
      <c r="B360" s="23"/>
      <c r="C360" s="23"/>
      <c r="D360" s="30"/>
      <c r="E360" s="30"/>
      <c r="F360" s="29"/>
      <c r="G360" s="31"/>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row>
    <row r="361">
      <c r="A361" s="23"/>
      <c r="B361" s="23"/>
      <c r="C361" s="23"/>
      <c r="D361" s="30"/>
      <c r="E361" s="30"/>
      <c r="F361" s="29"/>
      <c r="G361" s="31"/>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row>
    <row r="362">
      <c r="A362" s="23"/>
      <c r="B362" s="23"/>
      <c r="C362" s="23"/>
      <c r="D362" s="30"/>
      <c r="E362" s="30"/>
      <c r="F362" s="29"/>
      <c r="G362" s="31"/>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row>
    <row r="363">
      <c r="A363" s="23"/>
      <c r="B363" s="23"/>
      <c r="C363" s="23"/>
      <c r="D363" s="30"/>
      <c r="E363" s="30"/>
      <c r="F363" s="29"/>
      <c r="G363" s="31"/>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row>
    <row r="364">
      <c r="A364" s="23"/>
      <c r="B364" s="23"/>
      <c r="C364" s="23"/>
      <c r="D364" s="30"/>
      <c r="E364" s="30"/>
      <c r="F364" s="29"/>
      <c r="G364" s="31"/>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row>
    <row r="365">
      <c r="A365" s="23"/>
      <c r="B365" s="23"/>
      <c r="C365" s="23"/>
      <c r="D365" s="30"/>
      <c r="E365" s="30"/>
      <c r="F365" s="29"/>
      <c r="G365" s="31"/>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row>
    <row r="366">
      <c r="A366" s="23"/>
      <c r="B366" s="23"/>
      <c r="C366" s="23"/>
      <c r="D366" s="30"/>
      <c r="E366" s="30"/>
      <c r="F366" s="29"/>
      <c r="G366" s="31"/>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row>
    <row r="367">
      <c r="A367" s="23"/>
      <c r="B367" s="23"/>
      <c r="C367" s="23"/>
      <c r="D367" s="30"/>
      <c r="E367" s="30"/>
      <c r="F367" s="29"/>
      <c r="G367" s="31"/>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row>
    <row r="368">
      <c r="A368" s="23"/>
      <c r="B368" s="23"/>
      <c r="C368" s="23"/>
      <c r="D368" s="30"/>
      <c r="E368" s="30"/>
      <c r="F368" s="29"/>
      <c r="G368" s="31"/>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row>
    <row r="369">
      <c r="A369" s="23"/>
      <c r="B369" s="23"/>
      <c r="C369" s="23"/>
      <c r="D369" s="30"/>
      <c r="E369" s="30"/>
      <c r="F369" s="43"/>
      <c r="G369" s="31"/>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row>
    <row r="370">
      <c r="A370" s="23"/>
      <c r="B370" s="23"/>
      <c r="C370" s="23"/>
      <c r="D370" s="30"/>
      <c r="E370" s="30"/>
      <c r="F370" s="29"/>
      <c r="G370" s="31"/>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row>
    <row r="371">
      <c r="A371" s="23"/>
      <c r="B371" s="23"/>
      <c r="C371" s="23"/>
      <c r="D371" s="30"/>
      <c r="E371" s="30"/>
      <c r="F371" s="29"/>
      <c r="G371" s="31"/>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row>
    <row r="372">
      <c r="A372" s="23"/>
      <c r="B372" s="23"/>
      <c r="C372" s="23"/>
      <c r="D372" s="30"/>
      <c r="E372" s="30"/>
      <c r="F372" s="29"/>
      <c r="G372" s="31"/>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row>
    <row r="373">
      <c r="A373" s="23"/>
      <c r="B373" s="23"/>
      <c r="C373" s="23"/>
      <c r="D373" s="30"/>
      <c r="E373" s="30"/>
      <c r="F373" s="29"/>
      <c r="G373" s="31"/>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row>
    <row r="374">
      <c r="A374" s="23"/>
      <c r="B374" s="23"/>
      <c r="C374" s="23"/>
      <c r="D374" s="30"/>
      <c r="E374" s="30"/>
      <c r="F374" s="29"/>
      <c r="G374" s="31"/>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row>
    <row r="375">
      <c r="A375" s="23"/>
      <c r="B375" s="23"/>
      <c r="C375" s="23"/>
      <c r="D375" s="30"/>
      <c r="E375" s="30"/>
      <c r="F375" s="29"/>
      <c r="G375" s="31"/>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row>
    <row r="376">
      <c r="A376" s="23"/>
      <c r="B376" s="23"/>
      <c r="C376" s="23"/>
      <c r="D376" s="30"/>
      <c r="E376" s="30"/>
      <c r="F376" s="29"/>
      <c r="G376" s="39"/>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row>
    <row r="377">
      <c r="A377" s="23"/>
      <c r="B377" s="23"/>
      <c r="C377" s="23"/>
      <c r="D377" s="30"/>
      <c r="E377" s="30"/>
      <c r="F377" s="29"/>
      <c r="G377" s="31"/>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row>
    <row r="378">
      <c r="A378" s="23"/>
      <c r="B378" s="23"/>
      <c r="C378" s="23"/>
      <c r="D378" s="30"/>
      <c r="E378" s="30"/>
      <c r="F378" s="29"/>
      <c r="G378" s="31"/>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row>
    <row r="379">
      <c r="A379" s="23"/>
      <c r="B379" s="23"/>
      <c r="C379" s="23"/>
      <c r="D379" s="30"/>
      <c r="E379" s="30"/>
      <c r="F379" s="29"/>
      <c r="G379" s="31"/>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row>
    <row r="380">
      <c r="A380" s="23"/>
      <c r="B380" s="23"/>
      <c r="C380" s="23"/>
      <c r="D380" s="30"/>
      <c r="E380" s="30"/>
      <c r="F380" s="29"/>
      <c r="G380" s="31"/>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row>
    <row r="381">
      <c r="A381" s="23"/>
      <c r="B381" s="23"/>
      <c r="C381" s="23"/>
      <c r="D381" s="30"/>
      <c r="E381" s="30"/>
      <c r="F381" s="29"/>
      <c r="G381" s="31"/>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row>
    <row r="382">
      <c r="A382" s="23"/>
      <c r="B382" s="23"/>
      <c r="C382" s="23"/>
      <c r="D382" s="30"/>
      <c r="E382" s="30"/>
      <c r="F382" s="29"/>
      <c r="G382" s="31"/>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row>
    <row r="383">
      <c r="A383" s="23"/>
      <c r="B383" s="23"/>
      <c r="C383" s="23"/>
      <c r="D383" s="30"/>
      <c r="E383" s="30"/>
      <c r="F383" s="29"/>
      <c r="G383" s="31"/>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row>
    <row r="384">
      <c r="A384" s="23"/>
      <c r="B384" s="23"/>
      <c r="C384" s="23"/>
      <c r="D384" s="30"/>
      <c r="E384" s="30"/>
      <c r="F384" s="29"/>
      <c r="G384" s="31"/>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row>
    <row r="385">
      <c r="A385" s="23"/>
      <c r="B385" s="23"/>
      <c r="C385" s="23"/>
      <c r="D385" s="30"/>
      <c r="E385" s="30"/>
      <c r="F385" s="29"/>
      <c r="G385" s="31"/>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row>
    <row r="386">
      <c r="A386" s="23"/>
      <c r="B386" s="23"/>
      <c r="C386" s="23"/>
      <c r="D386" s="30"/>
      <c r="E386" s="30"/>
      <c r="F386" s="29"/>
      <c r="G386" s="31"/>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row>
    <row r="387">
      <c r="A387" s="23"/>
      <c r="B387" s="23"/>
      <c r="C387" s="23"/>
      <c r="D387" s="30"/>
      <c r="E387" s="30"/>
      <c r="F387" s="29"/>
      <c r="G387" s="31"/>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row>
    <row r="388">
      <c r="A388" s="23"/>
      <c r="B388" s="23"/>
      <c r="C388" s="23"/>
      <c r="D388" s="30"/>
      <c r="E388" s="30"/>
      <c r="F388" s="29"/>
      <c r="G388" s="31"/>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row>
    <row r="389">
      <c r="A389" s="23"/>
      <c r="B389" s="23"/>
      <c r="C389" s="23"/>
      <c r="D389" s="30"/>
      <c r="E389" s="30"/>
      <c r="F389" s="29"/>
      <c r="G389" s="31"/>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row>
    <row r="390">
      <c r="A390" s="23"/>
      <c r="B390" s="23"/>
      <c r="C390" s="23"/>
      <c r="D390" s="30"/>
      <c r="E390" s="30"/>
      <c r="F390" s="29"/>
      <c r="G390" s="31"/>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row>
    <row r="391">
      <c r="A391" s="23"/>
      <c r="B391" s="23"/>
      <c r="C391" s="23"/>
      <c r="D391" s="30"/>
      <c r="E391" s="30"/>
      <c r="F391" s="29"/>
      <c r="G391" s="31"/>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row>
    <row r="392">
      <c r="A392" s="23"/>
      <c r="B392" s="23"/>
      <c r="C392" s="23"/>
      <c r="D392" s="30"/>
      <c r="E392" s="30"/>
      <c r="F392" s="29"/>
      <c r="G392" s="31"/>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row>
    <row r="393">
      <c r="A393" s="23"/>
      <c r="B393" s="23"/>
      <c r="C393" s="23"/>
      <c r="D393" s="30"/>
      <c r="E393" s="30"/>
      <c r="F393" s="29"/>
      <c r="G393" s="31"/>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row>
    <row r="394">
      <c r="A394" s="23"/>
      <c r="B394" s="23"/>
      <c r="C394" s="23"/>
      <c r="D394" s="30"/>
      <c r="E394" s="30"/>
      <c r="F394" s="29"/>
      <c r="G394" s="31"/>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row>
    <row r="395">
      <c r="A395" s="23"/>
      <c r="B395" s="23"/>
      <c r="C395" s="23"/>
      <c r="D395" s="30"/>
      <c r="E395" s="30"/>
      <c r="F395" s="29"/>
      <c r="G395" s="31"/>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row>
    <row r="396">
      <c r="A396" s="23"/>
      <c r="B396" s="23"/>
      <c r="C396" s="23"/>
      <c r="D396" s="30"/>
      <c r="E396" s="30"/>
      <c r="F396" s="29"/>
      <c r="G396" s="31"/>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row>
    <row r="397">
      <c r="A397" s="23"/>
      <c r="B397" s="23"/>
      <c r="C397" s="23"/>
      <c r="D397" s="30"/>
      <c r="E397" s="30"/>
      <c r="F397" s="29"/>
      <c r="G397" s="31"/>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c r="AE397" s="23"/>
    </row>
    <row r="398">
      <c r="A398" s="23"/>
      <c r="B398" s="23"/>
      <c r="C398" s="23"/>
      <c r="D398" s="30"/>
      <c r="E398" s="30"/>
      <c r="F398" s="29"/>
      <c r="G398" s="31"/>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row>
    <row r="399">
      <c r="A399" s="23"/>
      <c r="B399" s="23"/>
      <c r="C399" s="23"/>
      <c r="D399" s="30"/>
      <c r="E399" s="30"/>
      <c r="F399" s="29"/>
      <c r="G399" s="31"/>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row>
    <row r="400">
      <c r="A400" s="23"/>
      <c r="B400" s="23"/>
      <c r="C400" s="23"/>
      <c r="D400" s="30"/>
      <c r="E400" s="30"/>
      <c r="F400" s="29"/>
      <c r="G400" s="31"/>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row>
    <row r="401">
      <c r="A401" s="23"/>
      <c r="B401" s="23"/>
      <c r="C401" s="23"/>
      <c r="D401" s="30"/>
      <c r="E401" s="30"/>
      <c r="F401" s="29"/>
      <c r="G401" s="31"/>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row>
    <row r="402">
      <c r="A402" s="23"/>
      <c r="B402" s="23"/>
      <c r="C402" s="23"/>
      <c r="D402" s="30"/>
      <c r="E402" s="30"/>
      <c r="F402" s="29"/>
      <c r="G402" s="31"/>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row>
    <row r="403">
      <c r="A403" s="23"/>
      <c r="B403" s="23"/>
      <c r="C403" s="23"/>
      <c r="D403" s="30"/>
      <c r="E403" s="30"/>
      <c r="F403" s="29"/>
      <c r="G403" s="31"/>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c r="AE403" s="23"/>
    </row>
    <row r="404">
      <c r="A404" s="23"/>
      <c r="B404" s="23"/>
      <c r="C404" s="23"/>
      <c r="D404" s="30"/>
      <c r="E404" s="30"/>
      <c r="F404" s="29"/>
      <c r="G404" s="31"/>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row>
    <row r="405">
      <c r="A405" s="23"/>
      <c r="B405" s="23"/>
      <c r="C405" s="23"/>
      <c r="D405" s="30"/>
      <c r="E405" s="30"/>
      <c r="F405" s="29"/>
      <c r="G405" s="31"/>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c r="AE405" s="23"/>
    </row>
    <row r="406">
      <c r="A406" s="23"/>
      <c r="B406" s="23"/>
      <c r="C406" s="23"/>
      <c r="D406" s="30"/>
      <c r="E406" s="30"/>
      <c r="F406" s="29"/>
      <c r="G406" s="31"/>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c r="AE406" s="23"/>
    </row>
    <row r="407">
      <c r="A407" s="23"/>
      <c r="B407" s="23"/>
      <c r="C407" s="23"/>
      <c r="D407" s="30"/>
      <c r="E407" s="30"/>
      <c r="F407" s="29"/>
      <c r="G407" s="31"/>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row>
    <row r="408">
      <c r="A408" s="23"/>
      <c r="B408" s="23"/>
      <c r="C408" s="23"/>
      <c r="D408" s="30"/>
      <c r="E408" s="30"/>
      <c r="F408" s="29"/>
      <c r="G408" s="31"/>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row>
    <row r="409">
      <c r="A409" s="23"/>
      <c r="B409" s="23"/>
      <c r="C409" s="23"/>
      <c r="D409" s="30"/>
      <c r="E409" s="30"/>
      <c r="F409" s="29"/>
      <c r="G409" s="31"/>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row>
    <row r="410">
      <c r="A410" s="23"/>
      <c r="B410" s="23"/>
      <c r="C410" s="23"/>
      <c r="D410" s="30"/>
      <c r="E410" s="30"/>
      <c r="F410" s="29"/>
      <c r="G410" s="31"/>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row>
    <row r="411">
      <c r="A411" s="23"/>
      <c r="B411" s="23"/>
      <c r="C411" s="23"/>
      <c r="D411" s="30"/>
      <c r="E411" s="30"/>
      <c r="F411" s="29"/>
      <c r="G411" s="31"/>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row>
    <row r="412">
      <c r="A412" s="23"/>
      <c r="B412" s="23"/>
      <c r="C412" s="23"/>
      <c r="D412" s="30"/>
      <c r="E412" s="30"/>
      <c r="F412" s="29"/>
      <c r="G412" s="31"/>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c r="AE412" s="23"/>
    </row>
    <row r="413">
      <c r="A413" s="23"/>
      <c r="B413" s="23"/>
      <c r="C413" s="23"/>
      <c r="D413" s="30"/>
      <c r="E413" s="30"/>
      <c r="F413" s="29"/>
      <c r="G413" s="31"/>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row>
    <row r="414">
      <c r="A414" s="23"/>
      <c r="B414" s="23"/>
      <c r="C414" s="23"/>
      <c r="D414" s="30"/>
      <c r="E414" s="30"/>
      <c r="F414" s="29"/>
      <c r="G414" s="31"/>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row>
    <row r="415">
      <c r="A415" s="23"/>
      <c r="B415" s="23"/>
      <c r="C415" s="23"/>
      <c r="D415" s="30"/>
      <c r="E415" s="30"/>
      <c r="F415" s="29"/>
      <c r="G415" s="31"/>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row>
    <row r="416">
      <c r="A416" s="23"/>
      <c r="B416" s="23"/>
      <c r="C416" s="23"/>
      <c r="D416" s="30"/>
      <c r="E416" s="30"/>
      <c r="F416" s="29"/>
      <c r="G416" s="31"/>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c r="AE416" s="23"/>
    </row>
    <row r="417">
      <c r="A417" s="23"/>
      <c r="B417" s="23"/>
      <c r="C417" s="23"/>
      <c r="D417" s="30"/>
      <c r="E417" s="30"/>
      <c r="F417" s="29"/>
      <c r="G417" s="31"/>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row>
    <row r="418">
      <c r="A418" s="23"/>
      <c r="B418" s="23"/>
      <c r="C418" s="23"/>
      <c r="D418" s="30"/>
      <c r="E418" s="30"/>
      <c r="F418" s="29"/>
      <c r="G418" s="31"/>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row>
    <row r="419">
      <c r="A419" s="23"/>
      <c r="B419" s="23"/>
      <c r="C419" s="23"/>
      <c r="D419" s="30"/>
      <c r="E419" s="30"/>
      <c r="F419" s="29"/>
      <c r="G419" s="31"/>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row>
    <row r="420">
      <c r="A420" s="23"/>
      <c r="B420" s="23"/>
      <c r="C420" s="23"/>
      <c r="D420" s="30"/>
      <c r="E420" s="30"/>
      <c r="F420" s="29"/>
      <c r="G420" s="31"/>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row>
    <row r="421">
      <c r="A421" s="23"/>
      <c r="B421" s="23"/>
      <c r="C421" s="23"/>
      <c r="D421" s="30"/>
      <c r="E421" s="30"/>
      <c r="F421" s="29"/>
      <c r="G421" s="31"/>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row>
    <row r="422">
      <c r="A422" s="23"/>
      <c r="B422" s="23"/>
      <c r="C422" s="23"/>
      <c r="D422" s="30"/>
      <c r="E422" s="30"/>
      <c r="F422" s="29"/>
      <c r="G422" s="31"/>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row>
    <row r="423">
      <c r="A423" s="23"/>
      <c r="B423" s="23"/>
      <c r="C423" s="23"/>
      <c r="D423" s="30"/>
      <c r="E423" s="30"/>
      <c r="F423" s="29"/>
      <c r="G423" s="31"/>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row>
    <row r="424">
      <c r="A424" s="23"/>
      <c r="B424" s="23"/>
      <c r="C424" s="23"/>
      <c r="D424" s="30"/>
      <c r="E424" s="30"/>
      <c r="F424" s="29"/>
      <c r="G424" s="31"/>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c r="AE424" s="23"/>
    </row>
    <row r="425">
      <c r="A425" s="23"/>
      <c r="B425" s="23"/>
      <c r="C425" s="23"/>
      <c r="D425" s="30"/>
      <c r="E425" s="30"/>
      <c r="F425" s="29"/>
      <c r="G425" s="31"/>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row>
    <row r="426">
      <c r="A426" s="23"/>
      <c r="B426" s="23"/>
      <c r="C426" s="23"/>
      <c r="D426" s="30"/>
      <c r="E426" s="30"/>
      <c r="F426" s="29"/>
      <c r="G426" s="31"/>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row>
    <row r="427">
      <c r="A427" s="23"/>
      <c r="B427" s="23"/>
      <c r="C427" s="23"/>
      <c r="D427" s="30"/>
      <c r="E427" s="30"/>
      <c r="F427" s="29"/>
      <c r="G427" s="31"/>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row>
    <row r="428">
      <c r="A428" s="23"/>
      <c r="B428" s="23"/>
      <c r="C428" s="23"/>
      <c r="D428" s="30"/>
      <c r="E428" s="30"/>
      <c r="F428" s="29"/>
      <c r="G428" s="31"/>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row>
    <row r="429">
      <c r="A429" s="23"/>
      <c r="B429" s="23"/>
      <c r="C429" s="23"/>
      <c r="D429" s="30"/>
      <c r="E429" s="30"/>
      <c r="F429" s="29"/>
      <c r="G429" s="31"/>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c r="AE429" s="23"/>
    </row>
    <row r="430">
      <c r="A430" s="23"/>
      <c r="B430" s="23"/>
      <c r="C430" s="23"/>
      <c r="D430" s="30"/>
      <c r="E430" s="30"/>
      <c r="F430" s="29"/>
      <c r="G430" s="39"/>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row>
    <row r="431">
      <c r="A431" s="23"/>
      <c r="B431" s="23"/>
      <c r="C431" s="23"/>
      <c r="D431" s="30"/>
      <c r="E431" s="30"/>
      <c r="F431" s="29"/>
      <c r="G431" s="31"/>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c r="AE431" s="23"/>
    </row>
    <row r="432">
      <c r="A432" s="23"/>
      <c r="B432" s="23"/>
      <c r="C432" s="23"/>
      <c r="D432" s="30"/>
      <c r="E432" s="30"/>
      <c r="F432" s="29"/>
      <c r="G432" s="31"/>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c r="AE432" s="23"/>
    </row>
    <row r="433">
      <c r="A433" s="23"/>
      <c r="B433" s="23"/>
      <c r="C433" s="23"/>
      <c r="D433" s="30"/>
      <c r="E433" s="30"/>
      <c r="F433" s="29"/>
      <c r="G433" s="31"/>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c r="AE433" s="23"/>
    </row>
    <row r="434">
      <c r="A434" s="23"/>
      <c r="B434" s="23"/>
      <c r="C434" s="23"/>
      <c r="D434" s="30"/>
      <c r="E434" s="30"/>
      <c r="F434" s="29"/>
      <c r="G434" s="31"/>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c r="AE434" s="23"/>
    </row>
    <row r="435">
      <c r="A435" s="23"/>
      <c r="B435" s="23"/>
      <c r="C435" s="23"/>
      <c r="D435" s="30"/>
      <c r="E435" s="30"/>
      <c r="F435" s="29"/>
      <c r="G435" s="31"/>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c r="AE435" s="23"/>
    </row>
    <row r="436">
      <c r="A436" s="23"/>
      <c r="B436" s="23"/>
      <c r="C436" s="23"/>
      <c r="D436" s="30"/>
      <c r="E436" s="30"/>
      <c r="F436" s="29"/>
      <c r="G436" s="31"/>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c r="AE436" s="23"/>
    </row>
    <row r="437">
      <c r="A437" s="23"/>
      <c r="B437" s="23"/>
      <c r="C437" s="23"/>
      <c r="D437" s="30"/>
      <c r="E437" s="30"/>
      <c r="F437" s="29"/>
      <c r="G437" s="31"/>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c r="AE437" s="23"/>
    </row>
    <row r="438">
      <c r="A438" s="23"/>
      <c r="B438" s="23"/>
      <c r="C438" s="23"/>
      <c r="D438" s="30"/>
      <c r="E438" s="30"/>
      <c r="F438" s="29"/>
      <c r="G438" s="31"/>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c r="AE438" s="23"/>
    </row>
    <row r="439">
      <c r="A439" s="23"/>
      <c r="B439" s="23"/>
      <c r="C439" s="23"/>
      <c r="D439" s="30"/>
      <c r="E439" s="30"/>
      <c r="F439" s="29"/>
      <c r="G439" s="31"/>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c r="AE439" s="23"/>
    </row>
    <row r="440">
      <c r="A440" s="23"/>
      <c r="B440" s="23"/>
      <c r="C440" s="23"/>
      <c r="D440" s="30"/>
      <c r="E440" s="30"/>
      <c r="F440" s="29"/>
      <c r="G440" s="31"/>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c r="AE440" s="23"/>
    </row>
    <row r="441">
      <c r="A441" s="23"/>
      <c r="B441" s="23"/>
      <c r="C441" s="23"/>
      <c r="D441" s="30"/>
      <c r="E441" s="30"/>
      <c r="F441" s="29"/>
      <c r="G441" s="31"/>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row>
    <row r="442">
      <c r="A442" s="23"/>
      <c r="B442" s="23"/>
      <c r="C442" s="23"/>
      <c r="D442" s="30"/>
      <c r="E442" s="30"/>
      <c r="F442" s="29"/>
      <c r="G442" s="31"/>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row>
    <row r="443">
      <c r="A443" s="23"/>
      <c r="B443" s="23"/>
      <c r="C443" s="23"/>
      <c r="D443" s="30"/>
      <c r="E443" s="30"/>
      <c r="F443" s="29"/>
      <c r="G443" s="31"/>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c r="AE443" s="23"/>
    </row>
    <row r="444">
      <c r="A444" s="23"/>
      <c r="B444" s="23"/>
      <c r="C444" s="23"/>
      <c r="D444" s="30"/>
      <c r="E444" s="30"/>
      <c r="F444" s="29"/>
      <c r="G444" s="31"/>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c r="AE444" s="23"/>
    </row>
    <row r="445">
      <c r="A445" s="23"/>
      <c r="B445" s="23"/>
      <c r="C445" s="23"/>
      <c r="D445" s="30"/>
      <c r="E445" s="30"/>
      <c r="F445" s="29"/>
      <c r="G445" s="31"/>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c r="AE445" s="23"/>
    </row>
    <row r="446">
      <c r="A446" s="23"/>
      <c r="B446" s="23"/>
      <c r="C446" s="23"/>
      <c r="D446" s="30"/>
      <c r="E446" s="30"/>
      <c r="F446" s="29"/>
      <c r="G446" s="31"/>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c r="AE446" s="23"/>
    </row>
    <row r="447">
      <c r="A447" s="23"/>
      <c r="B447" s="23"/>
      <c r="C447" s="23"/>
      <c r="D447" s="30"/>
      <c r="E447" s="30"/>
      <c r="F447" s="29"/>
      <c r="G447" s="31"/>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c r="AE447" s="23"/>
    </row>
    <row r="448">
      <c r="A448" s="23"/>
      <c r="B448" s="23"/>
      <c r="C448" s="23"/>
      <c r="D448" s="30"/>
      <c r="E448" s="30"/>
      <c r="F448" s="29"/>
      <c r="G448" s="31"/>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row>
    <row r="449">
      <c r="A449" s="23"/>
      <c r="B449" s="23"/>
      <c r="C449" s="23"/>
      <c r="D449" s="30"/>
      <c r="E449" s="30"/>
      <c r="F449" s="29"/>
      <c r="G449" s="31"/>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row>
    <row r="450">
      <c r="A450" s="23"/>
      <c r="B450" s="23"/>
      <c r="C450" s="23"/>
      <c r="D450" s="30"/>
      <c r="E450" s="30"/>
      <c r="F450" s="29"/>
      <c r="G450" s="31"/>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c r="AE450" s="23"/>
    </row>
    <row r="451">
      <c r="A451" s="23"/>
      <c r="B451" s="23"/>
      <c r="C451" s="23"/>
      <c r="D451" s="30"/>
      <c r="E451" s="30"/>
      <c r="F451" s="29"/>
      <c r="G451" s="31"/>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c r="AE451" s="23"/>
    </row>
    <row r="452">
      <c r="A452" s="23"/>
      <c r="B452" s="23"/>
      <c r="C452" s="23"/>
      <c r="D452" s="30"/>
      <c r="E452" s="30"/>
      <c r="F452" s="29"/>
      <c r="G452" s="39"/>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row>
    <row r="453">
      <c r="A453" s="23"/>
      <c r="B453" s="23"/>
      <c r="C453" s="23"/>
      <c r="D453" s="30"/>
      <c r="E453" s="30"/>
      <c r="F453" s="29"/>
      <c r="G453" s="31"/>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c r="AE453" s="23"/>
    </row>
    <row r="454">
      <c r="A454" s="23"/>
      <c r="B454" s="23"/>
      <c r="C454" s="23"/>
      <c r="D454" s="30"/>
      <c r="E454" s="30"/>
      <c r="F454" s="29"/>
      <c r="G454" s="31"/>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c r="AE454" s="23"/>
    </row>
    <row r="455">
      <c r="A455" s="23"/>
      <c r="B455" s="23"/>
      <c r="C455" s="23"/>
      <c r="D455" s="30"/>
      <c r="E455" s="30"/>
      <c r="F455" s="29"/>
      <c r="G455" s="31"/>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c r="AE455" s="23"/>
    </row>
    <row r="456">
      <c r="A456" s="23"/>
      <c r="B456" s="23"/>
      <c r="C456" s="23"/>
      <c r="D456" s="30"/>
      <c r="E456" s="30"/>
      <c r="F456" s="29"/>
      <c r="G456" s="31"/>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c r="AE456" s="23"/>
    </row>
    <row r="457">
      <c r="A457" s="23"/>
      <c r="B457" s="23"/>
      <c r="C457" s="23"/>
      <c r="D457" s="30"/>
      <c r="E457" s="30"/>
      <c r="F457" s="29"/>
      <c r="G457" s="31"/>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c r="AE457" s="23"/>
    </row>
    <row r="458">
      <c r="A458" s="23"/>
      <c r="B458" s="23"/>
      <c r="C458" s="23"/>
      <c r="D458" s="30"/>
      <c r="E458" s="30"/>
      <c r="F458" s="29"/>
      <c r="G458" s="31"/>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c r="AE458" s="23"/>
    </row>
    <row r="459">
      <c r="A459" s="23"/>
      <c r="B459" s="23"/>
      <c r="C459" s="23"/>
      <c r="D459" s="30"/>
      <c r="E459" s="30"/>
      <c r="F459" s="29"/>
      <c r="G459" s="31"/>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c r="AE459" s="23"/>
    </row>
    <row r="460">
      <c r="A460" s="23"/>
      <c r="B460" s="23"/>
      <c r="C460" s="23"/>
      <c r="D460" s="30"/>
      <c r="E460" s="30"/>
      <c r="F460" s="29"/>
      <c r="G460" s="31"/>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c r="AE460" s="23"/>
    </row>
    <row r="461">
      <c r="A461" s="23"/>
      <c r="B461" s="23"/>
      <c r="C461" s="23"/>
      <c r="D461" s="30"/>
      <c r="E461" s="30"/>
      <c r="F461" s="29"/>
      <c r="G461" s="31"/>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row>
    <row r="462">
      <c r="A462" s="23"/>
      <c r="B462" s="23"/>
      <c r="C462" s="23"/>
      <c r="D462" s="30"/>
      <c r="E462" s="30"/>
      <c r="F462" s="29"/>
      <c r="G462" s="31"/>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c r="AE462" s="23"/>
    </row>
    <row r="463">
      <c r="A463" s="23"/>
      <c r="B463" s="23"/>
      <c r="C463" s="23"/>
      <c r="D463" s="30"/>
      <c r="E463" s="30"/>
      <c r="F463" s="29"/>
      <c r="G463" s="31"/>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c r="AE463" s="23"/>
    </row>
    <row r="464">
      <c r="A464" s="23"/>
      <c r="B464" s="23"/>
      <c r="C464" s="23"/>
      <c r="D464" s="30"/>
      <c r="E464" s="30"/>
      <c r="F464" s="29"/>
      <c r="G464" s="31"/>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c r="AE464" s="23"/>
    </row>
    <row r="465">
      <c r="A465" s="23"/>
      <c r="B465" s="23"/>
      <c r="C465" s="23"/>
      <c r="D465" s="30"/>
      <c r="E465" s="30"/>
      <c r="F465" s="29"/>
      <c r="G465" s="31"/>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row>
    <row r="466">
      <c r="A466" s="23"/>
      <c r="B466" s="23"/>
      <c r="C466" s="23"/>
      <c r="D466" s="30"/>
      <c r="E466" s="30"/>
      <c r="F466" s="29"/>
      <c r="G466" s="31"/>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c r="AE466" s="23"/>
    </row>
    <row r="467">
      <c r="A467" s="23"/>
      <c r="B467" s="23"/>
      <c r="C467" s="23"/>
      <c r="D467" s="30"/>
      <c r="E467" s="30"/>
      <c r="F467" s="29"/>
      <c r="G467" s="31"/>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c r="AE467" s="23"/>
    </row>
    <row r="468">
      <c r="A468" s="23"/>
      <c r="B468" s="23"/>
      <c r="C468" s="23"/>
      <c r="D468" s="30"/>
      <c r="E468" s="30"/>
      <c r="F468" s="29"/>
      <c r="G468" s="31"/>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row>
    <row r="469">
      <c r="A469" s="23"/>
      <c r="B469" s="23"/>
      <c r="C469" s="23"/>
      <c r="D469" s="30"/>
      <c r="E469" s="30"/>
      <c r="F469" s="29"/>
      <c r="G469" s="31"/>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c r="AE469" s="23"/>
    </row>
    <row r="470">
      <c r="A470" s="23"/>
      <c r="B470" s="23"/>
      <c r="C470" s="23"/>
      <c r="D470" s="30"/>
      <c r="E470" s="30"/>
      <c r="F470" s="29"/>
      <c r="G470" s="31"/>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c r="AE470" s="23"/>
    </row>
    <row r="471">
      <c r="A471" s="23"/>
      <c r="B471" s="23"/>
      <c r="C471" s="23"/>
      <c r="D471" s="30"/>
      <c r="E471" s="30"/>
      <c r="F471" s="29"/>
      <c r="G471" s="31"/>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c r="AE471" s="23"/>
    </row>
    <row r="472">
      <c r="A472" s="23"/>
      <c r="B472" s="23"/>
      <c r="C472" s="23"/>
      <c r="D472" s="30"/>
      <c r="E472" s="30"/>
      <c r="F472" s="29"/>
      <c r="G472" s="31"/>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c r="AE472" s="23"/>
    </row>
    <row r="473">
      <c r="A473" s="23"/>
      <c r="B473" s="23"/>
      <c r="C473" s="23"/>
      <c r="D473" s="30"/>
      <c r="E473" s="30"/>
      <c r="F473" s="29"/>
      <c r="G473" s="31"/>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row>
    <row r="474">
      <c r="A474" s="23"/>
      <c r="B474" s="23"/>
      <c r="C474" s="23"/>
      <c r="D474" s="30"/>
      <c r="E474" s="30"/>
      <c r="F474" s="29"/>
      <c r="G474" s="31"/>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c r="AE474" s="23"/>
    </row>
    <row r="475">
      <c r="A475" s="23"/>
      <c r="B475" s="23"/>
      <c r="C475" s="23"/>
      <c r="D475" s="30"/>
      <c r="E475" s="30"/>
      <c r="F475" s="29"/>
      <c r="G475" s="31"/>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c r="AE475" s="23"/>
    </row>
    <row r="476">
      <c r="A476" s="23"/>
      <c r="B476" s="23"/>
      <c r="C476" s="23"/>
      <c r="D476" s="30"/>
      <c r="E476" s="30"/>
      <c r="F476" s="29"/>
      <c r="G476" s="31"/>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c r="AE476" s="23"/>
    </row>
    <row r="477">
      <c r="A477" s="23"/>
      <c r="B477" s="23"/>
      <c r="C477" s="23"/>
      <c r="D477" s="30"/>
      <c r="E477" s="30"/>
      <c r="F477" s="29"/>
      <c r="G477" s="31"/>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row>
    <row r="478">
      <c r="A478" s="23"/>
      <c r="B478" s="23"/>
      <c r="C478" s="23"/>
      <c r="D478" s="30"/>
      <c r="E478" s="30"/>
      <c r="F478" s="29"/>
      <c r="G478" s="31"/>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row>
    <row r="479">
      <c r="A479" s="23"/>
      <c r="B479" s="23"/>
      <c r="C479" s="23"/>
      <c r="D479" s="30"/>
      <c r="E479" s="30"/>
      <c r="F479" s="29"/>
      <c r="G479" s="31"/>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row>
    <row r="480">
      <c r="A480" s="23"/>
      <c r="B480" s="23"/>
      <c r="C480" s="23"/>
      <c r="D480" s="30"/>
      <c r="E480" s="30"/>
      <c r="F480" s="29"/>
      <c r="G480" s="31"/>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row>
    <row r="481">
      <c r="A481" s="23"/>
      <c r="B481" s="23"/>
      <c r="C481" s="23"/>
      <c r="D481" s="30"/>
      <c r="E481" s="30"/>
      <c r="F481" s="29"/>
      <c r="G481" s="31"/>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row>
    <row r="482">
      <c r="A482" s="23"/>
      <c r="B482" s="23"/>
      <c r="C482" s="23"/>
      <c r="D482" s="30"/>
      <c r="E482" s="30"/>
      <c r="F482" s="29"/>
      <c r="G482" s="31"/>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row>
    <row r="483">
      <c r="A483" s="23"/>
      <c r="B483" s="23"/>
      <c r="C483" s="23"/>
      <c r="D483" s="30"/>
      <c r="E483" s="30"/>
      <c r="F483" s="29"/>
      <c r="G483" s="39"/>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row>
    <row r="484">
      <c r="A484" s="23"/>
      <c r="B484" s="23"/>
      <c r="C484" s="23"/>
      <c r="D484" s="30"/>
      <c r="E484" s="30"/>
      <c r="F484" s="29"/>
      <c r="G484" s="31"/>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row>
    <row r="485">
      <c r="A485" s="23"/>
      <c r="B485" s="23"/>
      <c r="C485" s="23"/>
      <c r="D485" s="30"/>
      <c r="E485" s="30"/>
      <c r="F485" s="29"/>
      <c r="G485" s="31"/>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row>
    <row r="486">
      <c r="A486" s="23"/>
      <c r="B486" s="23"/>
      <c r="C486" s="23"/>
      <c r="D486" s="30"/>
      <c r="E486" s="30"/>
      <c r="F486" s="29"/>
      <c r="G486" s="31"/>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row>
    <row r="487">
      <c r="A487" s="23"/>
      <c r="B487" s="23"/>
      <c r="C487" s="23"/>
      <c r="D487" s="30"/>
      <c r="E487" s="30"/>
      <c r="F487" s="29"/>
      <c r="G487" s="31"/>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row>
    <row r="488">
      <c r="A488" s="23"/>
      <c r="B488" s="23"/>
      <c r="C488" s="23"/>
      <c r="D488" s="30"/>
      <c r="E488" s="30"/>
      <c r="F488" s="29"/>
      <c r="G488" s="31"/>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row>
    <row r="489">
      <c r="A489" s="23"/>
      <c r="B489" s="23"/>
      <c r="C489" s="23"/>
      <c r="D489" s="30"/>
      <c r="E489" s="30"/>
      <c r="F489" s="29"/>
      <c r="G489" s="31"/>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row>
    <row r="490">
      <c r="A490" s="23"/>
      <c r="B490" s="23"/>
      <c r="C490" s="23"/>
      <c r="D490" s="30"/>
      <c r="E490" s="30"/>
      <c r="F490" s="29"/>
      <c r="G490" s="31"/>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row>
    <row r="491">
      <c r="A491" s="23"/>
      <c r="B491" s="23"/>
      <c r="C491" s="23"/>
      <c r="D491" s="30"/>
      <c r="E491" s="30"/>
      <c r="F491" s="29"/>
      <c r="G491" s="31"/>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row>
    <row r="492">
      <c r="A492" s="23"/>
      <c r="B492" s="23"/>
      <c r="C492" s="23"/>
      <c r="D492" s="30"/>
      <c r="E492" s="30"/>
      <c r="F492" s="29"/>
      <c r="G492" s="31"/>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row>
    <row r="493">
      <c r="A493" s="23"/>
      <c r="B493" s="23"/>
      <c r="C493" s="23"/>
      <c r="D493" s="30"/>
      <c r="E493" s="30"/>
      <c r="F493" s="29"/>
      <c r="G493" s="31"/>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c r="AE493" s="23"/>
    </row>
    <row r="494">
      <c r="A494" s="23"/>
      <c r="B494" s="23"/>
      <c r="C494" s="23"/>
      <c r="D494" s="30"/>
      <c r="E494" s="30"/>
      <c r="F494" s="29"/>
      <c r="G494" s="31"/>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c r="AE494" s="23"/>
    </row>
    <row r="495">
      <c r="A495" s="23"/>
      <c r="B495" s="23"/>
      <c r="C495" s="23"/>
      <c r="D495" s="30"/>
      <c r="E495" s="30"/>
      <c r="F495" s="29"/>
      <c r="G495" s="31"/>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c r="AE495" s="23"/>
    </row>
    <row r="496">
      <c r="A496" s="23"/>
      <c r="B496" s="23"/>
      <c r="C496" s="23"/>
      <c r="D496" s="30"/>
      <c r="E496" s="30"/>
      <c r="F496" s="29"/>
      <c r="G496" s="31"/>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row>
    <row r="497">
      <c r="A497" s="23"/>
      <c r="B497" s="23"/>
      <c r="C497" s="23"/>
      <c r="D497" s="30"/>
      <c r="E497" s="30"/>
      <c r="F497" s="29"/>
      <c r="G497" s="31"/>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c r="AE497" s="23"/>
    </row>
    <row r="498">
      <c r="A498" s="23"/>
      <c r="B498" s="23"/>
      <c r="C498" s="23"/>
      <c r="D498" s="30"/>
      <c r="E498" s="30"/>
      <c r="F498" s="29"/>
      <c r="G498" s="31"/>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row>
    <row r="499">
      <c r="A499" s="23"/>
      <c r="B499" s="23"/>
      <c r="C499" s="23"/>
      <c r="D499" s="30"/>
      <c r="E499" s="30"/>
      <c r="F499" s="29"/>
      <c r="G499" s="31"/>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row>
    <row r="500">
      <c r="A500" s="23"/>
      <c r="B500" s="23"/>
      <c r="C500" s="23"/>
      <c r="D500" s="30"/>
      <c r="E500" s="30"/>
      <c r="F500" s="29"/>
      <c r="G500" s="31"/>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row>
    <row r="501">
      <c r="A501" s="23"/>
      <c r="B501" s="23"/>
      <c r="C501" s="23"/>
      <c r="D501" s="30"/>
      <c r="E501" s="30"/>
      <c r="F501" s="29"/>
      <c r="G501" s="31"/>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row>
    <row r="502">
      <c r="A502" s="23"/>
      <c r="B502" s="23"/>
      <c r="C502" s="23"/>
      <c r="D502" s="30"/>
      <c r="E502" s="30"/>
      <c r="F502" s="29"/>
      <c r="G502" s="31"/>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row>
    <row r="503">
      <c r="A503" s="23"/>
      <c r="B503" s="23"/>
      <c r="C503" s="23"/>
      <c r="D503" s="30"/>
      <c r="E503" s="30"/>
      <c r="F503" s="29"/>
      <c r="G503" s="31"/>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row>
    <row r="504">
      <c r="A504" s="23"/>
      <c r="B504" s="23"/>
      <c r="C504" s="23"/>
      <c r="D504" s="30"/>
      <c r="E504" s="30"/>
      <c r="F504" s="29"/>
      <c r="G504" s="31"/>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row>
    <row r="505">
      <c r="A505" s="23"/>
      <c r="B505" s="23"/>
      <c r="C505" s="23"/>
      <c r="D505" s="30"/>
      <c r="E505" s="30"/>
      <c r="F505" s="29"/>
      <c r="G505" s="31"/>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row>
    <row r="506">
      <c r="A506" s="23"/>
      <c r="B506" s="23"/>
      <c r="C506" s="23"/>
      <c r="D506" s="30"/>
      <c r="E506" s="30"/>
      <c r="F506" s="29"/>
      <c r="G506" s="31"/>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row>
    <row r="507">
      <c r="A507" s="23"/>
      <c r="B507" s="23"/>
      <c r="C507" s="23"/>
      <c r="D507" s="30"/>
      <c r="E507" s="30"/>
      <c r="F507" s="29"/>
      <c r="G507" s="31"/>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c r="AE507" s="23"/>
    </row>
    <row r="508">
      <c r="A508" s="23"/>
      <c r="B508" s="23"/>
      <c r="C508" s="23"/>
      <c r="D508" s="30"/>
      <c r="E508" s="30"/>
      <c r="F508" s="29"/>
      <c r="G508" s="31"/>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c r="AE508" s="23"/>
    </row>
    <row r="509">
      <c r="A509" s="23"/>
      <c r="B509" s="23"/>
      <c r="C509" s="23"/>
      <c r="D509" s="30"/>
      <c r="E509" s="30"/>
      <c r="F509" s="29"/>
      <c r="G509" s="31"/>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row>
    <row r="510">
      <c r="A510" s="23"/>
      <c r="B510" s="23"/>
      <c r="C510" s="23"/>
      <c r="D510" s="30"/>
      <c r="E510" s="30"/>
      <c r="F510" s="29"/>
      <c r="G510" s="31"/>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row>
    <row r="511">
      <c r="A511" s="23"/>
      <c r="B511" s="23"/>
      <c r="C511" s="23"/>
      <c r="D511" s="30"/>
      <c r="E511" s="30"/>
      <c r="F511" s="29"/>
      <c r="G511" s="31"/>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row>
    <row r="512">
      <c r="A512" s="23"/>
      <c r="B512" s="23"/>
      <c r="C512" s="23"/>
      <c r="D512" s="30"/>
      <c r="E512" s="30"/>
      <c r="F512" s="29"/>
      <c r="G512" s="31"/>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row>
    <row r="513">
      <c r="A513" s="23"/>
      <c r="B513" s="23"/>
      <c r="C513" s="23"/>
      <c r="D513" s="30"/>
      <c r="E513" s="30"/>
      <c r="F513" s="29"/>
      <c r="G513" s="31"/>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row>
    <row r="514">
      <c r="A514" s="23"/>
      <c r="B514" s="23"/>
      <c r="C514" s="23"/>
      <c r="D514" s="30"/>
      <c r="E514" s="30"/>
      <c r="F514" s="29"/>
      <c r="G514" s="31"/>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row>
    <row r="515">
      <c r="A515" s="23"/>
      <c r="B515" s="23"/>
      <c r="C515" s="23"/>
      <c r="D515" s="30"/>
      <c r="E515" s="30"/>
      <c r="F515" s="29"/>
      <c r="G515" s="31"/>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row>
    <row r="516">
      <c r="A516" s="23"/>
      <c r="B516" s="23"/>
      <c r="C516" s="23"/>
      <c r="D516" s="30"/>
      <c r="E516" s="30"/>
      <c r="F516" s="29"/>
      <c r="G516" s="39"/>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row>
    <row r="517">
      <c r="A517" s="23"/>
      <c r="B517" s="23"/>
      <c r="C517" s="23"/>
      <c r="D517" s="30"/>
      <c r="E517" s="30"/>
      <c r="F517" s="29"/>
      <c r="G517" s="31"/>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row>
    <row r="518">
      <c r="A518" s="23"/>
      <c r="B518" s="23"/>
      <c r="C518" s="23"/>
      <c r="D518" s="30"/>
      <c r="E518" s="30"/>
      <c r="F518" s="29"/>
      <c r="G518" s="31"/>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row>
    <row r="519">
      <c r="A519" s="23"/>
      <c r="B519" s="23"/>
      <c r="C519" s="23"/>
      <c r="D519" s="30"/>
      <c r="E519" s="30"/>
      <c r="F519" s="29"/>
      <c r="G519" s="31"/>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row>
    <row r="520">
      <c r="A520" s="23"/>
      <c r="B520" s="23"/>
      <c r="C520" s="23"/>
      <c r="D520" s="30"/>
      <c r="E520" s="30"/>
      <c r="F520" s="29"/>
      <c r="G520" s="31"/>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row>
    <row r="521">
      <c r="A521" s="23"/>
      <c r="B521" s="23"/>
      <c r="C521" s="23"/>
      <c r="D521" s="30"/>
      <c r="E521" s="30"/>
      <c r="F521" s="29"/>
      <c r="G521" s="31"/>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row>
    <row r="522">
      <c r="A522" s="23"/>
      <c r="B522" s="23"/>
      <c r="C522" s="23"/>
      <c r="D522" s="30"/>
      <c r="E522" s="30"/>
      <c r="F522" s="29"/>
      <c r="G522" s="31"/>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row>
    <row r="523">
      <c r="A523" s="23"/>
      <c r="B523" s="23"/>
      <c r="C523" s="23"/>
      <c r="D523" s="30"/>
      <c r="E523" s="30"/>
      <c r="F523" s="29"/>
      <c r="G523" s="31"/>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row>
    <row r="524">
      <c r="A524" s="23"/>
      <c r="B524" s="23"/>
      <c r="C524" s="23"/>
      <c r="D524" s="30"/>
      <c r="E524" s="30"/>
      <c r="F524" s="29"/>
      <c r="G524" s="31"/>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row>
    <row r="525">
      <c r="A525" s="23"/>
      <c r="B525" s="23"/>
      <c r="C525" s="23"/>
      <c r="D525" s="30"/>
      <c r="E525" s="30"/>
      <c r="F525" s="29"/>
      <c r="G525" s="31"/>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row>
    <row r="526">
      <c r="A526" s="23"/>
      <c r="B526" s="23"/>
      <c r="C526" s="23"/>
      <c r="D526" s="30"/>
      <c r="E526" s="30"/>
      <c r="F526" s="29"/>
      <c r="G526" s="31"/>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row>
    <row r="527">
      <c r="A527" s="23"/>
      <c r="B527" s="23"/>
      <c r="C527" s="23"/>
      <c r="D527" s="30"/>
      <c r="E527" s="30"/>
      <c r="F527" s="29"/>
      <c r="G527" s="31"/>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row>
    <row r="528">
      <c r="A528" s="23"/>
      <c r="B528" s="23"/>
      <c r="C528" s="23"/>
      <c r="D528" s="30"/>
      <c r="E528" s="30"/>
      <c r="F528" s="29"/>
      <c r="G528" s="31"/>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row>
    <row r="529">
      <c r="A529" s="23"/>
      <c r="B529" s="23"/>
      <c r="C529" s="23"/>
      <c r="D529" s="30"/>
      <c r="E529" s="30"/>
      <c r="F529" s="29"/>
      <c r="G529" s="31"/>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row>
    <row r="530">
      <c r="A530" s="23"/>
      <c r="B530" s="23"/>
      <c r="C530" s="23"/>
      <c r="D530" s="30"/>
      <c r="E530" s="30"/>
      <c r="F530" s="29"/>
      <c r="G530" s="31"/>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row>
    <row r="531">
      <c r="A531" s="23"/>
      <c r="B531" s="23"/>
      <c r="C531" s="23"/>
      <c r="D531" s="30"/>
      <c r="E531" s="30"/>
      <c r="F531" s="29"/>
      <c r="G531" s="39"/>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row>
    <row r="532">
      <c r="A532" s="23"/>
      <c r="B532" s="23"/>
      <c r="C532" s="23"/>
      <c r="D532" s="30"/>
      <c r="E532" s="30"/>
      <c r="F532" s="29"/>
      <c r="G532" s="39"/>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row>
    <row r="533">
      <c r="A533" s="23"/>
      <c r="B533" s="23"/>
      <c r="C533" s="23"/>
      <c r="D533" s="30"/>
      <c r="E533" s="30"/>
      <c r="F533" s="29"/>
      <c r="G533" s="31"/>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row>
    <row r="534">
      <c r="A534" s="23"/>
      <c r="B534" s="23"/>
      <c r="C534" s="23"/>
      <c r="D534" s="30"/>
      <c r="E534" s="30"/>
      <c r="F534" s="29"/>
      <c r="G534" s="31"/>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row>
    <row r="535">
      <c r="A535" s="23"/>
      <c r="B535" s="23"/>
      <c r="C535" s="23"/>
      <c r="D535" s="30"/>
      <c r="E535" s="30"/>
      <c r="F535" s="29"/>
      <c r="G535" s="31"/>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row>
    <row r="536">
      <c r="A536" s="23"/>
      <c r="B536" s="23"/>
      <c r="C536" s="23"/>
      <c r="D536" s="30"/>
      <c r="E536" s="30"/>
      <c r="F536" s="29"/>
      <c r="G536" s="31"/>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row>
    <row r="537">
      <c r="A537" s="23"/>
      <c r="B537" s="23"/>
      <c r="C537" s="23"/>
      <c r="D537" s="30"/>
      <c r="E537" s="30"/>
      <c r="F537" s="29"/>
      <c r="G537" s="31"/>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row>
    <row r="538">
      <c r="A538" s="23"/>
      <c r="B538" s="23"/>
      <c r="C538" s="23"/>
      <c r="D538" s="30"/>
      <c r="E538" s="30"/>
      <c r="F538" s="29"/>
      <c r="G538" s="31"/>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row>
    <row r="539">
      <c r="A539" s="23"/>
      <c r="B539" s="23"/>
      <c r="C539" s="23"/>
      <c r="D539" s="30"/>
      <c r="E539" s="30"/>
      <c r="F539" s="29"/>
      <c r="G539" s="31"/>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row>
    <row r="540">
      <c r="A540" s="23"/>
      <c r="B540" s="23"/>
      <c r="C540" s="23"/>
      <c r="D540" s="30"/>
      <c r="E540" s="30"/>
      <c r="F540" s="29"/>
      <c r="G540" s="31"/>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row>
    <row r="541">
      <c r="A541" s="23"/>
      <c r="B541" s="23"/>
      <c r="C541" s="23"/>
      <c r="D541" s="30"/>
      <c r="E541" s="30"/>
      <c r="F541" s="29"/>
      <c r="G541" s="31"/>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row>
    <row r="542">
      <c r="A542" s="23"/>
      <c r="B542" s="23"/>
      <c r="C542" s="23"/>
      <c r="D542" s="30"/>
      <c r="E542" s="30"/>
      <c r="F542" s="29"/>
      <c r="G542" s="31"/>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row>
    <row r="543">
      <c r="A543" s="23"/>
      <c r="B543" s="23"/>
      <c r="C543" s="23"/>
      <c r="D543" s="30"/>
      <c r="E543" s="30"/>
      <c r="F543" s="29"/>
      <c r="G543" s="31"/>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row>
    <row r="544">
      <c r="A544" s="23"/>
      <c r="B544" s="23"/>
      <c r="C544" s="23"/>
      <c r="D544" s="30"/>
      <c r="E544" s="30"/>
      <c r="F544" s="29"/>
      <c r="G544" s="31"/>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row>
    <row r="545">
      <c r="A545" s="23"/>
      <c r="B545" s="23"/>
      <c r="C545" s="23"/>
      <c r="D545" s="30"/>
      <c r="E545" s="30"/>
      <c r="F545" s="29"/>
      <c r="G545" s="31"/>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row>
    <row r="546">
      <c r="A546" s="23"/>
      <c r="B546" s="23"/>
      <c r="C546" s="23"/>
      <c r="D546" s="30"/>
      <c r="E546" s="30"/>
      <c r="F546" s="29"/>
      <c r="G546" s="31"/>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row>
    <row r="547">
      <c r="A547" s="23"/>
      <c r="B547" s="23"/>
      <c r="C547" s="23"/>
      <c r="D547" s="30"/>
      <c r="E547" s="30"/>
      <c r="F547" s="29"/>
      <c r="G547" s="31"/>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row>
    <row r="548">
      <c r="A548" s="23"/>
      <c r="B548" s="23"/>
      <c r="C548" s="23"/>
      <c r="D548" s="30"/>
      <c r="E548" s="30"/>
      <c r="F548" s="29"/>
      <c r="G548" s="31"/>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row>
    <row r="549">
      <c r="A549" s="23"/>
      <c r="B549" s="23"/>
      <c r="C549" s="23"/>
      <c r="D549" s="30"/>
      <c r="E549" s="30"/>
      <c r="F549" s="29"/>
      <c r="G549" s="31"/>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row>
    <row r="550">
      <c r="A550" s="23"/>
      <c r="B550" s="23"/>
      <c r="C550" s="23"/>
      <c r="D550" s="30"/>
      <c r="E550" s="30"/>
      <c r="F550" s="29"/>
      <c r="G550" s="31"/>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row>
    <row r="551">
      <c r="A551" s="23"/>
      <c r="B551" s="23"/>
      <c r="C551" s="23"/>
      <c r="D551" s="30"/>
      <c r="E551" s="30"/>
      <c r="F551" s="29"/>
      <c r="G551" s="31"/>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row>
    <row r="552">
      <c r="A552" s="23"/>
      <c r="B552" s="23"/>
      <c r="C552" s="23"/>
      <c r="D552" s="30"/>
      <c r="E552" s="30"/>
      <c r="F552" s="29"/>
      <c r="G552" s="31"/>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row>
    <row r="553">
      <c r="A553" s="23"/>
      <c r="B553" s="23"/>
      <c r="C553" s="23"/>
      <c r="D553" s="30"/>
      <c r="E553" s="30"/>
      <c r="F553" s="29"/>
      <c r="G553" s="31"/>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row>
    <row r="554">
      <c r="A554" s="23"/>
      <c r="B554" s="23"/>
      <c r="C554" s="23"/>
      <c r="D554" s="30"/>
      <c r="E554" s="30"/>
      <c r="F554" s="29"/>
      <c r="G554" s="31"/>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row>
    <row r="555">
      <c r="A555" s="23"/>
      <c r="B555" s="23"/>
      <c r="C555" s="23"/>
      <c r="D555" s="30"/>
      <c r="E555" s="30"/>
      <c r="F555" s="29"/>
      <c r="G555" s="31"/>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row>
    <row r="556">
      <c r="A556" s="23"/>
      <c r="B556" s="23"/>
      <c r="C556" s="23"/>
      <c r="D556" s="30"/>
      <c r="E556" s="30"/>
      <c r="F556" s="29"/>
      <c r="G556" s="31"/>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row>
    <row r="557">
      <c r="A557" s="23"/>
      <c r="B557" s="23"/>
      <c r="C557" s="23"/>
      <c r="D557" s="30"/>
      <c r="E557" s="30"/>
      <c r="F557" s="29"/>
      <c r="G557" s="31"/>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row>
    <row r="558">
      <c r="A558" s="23"/>
      <c r="B558" s="23"/>
      <c r="C558" s="23"/>
      <c r="D558" s="30"/>
      <c r="E558" s="30"/>
      <c r="F558" s="29"/>
      <c r="G558" s="31"/>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row>
    <row r="559">
      <c r="A559" s="23"/>
      <c r="B559" s="23"/>
      <c r="C559" s="23"/>
      <c r="D559" s="30"/>
      <c r="E559" s="30"/>
      <c r="F559" s="29"/>
      <c r="G559" s="31"/>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row>
    <row r="560">
      <c r="A560" s="23"/>
      <c r="B560" s="23"/>
      <c r="C560" s="23"/>
      <c r="D560" s="30"/>
      <c r="E560" s="30"/>
      <c r="F560" s="29"/>
      <c r="G560" s="31"/>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row>
    <row r="561">
      <c r="A561" s="23"/>
      <c r="B561" s="23"/>
      <c r="C561" s="23"/>
      <c r="D561" s="30"/>
      <c r="E561" s="30"/>
      <c r="F561" s="29"/>
      <c r="G561" s="31"/>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row>
    <row r="562">
      <c r="A562" s="23"/>
      <c r="B562" s="23"/>
      <c r="C562" s="23"/>
      <c r="D562" s="30"/>
      <c r="E562" s="30"/>
      <c r="F562" s="29"/>
      <c r="G562" s="39"/>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row>
    <row r="563">
      <c r="A563" s="23"/>
      <c r="B563" s="23"/>
      <c r="C563" s="23"/>
      <c r="D563" s="30"/>
      <c r="E563" s="30"/>
      <c r="F563" s="29"/>
      <c r="G563" s="31"/>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row>
    <row r="564">
      <c r="A564" s="23"/>
      <c r="B564" s="23"/>
      <c r="C564" s="23"/>
      <c r="D564" s="30"/>
      <c r="E564" s="30"/>
      <c r="F564" s="29"/>
      <c r="G564" s="31"/>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row>
    <row r="565">
      <c r="A565" s="23"/>
      <c r="B565" s="23"/>
      <c r="C565" s="23"/>
      <c r="D565" s="30"/>
      <c r="E565" s="30"/>
      <c r="F565" s="29"/>
      <c r="G565" s="31"/>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row>
    <row r="566">
      <c r="A566" s="23"/>
      <c r="B566" s="23"/>
      <c r="C566" s="23"/>
      <c r="D566" s="30"/>
      <c r="E566" s="30"/>
      <c r="F566" s="29"/>
      <c r="G566" s="31"/>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row>
    <row r="567">
      <c r="A567" s="23"/>
      <c r="B567" s="23"/>
      <c r="C567" s="23"/>
      <c r="D567" s="30"/>
      <c r="E567" s="30"/>
      <c r="F567" s="29"/>
      <c r="G567" s="31"/>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row>
    <row r="568">
      <c r="A568" s="23"/>
      <c r="B568" s="23"/>
      <c r="C568" s="23"/>
      <c r="D568" s="30"/>
      <c r="E568" s="30"/>
      <c r="F568" s="29"/>
      <c r="G568" s="31"/>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row>
    <row r="569">
      <c r="A569" s="23"/>
      <c r="B569" s="23"/>
      <c r="C569" s="23"/>
      <c r="D569" s="30"/>
      <c r="E569" s="30"/>
      <c r="F569" s="29"/>
      <c r="G569" s="31"/>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row>
    <row r="570">
      <c r="A570" s="23"/>
      <c r="B570" s="23"/>
      <c r="C570" s="23"/>
      <c r="D570" s="30"/>
      <c r="E570" s="30"/>
      <c r="F570" s="29"/>
      <c r="G570" s="31"/>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row>
    <row r="571">
      <c r="A571" s="23"/>
      <c r="B571" s="23"/>
      <c r="C571" s="23"/>
      <c r="D571" s="30"/>
      <c r="E571" s="30"/>
      <c r="F571" s="29"/>
      <c r="G571" s="31"/>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row>
    <row r="572">
      <c r="A572" s="23"/>
      <c r="B572" s="23"/>
      <c r="C572" s="23"/>
      <c r="D572" s="30"/>
      <c r="E572" s="30"/>
      <c r="F572" s="29"/>
      <c r="G572" s="31"/>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row>
    <row r="573">
      <c r="A573" s="23"/>
      <c r="B573" s="23"/>
      <c r="C573" s="23"/>
      <c r="D573" s="30"/>
      <c r="E573" s="30"/>
      <c r="F573" s="29"/>
      <c r="G573" s="39"/>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row>
    <row r="574">
      <c r="A574" s="23"/>
      <c r="B574" s="23"/>
      <c r="C574" s="23"/>
      <c r="D574" s="30"/>
      <c r="E574" s="30"/>
      <c r="F574" s="29"/>
      <c r="G574" s="31"/>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row>
    <row r="575">
      <c r="A575" s="23"/>
      <c r="B575" s="23"/>
      <c r="C575" s="23"/>
      <c r="D575" s="30"/>
      <c r="E575" s="30"/>
      <c r="F575" s="29"/>
      <c r="G575" s="31"/>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row>
    <row r="576">
      <c r="A576" s="23"/>
      <c r="B576" s="23"/>
      <c r="C576" s="23"/>
      <c r="D576" s="30"/>
      <c r="E576" s="30"/>
      <c r="F576" s="29"/>
      <c r="G576" s="31"/>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row>
    <row r="577">
      <c r="A577" s="23"/>
      <c r="B577" s="23"/>
      <c r="C577" s="23"/>
      <c r="D577" s="30"/>
      <c r="E577" s="30"/>
      <c r="F577" s="29"/>
      <c r="G577" s="31"/>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row>
    <row r="578">
      <c r="A578" s="23"/>
      <c r="B578" s="23"/>
      <c r="C578" s="23"/>
      <c r="D578" s="30"/>
      <c r="E578" s="30"/>
      <c r="F578" s="29"/>
      <c r="G578" s="31"/>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row>
    <row r="579">
      <c r="A579" s="23"/>
      <c r="B579" s="23"/>
      <c r="C579" s="23"/>
      <c r="D579" s="30"/>
      <c r="E579" s="30"/>
      <c r="F579" s="29"/>
      <c r="G579" s="31"/>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row>
    <row r="580">
      <c r="A580" s="23"/>
      <c r="B580" s="23"/>
      <c r="C580" s="23"/>
      <c r="D580" s="30"/>
      <c r="E580" s="30"/>
      <c r="F580" s="29"/>
      <c r="G580" s="31"/>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row>
    <row r="581">
      <c r="A581" s="23"/>
      <c r="B581" s="23"/>
      <c r="C581" s="23"/>
      <c r="D581" s="30"/>
      <c r="E581" s="30"/>
      <c r="F581" s="29"/>
      <c r="G581" s="31"/>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row>
    <row r="582">
      <c r="A582" s="23"/>
      <c r="B582" s="23"/>
      <c r="C582" s="23"/>
      <c r="D582" s="30"/>
      <c r="E582" s="30"/>
      <c r="F582" s="29"/>
      <c r="G582" s="31"/>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row>
    <row r="583">
      <c r="A583" s="23"/>
      <c r="B583" s="23"/>
      <c r="C583" s="23"/>
      <c r="D583" s="30"/>
      <c r="E583" s="30"/>
      <c r="F583" s="29"/>
      <c r="G583" s="31"/>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row>
    <row r="584">
      <c r="A584" s="23"/>
      <c r="B584" s="23"/>
      <c r="C584" s="23"/>
      <c r="D584" s="30"/>
      <c r="E584" s="30"/>
      <c r="F584" s="29"/>
      <c r="G584" s="31"/>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row>
    <row r="585">
      <c r="A585" s="23"/>
      <c r="B585" s="23"/>
      <c r="C585" s="23"/>
      <c r="D585" s="30"/>
      <c r="E585" s="30"/>
      <c r="F585" s="29"/>
      <c r="G585" s="31"/>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row>
    <row r="586">
      <c r="A586" s="23"/>
      <c r="B586" s="23"/>
      <c r="C586" s="23"/>
      <c r="D586" s="30"/>
      <c r="E586" s="30"/>
      <c r="F586" s="29"/>
      <c r="G586" s="31"/>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row>
    <row r="587">
      <c r="A587" s="23"/>
      <c r="B587" s="23"/>
      <c r="C587" s="23"/>
      <c r="D587" s="30"/>
      <c r="E587" s="30"/>
      <c r="F587" s="29"/>
      <c r="G587" s="31"/>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row>
    <row r="588">
      <c r="A588" s="23"/>
      <c r="B588" s="23"/>
      <c r="C588" s="23"/>
      <c r="D588" s="30"/>
      <c r="E588" s="30"/>
      <c r="F588" s="29"/>
      <c r="G588" s="31"/>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row>
    <row r="589">
      <c r="A589" s="23"/>
      <c r="B589" s="23"/>
      <c r="C589" s="23"/>
      <c r="D589" s="30"/>
      <c r="E589" s="30"/>
      <c r="F589" s="29"/>
      <c r="G589" s="31"/>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c r="AE589" s="23"/>
    </row>
    <row r="590">
      <c r="A590" s="23"/>
      <c r="B590" s="23"/>
      <c r="C590" s="23"/>
      <c r="D590" s="30"/>
      <c r="E590" s="30"/>
      <c r="F590" s="29"/>
      <c r="G590" s="31"/>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row>
    <row r="591">
      <c r="A591" s="23"/>
      <c r="B591" s="23"/>
      <c r="C591" s="23"/>
      <c r="D591" s="30"/>
      <c r="E591" s="30"/>
      <c r="F591" s="29"/>
      <c r="G591" s="31"/>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c r="AE591" s="23"/>
    </row>
    <row r="592">
      <c r="A592" s="23"/>
      <c r="B592" s="23"/>
      <c r="C592" s="23"/>
      <c r="D592" s="30"/>
      <c r="E592" s="30"/>
      <c r="F592" s="29"/>
      <c r="G592" s="31"/>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c r="AE592" s="23"/>
    </row>
    <row r="593">
      <c r="A593" s="23"/>
      <c r="B593" s="23"/>
      <c r="C593" s="23"/>
      <c r="D593" s="30"/>
      <c r="E593" s="30"/>
      <c r="F593" s="29"/>
      <c r="G593" s="31"/>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row>
    <row r="594">
      <c r="A594" s="23"/>
      <c r="B594" s="23"/>
      <c r="C594" s="23"/>
      <c r="D594" s="30"/>
      <c r="E594" s="30"/>
      <c r="F594" s="29"/>
      <c r="G594" s="31"/>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row>
    <row r="595">
      <c r="A595" s="23"/>
      <c r="B595" s="23"/>
      <c r="C595" s="23"/>
      <c r="D595" s="30"/>
      <c r="E595" s="30"/>
      <c r="F595" s="29"/>
      <c r="G595" s="31"/>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row>
    <row r="596">
      <c r="A596" s="23"/>
      <c r="B596" s="23"/>
      <c r="C596" s="23"/>
      <c r="D596" s="30"/>
      <c r="E596" s="30"/>
      <c r="F596" s="29"/>
      <c r="G596" s="31"/>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row>
    <row r="597">
      <c r="A597" s="23"/>
      <c r="B597" s="23"/>
      <c r="C597" s="23"/>
      <c r="D597" s="30"/>
      <c r="E597" s="30"/>
      <c r="F597" s="29"/>
      <c r="G597" s="31"/>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row>
    <row r="598">
      <c r="A598" s="23"/>
      <c r="B598" s="23"/>
      <c r="C598" s="23"/>
      <c r="D598" s="30"/>
      <c r="E598" s="30"/>
      <c r="F598" s="29"/>
      <c r="G598" s="31"/>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row>
    <row r="599">
      <c r="A599" s="23"/>
      <c r="B599" s="23"/>
      <c r="C599" s="23"/>
      <c r="D599" s="30"/>
      <c r="E599" s="30"/>
      <c r="F599" s="29"/>
      <c r="G599" s="31"/>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row>
    <row r="600">
      <c r="A600" s="23"/>
      <c r="B600" s="23"/>
      <c r="C600" s="23"/>
      <c r="D600" s="30"/>
      <c r="E600" s="30"/>
      <c r="F600" s="29"/>
      <c r="G600" s="31"/>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row>
    <row r="601">
      <c r="A601" s="23"/>
      <c r="B601" s="23"/>
      <c r="C601" s="23"/>
      <c r="D601" s="30"/>
      <c r="E601" s="30"/>
      <c r="F601" s="29"/>
      <c r="G601" s="31"/>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c r="AE601" s="23"/>
    </row>
    <row r="602">
      <c r="A602" s="23"/>
      <c r="B602" s="23"/>
      <c r="C602" s="23"/>
      <c r="D602" s="30"/>
      <c r="E602" s="30"/>
      <c r="F602" s="29"/>
      <c r="G602" s="31"/>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row>
    <row r="603">
      <c r="A603" s="23"/>
      <c r="B603" s="23"/>
      <c r="C603" s="23"/>
      <c r="D603" s="30"/>
      <c r="E603" s="30"/>
      <c r="F603" s="29"/>
      <c r="G603" s="31"/>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c r="AE603" s="23"/>
    </row>
    <row r="604">
      <c r="A604" s="23"/>
      <c r="B604" s="23"/>
      <c r="C604" s="23"/>
      <c r="D604" s="30"/>
      <c r="E604" s="30"/>
      <c r="F604" s="29"/>
      <c r="G604" s="31"/>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row>
    <row r="605">
      <c r="A605" s="23"/>
      <c r="B605" s="23"/>
      <c r="C605" s="23"/>
      <c r="D605" s="30"/>
      <c r="E605" s="30"/>
      <c r="F605" s="29"/>
      <c r="G605" s="31"/>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row>
    <row r="606">
      <c r="A606" s="23"/>
      <c r="B606" s="23"/>
      <c r="C606" s="23"/>
      <c r="D606" s="30"/>
      <c r="E606" s="30"/>
      <c r="F606" s="29"/>
      <c r="G606" s="31"/>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row>
    <row r="607">
      <c r="A607" s="23"/>
      <c r="B607" s="23"/>
      <c r="C607" s="23"/>
      <c r="D607" s="30"/>
      <c r="E607" s="30"/>
      <c r="F607" s="29"/>
      <c r="G607" s="31"/>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c r="AE607" s="23"/>
    </row>
    <row r="608">
      <c r="A608" s="23"/>
      <c r="B608" s="23"/>
      <c r="C608" s="23"/>
      <c r="D608" s="30"/>
      <c r="E608" s="30"/>
      <c r="F608" s="29"/>
      <c r="G608" s="31"/>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row>
    <row r="609">
      <c r="A609" s="23"/>
      <c r="B609" s="23"/>
      <c r="C609" s="23"/>
      <c r="D609" s="30"/>
      <c r="E609" s="30"/>
      <c r="F609" s="29"/>
      <c r="G609" s="31"/>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row>
    <row r="610">
      <c r="A610" s="23"/>
      <c r="B610" s="23"/>
      <c r="C610" s="23"/>
      <c r="D610" s="30"/>
      <c r="E610" s="30"/>
      <c r="F610" s="29"/>
      <c r="G610" s="31"/>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c r="AE610" s="23"/>
    </row>
    <row r="611">
      <c r="A611" s="23"/>
      <c r="B611" s="23"/>
      <c r="C611" s="23"/>
      <c r="D611" s="30"/>
      <c r="E611" s="30"/>
      <c r="F611" s="29"/>
      <c r="G611" s="31"/>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c r="AE611" s="23"/>
    </row>
    <row r="612">
      <c r="A612" s="23"/>
      <c r="B612" s="23"/>
      <c r="C612" s="23"/>
      <c r="D612" s="30"/>
      <c r="E612" s="30"/>
      <c r="F612" s="29"/>
      <c r="G612" s="31"/>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row>
    <row r="613">
      <c r="A613" s="23"/>
      <c r="B613" s="23"/>
      <c r="C613" s="23"/>
      <c r="D613" s="30"/>
      <c r="E613" s="30"/>
      <c r="F613" s="29"/>
      <c r="G613" s="31"/>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row>
    <row r="614">
      <c r="A614" s="23"/>
      <c r="B614" s="23"/>
      <c r="C614" s="23"/>
      <c r="D614" s="30"/>
      <c r="E614" s="30"/>
      <c r="F614" s="29"/>
      <c r="G614" s="31"/>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row>
    <row r="615">
      <c r="A615" s="23"/>
      <c r="B615" s="23"/>
      <c r="C615" s="23"/>
      <c r="D615" s="30"/>
      <c r="E615" s="30"/>
      <c r="F615" s="29"/>
      <c r="G615" s="31"/>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c r="AE615" s="23"/>
    </row>
    <row r="616">
      <c r="A616" s="23"/>
      <c r="B616" s="23"/>
      <c r="C616" s="23"/>
      <c r="D616" s="30"/>
      <c r="E616" s="30"/>
      <c r="F616" s="29"/>
      <c r="G616" s="31"/>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c r="AE616" s="23"/>
    </row>
    <row r="617">
      <c r="A617" s="23"/>
      <c r="B617" s="23"/>
      <c r="C617" s="23"/>
      <c r="D617" s="30"/>
      <c r="E617" s="30"/>
      <c r="F617" s="29"/>
      <c r="G617" s="31"/>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row>
    <row r="618">
      <c r="A618" s="23"/>
      <c r="B618" s="23"/>
      <c r="C618" s="23"/>
      <c r="D618" s="30"/>
      <c r="E618" s="30"/>
      <c r="F618" s="29"/>
      <c r="G618" s="31"/>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c r="AE618" s="23"/>
    </row>
    <row r="619">
      <c r="A619" s="23"/>
      <c r="B619" s="23"/>
      <c r="C619" s="23"/>
      <c r="D619" s="30"/>
      <c r="E619" s="30"/>
      <c r="F619" s="29"/>
      <c r="G619" s="31"/>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row>
    <row r="620">
      <c r="A620" s="23"/>
      <c r="B620" s="23"/>
      <c r="C620" s="23"/>
      <c r="D620" s="30"/>
      <c r="E620" s="30"/>
      <c r="F620" s="29"/>
      <c r="G620" s="31"/>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row>
    <row r="621">
      <c r="A621" s="23"/>
      <c r="B621" s="23"/>
      <c r="C621" s="23"/>
      <c r="D621" s="30"/>
      <c r="E621" s="30"/>
      <c r="F621" s="29"/>
      <c r="G621" s="31"/>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row>
    <row r="622">
      <c r="A622" s="23"/>
      <c r="B622" s="23"/>
      <c r="C622" s="23"/>
      <c r="D622" s="30"/>
      <c r="E622" s="30"/>
      <c r="F622" s="29"/>
      <c r="G622" s="31"/>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row>
    <row r="623">
      <c r="A623" s="23"/>
      <c r="B623" s="23"/>
      <c r="C623" s="23"/>
      <c r="D623" s="30"/>
      <c r="E623" s="30"/>
      <c r="F623" s="29"/>
      <c r="G623" s="31"/>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row>
    <row r="624">
      <c r="A624" s="23"/>
      <c r="B624" s="23"/>
      <c r="C624" s="23"/>
      <c r="D624" s="30"/>
      <c r="E624" s="30"/>
      <c r="F624" s="29"/>
      <c r="G624" s="31"/>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row>
    <row r="625">
      <c r="A625" s="23"/>
      <c r="B625" s="23"/>
      <c r="C625" s="23"/>
      <c r="D625" s="30"/>
      <c r="E625" s="30"/>
      <c r="F625" s="29"/>
      <c r="G625" s="31"/>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row>
    <row r="626">
      <c r="A626" s="23"/>
      <c r="B626" s="23"/>
      <c r="C626" s="23"/>
      <c r="D626" s="30"/>
      <c r="E626" s="30"/>
      <c r="F626" s="29"/>
      <c r="G626" s="31"/>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row>
    <row r="627">
      <c r="A627" s="23"/>
      <c r="B627" s="23"/>
      <c r="C627" s="23"/>
      <c r="D627" s="30"/>
      <c r="E627" s="30"/>
      <c r="F627" s="29"/>
      <c r="G627" s="31"/>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row>
    <row r="628">
      <c r="A628" s="23"/>
      <c r="B628" s="23"/>
      <c r="C628" s="23"/>
      <c r="D628" s="30"/>
      <c r="E628" s="30"/>
      <c r="F628" s="29"/>
      <c r="G628" s="31"/>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row>
    <row r="629">
      <c r="A629" s="23"/>
      <c r="B629" s="23"/>
      <c r="C629" s="23"/>
      <c r="D629" s="30"/>
      <c r="E629" s="30"/>
      <c r="F629" s="29"/>
      <c r="G629" s="31"/>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row>
    <row r="630">
      <c r="A630" s="23"/>
      <c r="B630" s="23"/>
      <c r="C630" s="23"/>
      <c r="D630" s="30"/>
      <c r="E630" s="30"/>
      <c r="F630" s="29"/>
      <c r="G630" s="39"/>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row>
    <row r="631">
      <c r="A631" s="23"/>
      <c r="B631" s="23"/>
      <c r="C631" s="23"/>
      <c r="D631" s="30"/>
      <c r="E631" s="30"/>
      <c r="F631" s="29"/>
      <c r="G631" s="31"/>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row>
    <row r="632">
      <c r="A632" s="23"/>
      <c r="B632" s="23"/>
      <c r="C632" s="23"/>
      <c r="D632" s="30"/>
      <c r="E632" s="30"/>
      <c r="F632" s="29"/>
      <c r="G632" s="31"/>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row>
    <row r="633">
      <c r="A633" s="23"/>
      <c r="B633" s="23"/>
      <c r="C633" s="23"/>
      <c r="D633" s="30"/>
      <c r="E633" s="30"/>
      <c r="F633" s="29"/>
      <c r="G633" s="31"/>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row>
    <row r="634">
      <c r="A634" s="23"/>
      <c r="B634" s="23"/>
      <c r="C634" s="23"/>
      <c r="D634" s="30"/>
      <c r="E634" s="30"/>
      <c r="F634" s="29"/>
      <c r="G634" s="31"/>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row>
    <row r="635">
      <c r="A635" s="23"/>
      <c r="B635" s="23"/>
      <c r="C635" s="23"/>
      <c r="D635" s="30"/>
      <c r="E635" s="30"/>
      <c r="F635" s="29"/>
      <c r="G635" s="31"/>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row>
    <row r="636">
      <c r="A636" s="23"/>
      <c r="B636" s="23"/>
      <c r="C636" s="23"/>
      <c r="D636" s="30"/>
      <c r="E636" s="30"/>
      <c r="F636" s="29"/>
      <c r="G636" s="31"/>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row>
    <row r="637">
      <c r="A637" s="23"/>
      <c r="B637" s="23"/>
      <c r="C637" s="23"/>
      <c r="D637" s="30"/>
      <c r="E637" s="30"/>
      <c r="F637" s="29"/>
      <c r="G637" s="31"/>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row>
    <row r="638">
      <c r="A638" s="23"/>
      <c r="B638" s="23"/>
      <c r="C638" s="23"/>
      <c r="D638" s="30"/>
      <c r="E638" s="30"/>
      <c r="F638" s="29"/>
      <c r="G638" s="31"/>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row>
    <row r="639">
      <c r="A639" s="23"/>
      <c r="B639" s="23"/>
      <c r="C639" s="23"/>
      <c r="D639" s="30"/>
      <c r="E639" s="30"/>
      <c r="F639" s="29"/>
      <c r="G639" s="31"/>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row>
    <row r="640">
      <c r="A640" s="23"/>
      <c r="B640" s="23"/>
      <c r="C640" s="23"/>
      <c r="D640" s="30"/>
      <c r="E640" s="30"/>
      <c r="F640" s="29"/>
      <c r="G640" s="31"/>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row>
    <row r="641">
      <c r="A641" s="23"/>
      <c r="B641" s="23"/>
      <c r="C641" s="23"/>
      <c r="D641" s="30"/>
      <c r="E641" s="30"/>
      <c r="F641" s="29"/>
      <c r="G641" s="31"/>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c r="AE641" s="23"/>
    </row>
    <row r="642">
      <c r="A642" s="23"/>
      <c r="B642" s="23"/>
      <c r="C642" s="23"/>
      <c r="D642" s="30"/>
      <c r="E642" s="30"/>
      <c r="F642" s="29"/>
      <c r="G642" s="31"/>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c r="AE642" s="23"/>
    </row>
    <row r="643">
      <c r="A643" s="23"/>
      <c r="B643" s="23"/>
      <c r="C643" s="23"/>
      <c r="D643" s="30"/>
      <c r="E643" s="30"/>
      <c r="F643" s="29"/>
      <c r="G643" s="31"/>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row>
    <row r="644">
      <c r="A644" s="23"/>
      <c r="B644" s="23"/>
      <c r="C644" s="23"/>
      <c r="D644" s="30"/>
      <c r="E644" s="30"/>
      <c r="F644" s="29"/>
      <c r="G644" s="31"/>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row>
    <row r="645">
      <c r="A645" s="23"/>
      <c r="B645" s="23"/>
      <c r="C645" s="23"/>
      <c r="D645" s="30"/>
      <c r="E645" s="30"/>
      <c r="F645" s="29"/>
      <c r="G645" s="31"/>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row>
    <row r="646">
      <c r="A646" s="23"/>
      <c r="B646" s="23"/>
      <c r="C646" s="23"/>
      <c r="D646" s="30"/>
      <c r="E646" s="30"/>
      <c r="F646" s="29"/>
      <c r="G646" s="31"/>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row>
    <row r="647">
      <c r="A647" s="23"/>
      <c r="B647" s="23"/>
      <c r="C647" s="23"/>
      <c r="D647" s="30"/>
      <c r="E647" s="30"/>
      <c r="F647" s="29"/>
      <c r="G647" s="31"/>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row>
    <row r="648">
      <c r="A648" s="23"/>
      <c r="B648" s="23"/>
      <c r="C648" s="23"/>
      <c r="D648" s="30"/>
      <c r="E648" s="30"/>
      <c r="F648" s="29"/>
      <c r="G648" s="31"/>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row>
    <row r="649">
      <c r="A649" s="23"/>
      <c r="B649" s="23"/>
      <c r="C649" s="23"/>
      <c r="D649" s="30"/>
      <c r="E649" s="30"/>
      <c r="F649" s="29"/>
      <c r="G649" s="31"/>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row>
    <row r="650">
      <c r="A650" s="23"/>
      <c r="B650" s="23"/>
      <c r="C650" s="23"/>
      <c r="D650" s="30"/>
      <c r="E650" s="30"/>
      <c r="F650" s="29"/>
      <c r="G650" s="31"/>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row>
    <row r="651">
      <c r="A651" s="23"/>
      <c r="B651" s="23"/>
      <c r="C651" s="23"/>
      <c r="D651" s="30"/>
      <c r="E651" s="30"/>
      <c r="F651" s="29"/>
      <c r="G651" s="31"/>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row>
    <row r="652">
      <c r="A652" s="23"/>
      <c r="B652" s="23"/>
      <c r="C652" s="23"/>
      <c r="D652" s="30"/>
      <c r="E652" s="30"/>
      <c r="F652" s="29"/>
      <c r="G652" s="31"/>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row>
    <row r="653">
      <c r="A653" s="23"/>
      <c r="B653" s="23"/>
      <c r="C653" s="23"/>
      <c r="D653" s="30"/>
      <c r="E653" s="30"/>
      <c r="F653" s="29"/>
      <c r="G653" s="31"/>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c r="AE653" s="23"/>
    </row>
    <row r="654">
      <c r="A654" s="23"/>
      <c r="B654" s="23"/>
      <c r="C654" s="23"/>
      <c r="D654" s="30"/>
      <c r="E654" s="30"/>
      <c r="F654" s="29"/>
      <c r="G654" s="31"/>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row>
    <row r="655">
      <c r="A655" s="23"/>
      <c r="B655" s="23"/>
      <c r="C655" s="23"/>
      <c r="D655" s="30"/>
      <c r="E655" s="30"/>
      <c r="F655" s="29"/>
      <c r="G655" s="31"/>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c r="AE655" s="23"/>
    </row>
    <row r="656">
      <c r="A656" s="23"/>
      <c r="B656" s="23"/>
      <c r="C656" s="23"/>
      <c r="D656" s="30"/>
      <c r="E656" s="30"/>
      <c r="F656" s="29"/>
      <c r="G656" s="31"/>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c r="AE656" s="23"/>
    </row>
    <row r="657">
      <c r="A657" s="23"/>
      <c r="B657" s="23"/>
      <c r="C657" s="23"/>
      <c r="D657" s="30"/>
      <c r="E657" s="30"/>
      <c r="F657" s="29"/>
      <c r="G657" s="31"/>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row>
    <row r="658">
      <c r="A658" s="23"/>
      <c r="B658" s="23"/>
      <c r="C658" s="23"/>
      <c r="D658" s="30"/>
      <c r="E658" s="30"/>
      <c r="F658" s="29"/>
      <c r="G658" s="31"/>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c r="AE658" s="23"/>
    </row>
    <row r="659">
      <c r="A659" s="23"/>
      <c r="B659" s="23"/>
      <c r="C659" s="23"/>
      <c r="D659" s="30"/>
      <c r="E659" s="30"/>
      <c r="F659" s="29"/>
      <c r="G659" s="31"/>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c r="AE659" s="23"/>
    </row>
    <row r="660">
      <c r="A660" s="23"/>
      <c r="B660" s="23"/>
      <c r="C660" s="23"/>
      <c r="D660" s="30"/>
      <c r="E660" s="30"/>
      <c r="F660" s="29"/>
      <c r="G660" s="31"/>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c r="AE660" s="23"/>
    </row>
    <row r="661">
      <c r="A661" s="23"/>
      <c r="B661" s="23"/>
      <c r="C661" s="23"/>
      <c r="D661" s="30"/>
      <c r="E661" s="30"/>
      <c r="F661" s="29"/>
      <c r="G661" s="31"/>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row>
    <row r="662">
      <c r="A662" s="23"/>
      <c r="B662" s="23"/>
      <c r="C662" s="23"/>
      <c r="D662" s="30"/>
      <c r="E662" s="30"/>
      <c r="F662" s="29"/>
      <c r="G662" s="31"/>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c r="AE662" s="23"/>
    </row>
    <row r="663">
      <c r="A663" s="23"/>
      <c r="B663" s="23"/>
      <c r="C663" s="23"/>
      <c r="D663" s="30"/>
      <c r="E663" s="30"/>
      <c r="F663" s="29"/>
      <c r="G663" s="31"/>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row>
    <row r="664">
      <c r="A664" s="23"/>
      <c r="B664" s="23"/>
      <c r="C664" s="23"/>
      <c r="D664" s="30"/>
      <c r="E664" s="30"/>
      <c r="F664" s="29"/>
      <c r="G664" s="31"/>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c r="AE664" s="23"/>
    </row>
    <row r="665">
      <c r="A665" s="23"/>
      <c r="B665" s="23"/>
      <c r="C665" s="23"/>
      <c r="D665" s="30"/>
      <c r="E665" s="30"/>
      <c r="F665" s="29"/>
      <c r="G665" s="31"/>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c r="AE665" s="23"/>
    </row>
    <row r="666">
      <c r="A666" s="23"/>
      <c r="B666" s="23"/>
      <c r="C666" s="23"/>
      <c r="D666" s="30"/>
      <c r="E666" s="30"/>
      <c r="F666" s="29"/>
      <c r="G666" s="31"/>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c r="AE666" s="23"/>
    </row>
    <row r="667">
      <c r="A667" s="23"/>
      <c r="B667" s="23"/>
      <c r="C667" s="23"/>
      <c r="D667" s="30"/>
      <c r="E667" s="30"/>
      <c r="F667" s="29"/>
      <c r="G667" s="31"/>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c r="AE667" s="23"/>
    </row>
    <row r="668">
      <c r="A668" s="23"/>
      <c r="B668" s="23"/>
      <c r="C668" s="23"/>
      <c r="D668" s="30"/>
      <c r="E668" s="30"/>
      <c r="F668" s="29"/>
      <c r="G668" s="31"/>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c r="AE668" s="23"/>
    </row>
    <row r="669">
      <c r="A669" s="23"/>
      <c r="B669" s="23"/>
      <c r="C669" s="23"/>
      <c r="D669" s="30"/>
      <c r="E669" s="30"/>
      <c r="F669" s="29"/>
      <c r="G669" s="31"/>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row>
    <row r="670">
      <c r="A670" s="23"/>
      <c r="B670" s="23"/>
      <c r="C670" s="23"/>
      <c r="D670" s="30"/>
      <c r="E670" s="30"/>
      <c r="F670" s="29"/>
      <c r="G670" s="31"/>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row>
    <row r="671">
      <c r="A671" s="23"/>
      <c r="B671" s="23"/>
      <c r="C671" s="23"/>
      <c r="D671" s="30"/>
      <c r="E671" s="30"/>
      <c r="F671" s="29"/>
      <c r="G671" s="31"/>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row>
    <row r="672">
      <c r="A672" s="23"/>
      <c r="B672" s="23"/>
      <c r="C672" s="23"/>
      <c r="D672" s="30"/>
      <c r="E672" s="30"/>
      <c r="F672" s="29"/>
      <c r="G672" s="31"/>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c r="AE672" s="23"/>
    </row>
    <row r="673">
      <c r="A673" s="23"/>
      <c r="B673" s="23"/>
      <c r="C673" s="23"/>
      <c r="D673" s="30"/>
      <c r="E673" s="30"/>
      <c r="F673" s="29"/>
      <c r="G673" s="31"/>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row>
    <row r="674">
      <c r="A674" s="23"/>
      <c r="B674" s="23"/>
      <c r="C674" s="23"/>
      <c r="D674" s="30"/>
      <c r="E674" s="30"/>
      <c r="F674" s="29"/>
      <c r="G674" s="31"/>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c r="AE674" s="23"/>
    </row>
    <row r="675">
      <c r="A675" s="23"/>
      <c r="B675" s="23"/>
      <c r="C675" s="23"/>
      <c r="D675" s="30"/>
      <c r="E675" s="30"/>
      <c r="F675" s="29"/>
      <c r="G675" s="31"/>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c r="AE675" s="23"/>
    </row>
    <row r="676">
      <c r="A676" s="23"/>
      <c r="B676" s="23"/>
      <c r="C676" s="23"/>
      <c r="D676" s="30"/>
      <c r="E676" s="30"/>
      <c r="F676" s="29"/>
      <c r="G676" s="31"/>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c r="AE676" s="23"/>
    </row>
    <row r="677">
      <c r="A677" s="23"/>
      <c r="B677" s="23"/>
      <c r="C677" s="23"/>
      <c r="D677" s="30"/>
      <c r="E677" s="30"/>
      <c r="F677" s="29"/>
      <c r="G677" s="31"/>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c r="AE677" s="23"/>
    </row>
    <row r="678">
      <c r="A678" s="23"/>
      <c r="B678" s="23"/>
      <c r="C678" s="23"/>
      <c r="D678" s="30"/>
      <c r="E678" s="30"/>
      <c r="F678" s="29"/>
      <c r="G678" s="31"/>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c r="AE678" s="23"/>
    </row>
    <row r="679">
      <c r="A679" s="23"/>
      <c r="B679" s="23"/>
      <c r="C679" s="23"/>
      <c r="D679" s="30"/>
      <c r="E679" s="30"/>
      <c r="F679" s="29"/>
      <c r="G679" s="31"/>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c r="AE679" s="23"/>
    </row>
    <row r="680">
      <c r="A680" s="23"/>
      <c r="B680" s="23"/>
      <c r="C680" s="23"/>
      <c r="D680" s="30"/>
      <c r="E680" s="30"/>
      <c r="F680" s="29"/>
      <c r="G680" s="31"/>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c r="AE680" s="23"/>
    </row>
    <row r="681">
      <c r="A681" s="23"/>
      <c r="B681" s="23"/>
      <c r="C681" s="23"/>
      <c r="D681" s="30"/>
      <c r="E681" s="30"/>
      <c r="F681" s="29"/>
      <c r="G681" s="31"/>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c r="AE681" s="23"/>
    </row>
    <row r="682">
      <c r="A682" s="23"/>
      <c r="B682" s="23"/>
      <c r="C682" s="23"/>
      <c r="D682" s="30"/>
      <c r="E682" s="30"/>
      <c r="F682" s="29"/>
      <c r="G682" s="31"/>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c r="AE682" s="23"/>
    </row>
    <row r="683">
      <c r="A683" s="23"/>
      <c r="B683" s="23"/>
      <c r="C683" s="23"/>
      <c r="D683" s="30"/>
      <c r="E683" s="30"/>
      <c r="F683" s="29"/>
      <c r="G683" s="31"/>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c r="AE683" s="23"/>
    </row>
    <row r="684">
      <c r="A684" s="23"/>
      <c r="B684" s="23"/>
      <c r="C684" s="23"/>
      <c r="D684" s="30"/>
      <c r="E684" s="30"/>
      <c r="F684" s="29"/>
      <c r="G684" s="31"/>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c r="AE684" s="23"/>
    </row>
    <row r="685">
      <c r="A685" s="23"/>
      <c r="B685" s="23"/>
      <c r="C685" s="23"/>
      <c r="D685" s="30"/>
      <c r="E685" s="30"/>
      <c r="F685" s="29"/>
      <c r="G685" s="31"/>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c r="AE685" s="23"/>
    </row>
    <row r="686">
      <c r="A686" s="23"/>
      <c r="B686" s="23"/>
      <c r="C686" s="23"/>
      <c r="D686" s="30"/>
      <c r="E686" s="30"/>
      <c r="F686" s="29"/>
      <c r="G686" s="31"/>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c r="AE686" s="23"/>
    </row>
    <row r="687">
      <c r="A687" s="23"/>
      <c r="B687" s="23"/>
      <c r="C687" s="23"/>
      <c r="D687" s="30"/>
      <c r="E687" s="30"/>
      <c r="F687" s="29"/>
      <c r="G687" s="31"/>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c r="AE687" s="23"/>
    </row>
    <row r="688">
      <c r="A688" s="23"/>
      <c r="B688" s="23"/>
      <c r="C688" s="23"/>
      <c r="D688" s="30"/>
      <c r="E688" s="30"/>
      <c r="F688" s="29"/>
      <c r="G688" s="31"/>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c r="AE688" s="23"/>
    </row>
    <row r="689">
      <c r="A689" s="23"/>
      <c r="B689" s="23"/>
      <c r="C689" s="23"/>
      <c r="D689" s="30"/>
      <c r="E689" s="30"/>
      <c r="F689" s="29"/>
      <c r="G689" s="31"/>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c r="AE689" s="23"/>
    </row>
    <row r="690">
      <c r="A690" s="23"/>
      <c r="B690" s="23"/>
      <c r="C690" s="23"/>
      <c r="D690" s="30"/>
      <c r="E690" s="30"/>
      <c r="F690" s="29"/>
      <c r="G690" s="31"/>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c r="AE690" s="23"/>
    </row>
    <row r="691">
      <c r="A691" s="23"/>
      <c r="B691" s="23"/>
      <c r="C691" s="23"/>
      <c r="D691" s="30"/>
      <c r="E691" s="30"/>
      <c r="F691" s="29"/>
      <c r="G691" s="31"/>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c r="AE691" s="23"/>
    </row>
    <row r="692">
      <c r="A692" s="23"/>
      <c r="B692" s="23"/>
      <c r="C692" s="23"/>
      <c r="D692" s="30"/>
      <c r="E692" s="30"/>
      <c r="F692" s="29"/>
      <c r="G692" s="31"/>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c r="AE692" s="23"/>
    </row>
    <row r="693">
      <c r="A693" s="23"/>
      <c r="B693" s="23"/>
      <c r="C693" s="23"/>
      <c r="D693" s="30"/>
      <c r="E693" s="30"/>
      <c r="F693" s="29"/>
      <c r="G693" s="31"/>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c r="AE693" s="23"/>
    </row>
    <row r="694">
      <c r="A694" s="23"/>
      <c r="B694" s="23"/>
      <c r="C694" s="23"/>
      <c r="D694" s="30"/>
      <c r="E694" s="30"/>
      <c r="F694" s="29"/>
      <c r="G694" s="31"/>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c r="AE694" s="23"/>
    </row>
    <row r="695">
      <c r="A695" s="23"/>
      <c r="B695" s="23"/>
      <c r="C695" s="23"/>
      <c r="D695" s="30"/>
      <c r="E695" s="30"/>
      <c r="F695" s="29"/>
      <c r="G695" s="31"/>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c r="AE695" s="23"/>
    </row>
    <row r="696">
      <c r="A696" s="23"/>
      <c r="B696" s="23"/>
      <c r="C696" s="23"/>
      <c r="D696" s="30"/>
      <c r="E696" s="30"/>
      <c r="F696" s="29"/>
      <c r="G696" s="31"/>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c r="AE696" s="23"/>
    </row>
    <row r="697">
      <c r="A697" s="23"/>
      <c r="B697" s="23"/>
      <c r="C697" s="23"/>
      <c r="D697" s="30"/>
      <c r="E697" s="30"/>
      <c r="F697" s="29"/>
      <c r="G697" s="31"/>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c r="AE697" s="23"/>
    </row>
    <row r="698">
      <c r="A698" s="23"/>
      <c r="B698" s="23"/>
      <c r="C698" s="23"/>
      <c r="D698" s="30"/>
      <c r="E698" s="30"/>
      <c r="F698" s="29"/>
      <c r="G698" s="31"/>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c r="AE698" s="23"/>
    </row>
    <row r="699">
      <c r="A699" s="23"/>
      <c r="B699" s="23"/>
      <c r="C699" s="23"/>
      <c r="D699" s="30"/>
      <c r="E699" s="30"/>
      <c r="F699" s="29"/>
      <c r="G699" s="31"/>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c r="AE699" s="23"/>
    </row>
    <row r="700">
      <c r="A700" s="23"/>
      <c r="B700" s="23"/>
      <c r="C700" s="23"/>
      <c r="D700" s="30"/>
      <c r="E700" s="30"/>
      <c r="F700" s="29"/>
      <c r="G700" s="31"/>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c r="AE700" s="23"/>
    </row>
    <row r="701">
      <c r="A701" s="23"/>
      <c r="B701" s="23"/>
      <c r="C701" s="23"/>
      <c r="D701" s="30"/>
      <c r="E701" s="30"/>
      <c r="F701" s="29"/>
      <c r="G701" s="31"/>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c r="AE701" s="23"/>
    </row>
    <row r="702">
      <c r="A702" s="23"/>
      <c r="B702" s="23"/>
      <c r="C702" s="23"/>
      <c r="D702" s="30"/>
      <c r="E702" s="30"/>
      <c r="F702" s="29"/>
      <c r="G702" s="31"/>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c r="AE702" s="23"/>
    </row>
    <row r="703">
      <c r="A703" s="23"/>
      <c r="B703" s="23"/>
      <c r="C703" s="23"/>
      <c r="D703" s="30"/>
      <c r="E703" s="30"/>
      <c r="F703" s="29"/>
      <c r="G703" s="31"/>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c r="AE703" s="23"/>
    </row>
    <row r="704">
      <c r="A704" s="23"/>
      <c r="B704" s="23"/>
      <c r="C704" s="23"/>
      <c r="D704" s="30"/>
      <c r="E704" s="30"/>
      <c r="F704" s="29"/>
      <c r="G704" s="31"/>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c r="AE704" s="23"/>
    </row>
    <row r="705">
      <c r="A705" s="23"/>
      <c r="B705" s="23"/>
      <c r="C705" s="23"/>
      <c r="D705" s="30"/>
      <c r="E705" s="30"/>
      <c r="F705" s="29"/>
      <c r="G705" s="31"/>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c r="AE705" s="23"/>
    </row>
    <row r="706">
      <c r="A706" s="23"/>
      <c r="B706" s="23"/>
      <c r="C706" s="23"/>
      <c r="D706" s="30"/>
      <c r="E706" s="30"/>
      <c r="F706" s="29"/>
      <c r="G706" s="31"/>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c r="AE706" s="23"/>
    </row>
    <row r="707">
      <c r="A707" s="23"/>
      <c r="B707" s="23"/>
      <c r="C707" s="23"/>
      <c r="D707" s="30"/>
      <c r="E707" s="30"/>
      <c r="F707" s="29"/>
      <c r="G707" s="31"/>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c r="AE707" s="23"/>
    </row>
    <row r="708">
      <c r="A708" s="23"/>
      <c r="B708" s="23"/>
      <c r="C708" s="23"/>
      <c r="D708" s="30"/>
      <c r="E708" s="30"/>
      <c r="F708" s="29"/>
      <c r="G708" s="31"/>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c r="AE708" s="23"/>
    </row>
    <row r="709">
      <c r="A709" s="23"/>
      <c r="B709" s="23"/>
      <c r="C709" s="23"/>
      <c r="D709" s="30"/>
      <c r="E709" s="30"/>
      <c r="F709" s="29"/>
      <c r="G709" s="31"/>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c r="AE709" s="23"/>
    </row>
    <row r="710">
      <c r="A710" s="23"/>
      <c r="B710" s="23"/>
      <c r="C710" s="23"/>
      <c r="D710" s="30"/>
      <c r="E710" s="30"/>
      <c r="F710" s="29"/>
      <c r="G710" s="31"/>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c r="AE710" s="23"/>
    </row>
    <row r="711">
      <c r="A711" s="23"/>
      <c r="B711" s="23"/>
      <c r="C711" s="23"/>
      <c r="D711" s="30"/>
      <c r="E711" s="30"/>
      <c r="F711" s="29"/>
      <c r="G711" s="31"/>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c r="AE711" s="23"/>
    </row>
    <row r="712">
      <c r="A712" s="23"/>
      <c r="B712" s="23"/>
      <c r="C712" s="23"/>
      <c r="D712" s="30"/>
      <c r="E712" s="30"/>
      <c r="F712" s="29"/>
      <c r="G712" s="39"/>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c r="AE712" s="23"/>
    </row>
    <row r="713">
      <c r="A713" s="23"/>
      <c r="B713" s="23"/>
      <c r="C713" s="23"/>
      <c r="D713" s="30"/>
      <c r="E713" s="30"/>
      <c r="F713" s="29"/>
      <c r="G713" s="31"/>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c r="AE713" s="23"/>
    </row>
    <row r="714">
      <c r="A714" s="23"/>
      <c r="B714" s="23"/>
      <c r="C714" s="23"/>
      <c r="D714" s="30"/>
      <c r="E714" s="30"/>
      <c r="F714" s="29"/>
      <c r="G714" s="31"/>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c r="AE714" s="23"/>
    </row>
    <row r="715">
      <c r="A715" s="23"/>
      <c r="B715" s="23"/>
      <c r="C715" s="23"/>
      <c r="D715" s="30"/>
      <c r="E715" s="30"/>
      <c r="F715" s="29"/>
      <c r="G715" s="31"/>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c r="AE715" s="23"/>
    </row>
    <row r="716">
      <c r="A716" s="23"/>
      <c r="B716" s="23"/>
      <c r="C716" s="23"/>
      <c r="D716" s="30"/>
      <c r="E716" s="30"/>
      <c r="F716" s="29"/>
      <c r="G716" s="31"/>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c r="AE716" s="23"/>
    </row>
    <row r="717">
      <c r="A717" s="23"/>
      <c r="B717" s="23"/>
      <c r="C717" s="23"/>
      <c r="D717" s="30"/>
      <c r="E717" s="30"/>
      <c r="F717" s="29"/>
      <c r="G717" s="31"/>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c r="AE717" s="23"/>
    </row>
    <row r="718">
      <c r="A718" s="23"/>
      <c r="B718" s="23"/>
      <c r="C718" s="23"/>
      <c r="D718" s="30"/>
      <c r="E718" s="30"/>
      <c r="F718" s="29"/>
      <c r="G718" s="31"/>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c r="AE718" s="23"/>
    </row>
    <row r="719">
      <c r="A719" s="23"/>
      <c r="B719" s="23"/>
      <c r="C719" s="23"/>
      <c r="D719" s="30"/>
      <c r="E719" s="30"/>
      <c r="F719" s="29"/>
      <c r="G719" s="31"/>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c r="AE719" s="23"/>
    </row>
    <row r="720">
      <c r="A720" s="23"/>
      <c r="B720" s="23"/>
      <c r="C720" s="23"/>
      <c r="D720" s="30"/>
      <c r="E720" s="30"/>
      <c r="F720" s="29"/>
      <c r="G720" s="31"/>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c r="AE720" s="23"/>
    </row>
    <row r="721">
      <c r="A721" s="23"/>
      <c r="B721" s="23"/>
      <c r="C721" s="23"/>
      <c r="D721" s="16"/>
      <c r="E721" s="16"/>
      <c r="F721" s="16"/>
      <c r="G721" s="44"/>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c r="AE721" s="23"/>
    </row>
    <row r="722">
      <c r="A722" s="23"/>
      <c r="B722" s="23"/>
      <c r="C722" s="23"/>
      <c r="D722" s="16"/>
      <c r="E722" s="16"/>
      <c r="F722" s="16"/>
      <c r="G722" s="44"/>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c r="AE722" s="23"/>
    </row>
    <row r="723">
      <c r="A723" s="23"/>
      <c r="B723" s="23"/>
      <c r="C723" s="23"/>
      <c r="D723" s="16"/>
      <c r="E723" s="16"/>
      <c r="F723" s="16"/>
      <c r="G723" s="44"/>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c r="AE723" s="23"/>
    </row>
    <row r="724">
      <c r="A724" s="23"/>
      <c r="B724" s="23"/>
      <c r="C724" s="23"/>
      <c r="D724" s="16"/>
      <c r="E724" s="16"/>
      <c r="F724" s="16"/>
      <c r="G724" s="44"/>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c r="AE724" s="23"/>
    </row>
    <row r="725">
      <c r="A725" s="23"/>
      <c r="B725" s="23"/>
      <c r="C725" s="23"/>
      <c r="D725" s="16"/>
      <c r="E725" s="16"/>
      <c r="F725" s="16"/>
      <c r="G725" s="44"/>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c r="AE725" s="23"/>
    </row>
    <row r="726">
      <c r="A726" s="23"/>
      <c r="B726" s="23"/>
      <c r="C726" s="23"/>
      <c r="D726" s="16"/>
      <c r="E726" s="16"/>
      <c r="F726" s="16"/>
      <c r="G726" s="44"/>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c r="AE726" s="23"/>
    </row>
    <row r="727">
      <c r="A727" s="23"/>
      <c r="B727" s="23"/>
      <c r="C727" s="23"/>
      <c r="D727" s="16"/>
      <c r="E727" s="16"/>
      <c r="F727" s="16"/>
      <c r="G727" s="44"/>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c r="AE727" s="23"/>
    </row>
    <row r="728">
      <c r="A728" s="23"/>
      <c r="B728" s="23"/>
      <c r="C728" s="23"/>
      <c r="D728" s="16"/>
      <c r="E728" s="16"/>
      <c r="F728" s="16"/>
      <c r="G728" s="44"/>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c r="AE728" s="23"/>
    </row>
    <row r="729">
      <c r="A729" s="23"/>
      <c r="B729" s="23"/>
      <c r="C729" s="23"/>
      <c r="D729" s="16"/>
      <c r="E729" s="16"/>
      <c r="F729" s="16"/>
      <c r="G729" s="44"/>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c r="AE729" s="23"/>
    </row>
    <row r="730">
      <c r="A730" s="23"/>
      <c r="B730" s="23"/>
      <c r="C730" s="23"/>
      <c r="D730" s="16"/>
      <c r="E730" s="16"/>
      <c r="F730" s="16"/>
      <c r="G730" s="44"/>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c r="AE730" s="23"/>
    </row>
    <row r="731">
      <c r="A731" s="23"/>
      <c r="B731" s="23"/>
      <c r="C731" s="23"/>
      <c r="D731" s="16"/>
      <c r="E731" s="16"/>
      <c r="F731" s="16"/>
      <c r="G731" s="44"/>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c r="AE731" s="23"/>
    </row>
    <row r="732">
      <c r="A732" s="23"/>
      <c r="B732" s="23"/>
      <c r="C732" s="23"/>
      <c r="D732" s="16"/>
      <c r="E732" s="16"/>
      <c r="F732" s="16"/>
      <c r="G732" s="44"/>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c r="AE732" s="23"/>
    </row>
    <row r="733">
      <c r="A733" s="23"/>
      <c r="B733" s="23"/>
      <c r="C733" s="23"/>
      <c r="D733" s="16"/>
      <c r="E733" s="16"/>
      <c r="F733" s="16"/>
      <c r="G733" s="44"/>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c r="AE733" s="23"/>
    </row>
    <row r="734">
      <c r="A734" s="23"/>
      <c r="B734" s="23"/>
      <c r="C734" s="23"/>
      <c r="D734" s="16"/>
      <c r="E734" s="16"/>
      <c r="F734" s="16"/>
      <c r="G734" s="44"/>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c r="AE734" s="23"/>
    </row>
    <row r="735">
      <c r="A735" s="23"/>
      <c r="B735" s="23"/>
      <c r="C735" s="23"/>
      <c r="D735" s="16"/>
      <c r="E735" s="16"/>
      <c r="F735" s="16"/>
      <c r="G735" s="44"/>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c r="AE735" s="23"/>
    </row>
    <row r="736">
      <c r="A736" s="23"/>
      <c r="B736" s="23"/>
      <c r="C736" s="23"/>
      <c r="D736" s="16"/>
      <c r="E736" s="16"/>
      <c r="F736" s="16"/>
      <c r="G736" s="44"/>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c r="AE736" s="23"/>
    </row>
    <row r="737">
      <c r="A737" s="23"/>
      <c r="B737" s="23"/>
      <c r="C737" s="23"/>
      <c r="D737" s="16"/>
      <c r="E737" s="16"/>
      <c r="F737" s="16"/>
      <c r="G737" s="44"/>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c r="AE737" s="23"/>
    </row>
    <row r="738">
      <c r="A738" s="23"/>
      <c r="B738" s="23"/>
      <c r="C738" s="23"/>
      <c r="D738" s="16"/>
      <c r="E738" s="16"/>
      <c r="F738" s="16"/>
      <c r="G738" s="44"/>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c r="AE738" s="23"/>
    </row>
    <row r="739">
      <c r="A739" s="23"/>
      <c r="B739" s="23"/>
      <c r="C739" s="23"/>
      <c r="D739" s="16"/>
      <c r="E739" s="16"/>
      <c r="F739" s="16"/>
      <c r="G739" s="44"/>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c r="AE739" s="23"/>
    </row>
    <row r="740">
      <c r="A740" s="23"/>
      <c r="B740" s="23"/>
      <c r="C740" s="23"/>
      <c r="D740" s="16"/>
      <c r="E740" s="16"/>
      <c r="F740" s="16"/>
      <c r="G740" s="44"/>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c r="AE740" s="23"/>
    </row>
    <row r="741">
      <c r="A741" s="23"/>
      <c r="B741" s="23"/>
      <c r="C741" s="23"/>
      <c r="D741" s="16"/>
      <c r="E741" s="16"/>
      <c r="F741" s="16"/>
      <c r="G741" s="44"/>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c r="AE741" s="23"/>
    </row>
    <row r="742">
      <c r="A742" s="23"/>
      <c r="B742" s="23"/>
      <c r="C742" s="23"/>
      <c r="D742" s="16"/>
      <c r="E742" s="16"/>
      <c r="F742" s="16"/>
      <c r="G742" s="44"/>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c r="AE742" s="23"/>
    </row>
    <row r="743">
      <c r="A743" s="23"/>
      <c r="B743" s="23"/>
      <c r="C743" s="23"/>
      <c r="D743" s="16"/>
      <c r="E743" s="16"/>
      <c r="F743" s="16"/>
      <c r="G743" s="44"/>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c r="AE743" s="23"/>
    </row>
    <row r="744">
      <c r="A744" s="23"/>
      <c r="B744" s="23"/>
      <c r="C744" s="23"/>
      <c r="D744" s="16"/>
      <c r="E744" s="16"/>
      <c r="F744" s="16"/>
      <c r="G744" s="44"/>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c r="AE744" s="23"/>
    </row>
    <row r="745">
      <c r="A745" s="23"/>
      <c r="B745" s="23"/>
      <c r="C745" s="23"/>
      <c r="D745" s="16"/>
      <c r="E745" s="16"/>
      <c r="F745" s="16"/>
      <c r="G745" s="44"/>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c r="AE745" s="23"/>
    </row>
    <row r="746">
      <c r="A746" s="23"/>
      <c r="B746" s="23"/>
      <c r="C746" s="23"/>
      <c r="D746" s="16"/>
      <c r="E746" s="16"/>
      <c r="F746" s="16"/>
      <c r="G746" s="44"/>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c r="AE746" s="23"/>
    </row>
    <row r="747">
      <c r="A747" s="23"/>
      <c r="B747" s="23"/>
      <c r="C747" s="23"/>
      <c r="D747" s="16"/>
      <c r="E747" s="16"/>
      <c r="F747" s="16"/>
      <c r="G747" s="44"/>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c r="AE747" s="23"/>
    </row>
    <row r="748">
      <c r="A748" s="23"/>
      <c r="B748" s="23"/>
      <c r="C748" s="23"/>
      <c r="D748" s="16"/>
      <c r="E748" s="16"/>
      <c r="F748" s="16"/>
      <c r="G748" s="44"/>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c r="AE748" s="23"/>
    </row>
    <row r="749">
      <c r="A749" s="23"/>
      <c r="B749" s="23"/>
      <c r="C749" s="23"/>
      <c r="D749" s="16"/>
      <c r="E749" s="16"/>
      <c r="F749" s="16"/>
      <c r="G749" s="44"/>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c r="AE749" s="23"/>
    </row>
    <row r="750">
      <c r="A750" s="23"/>
      <c r="B750" s="23"/>
      <c r="C750" s="23"/>
      <c r="D750" s="16"/>
      <c r="E750" s="16"/>
      <c r="F750" s="16"/>
      <c r="G750" s="44"/>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c r="AE750" s="23"/>
    </row>
    <row r="751">
      <c r="A751" s="23"/>
      <c r="B751" s="23"/>
      <c r="C751" s="23"/>
      <c r="D751" s="16"/>
      <c r="E751" s="16"/>
      <c r="F751" s="16"/>
      <c r="G751" s="44"/>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c r="AE751" s="23"/>
    </row>
    <row r="752">
      <c r="A752" s="23"/>
      <c r="B752" s="23"/>
      <c r="C752" s="23"/>
      <c r="D752" s="16"/>
      <c r="E752" s="16"/>
      <c r="F752" s="16"/>
      <c r="G752" s="44"/>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c r="AE752" s="23"/>
    </row>
    <row r="753">
      <c r="A753" s="23"/>
      <c r="B753" s="23"/>
      <c r="C753" s="23"/>
      <c r="D753" s="16"/>
      <c r="E753" s="16"/>
      <c r="F753" s="16"/>
      <c r="G753" s="44"/>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c r="AE753" s="23"/>
    </row>
    <row r="754">
      <c r="A754" s="23"/>
      <c r="B754" s="23"/>
      <c r="C754" s="23"/>
      <c r="D754" s="16"/>
      <c r="E754" s="16"/>
      <c r="F754" s="16"/>
      <c r="G754" s="44"/>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c r="AE754" s="23"/>
    </row>
    <row r="755">
      <c r="A755" s="23"/>
      <c r="B755" s="23"/>
      <c r="C755" s="23"/>
      <c r="D755" s="16"/>
      <c r="E755" s="16"/>
      <c r="F755" s="16"/>
      <c r="G755" s="44"/>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c r="AE755" s="23"/>
    </row>
    <row r="756">
      <c r="A756" s="23"/>
      <c r="B756" s="23"/>
      <c r="C756" s="23"/>
      <c r="D756" s="16"/>
      <c r="E756" s="16"/>
      <c r="F756" s="16"/>
      <c r="G756" s="44"/>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c r="AE756" s="23"/>
    </row>
    <row r="757">
      <c r="A757" s="23"/>
      <c r="B757" s="23"/>
      <c r="C757" s="23"/>
      <c r="D757" s="16"/>
      <c r="E757" s="16"/>
      <c r="F757" s="16"/>
      <c r="G757" s="44"/>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c r="AE757" s="23"/>
    </row>
    <row r="758">
      <c r="A758" s="23"/>
      <c r="B758" s="23"/>
      <c r="C758" s="23"/>
      <c r="D758" s="16"/>
      <c r="E758" s="16"/>
      <c r="F758" s="16"/>
      <c r="G758" s="44"/>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c r="AE758" s="23"/>
    </row>
    <row r="759">
      <c r="A759" s="23"/>
      <c r="B759" s="23"/>
      <c r="C759" s="23"/>
      <c r="D759" s="16"/>
      <c r="E759" s="16"/>
      <c r="F759" s="16"/>
      <c r="G759" s="44"/>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c r="AE759" s="23"/>
    </row>
    <row r="760">
      <c r="A760" s="23"/>
      <c r="B760" s="23"/>
      <c r="C760" s="23"/>
      <c r="D760" s="16"/>
      <c r="E760" s="16"/>
      <c r="F760" s="16"/>
      <c r="G760" s="44"/>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c r="AE760" s="23"/>
    </row>
    <row r="761">
      <c r="A761" s="23"/>
      <c r="B761" s="23"/>
      <c r="C761" s="23"/>
      <c r="D761" s="16"/>
      <c r="E761" s="16"/>
      <c r="F761" s="16"/>
      <c r="G761" s="44"/>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c r="AE761" s="23"/>
    </row>
    <row r="762">
      <c r="A762" s="23"/>
      <c r="B762" s="23"/>
      <c r="C762" s="23"/>
      <c r="D762" s="16"/>
      <c r="E762" s="16"/>
      <c r="F762" s="16"/>
      <c r="G762" s="44"/>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c r="AE762" s="23"/>
    </row>
    <row r="763">
      <c r="A763" s="23"/>
      <c r="B763" s="23"/>
      <c r="C763" s="23"/>
      <c r="D763" s="16"/>
      <c r="E763" s="16"/>
      <c r="F763" s="16"/>
      <c r="G763" s="44"/>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c r="AE763" s="23"/>
    </row>
    <row r="764">
      <c r="A764" s="23"/>
      <c r="B764" s="23"/>
      <c r="C764" s="23"/>
      <c r="D764" s="16"/>
      <c r="E764" s="16"/>
      <c r="F764" s="16"/>
      <c r="G764" s="44"/>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c r="AE764" s="23"/>
    </row>
    <row r="765">
      <c r="A765" s="23"/>
      <c r="B765" s="23"/>
      <c r="C765" s="23"/>
      <c r="D765" s="16"/>
      <c r="E765" s="16"/>
      <c r="F765" s="16"/>
      <c r="G765" s="44"/>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c r="AE765" s="23"/>
    </row>
    <row r="766">
      <c r="A766" s="23"/>
      <c r="B766" s="23"/>
      <c r="C766" s="23"/>
      <c r="D766" s="16"/>
      <c r="E766" s="16"/>
      <c r="F766" s="16"/>
      <c r="G766" s="44"/>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c r="AE766" s="23"/>
    </row>
    <row r="767">
      <c r="A767" s="23"/>
      <c r="B767" s="23"/>
      <c r="C767" s="23"/>
      <c r="D767" s="16"/>
      <c r="E767" s="16"/>
      <c r="F767" s="16"/>
      <c r="G767" s="44"/>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c r="AE767" s="23"/>
    </row>
    <row r="768">
      <c r="A768" s="23"/>
      <c r="B768" s="23"/>
      <c r="C768" s="23"/>
      <c r="D768" s="16"/>
      <c r="E768" s="16"/>
      <c r="F768" s="16"/>
      <c r="G768" s="44"/>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c r="AE768" s="23"/>
    </row>
    <row r="769">
      <c r="A769" s="23"/>
      <c r="B769" s="23"/>
      <c r="C769" s="23"/>
      <c r="D769" s="16"/>
      <c r="E769" s="16"/>
      <c r="F769" s="16"/>
      <c r="G769" s="44"/>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c r="AE769" s="23"/>
    </row>
    <row r="770">
      <c r="A770" s="23"/>
      <c r="B770" s="23"/>
      <c r="C770" s="23"/>
      <c r="D770" s="16"/>
      <c r="E770" s="16"/>
      <c r="F770" s="16"/>
      <c r="G770" s="44"/>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c r="AE770" s="23"/>
    </row>
    <row r="771">
      <c r="A771" s="23"/>
      <c r="B771" s="23"/>
      <c r="C771" s="23"/>
      <c r="D771" s="16"/>
      <c r="E771" s="16"/>
      <c r="F771" s="16"/>
      <c r="G771" s="44"/>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c r="AE771" s="23"/>
    </row>
    <row r="772">
      <c r="A772" s="23"/>
      <c r="B772" s="23"/>
      <c r="C772" s="23"/>
      <c r="D772" s="16"/>
      <c r="E772" s="16"/>
      <c r="F772" s="16"/>
      <c r="G772" s="44"/>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c r="AE772" s="23"/>
    </row>
    <row r="773">
      <c r="A773" s="23"/>
      <c r="B773" s="23"/>
      <c r="C773" s="23"/>
      <c r="D773" s="16"/>
      <c r="E773" s="16"/>
      <c r="F773" s="16"/>
      <c r="G773" s="44"/>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c r="AE773" s="23"/>
    </row>
    <row r="774">
      <c r="A774" s="23"/>
      <c r="B774" s="23"/>
      <c r="C774" s="23"/>
      <c r="D774" s="16"/>
      <c r="E774" s="16"/>
      <c r="F774" s="16"/>
      <c r="G774" s="44"/>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c r="AE774" s="23"/>
    </row>
    <row r="775">
      <c r="A775" s="23"/>
      <c r="B775" s="23"/>
      <c r="C775" s="23"/>
      <c r="D775" s="16"/>
      <c r="E775" s="16"/>
      <c r="F775" s="16"/>
      <c r="G775" s="44"/>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c r="AE775" s="23"/>
    </row>
    <row r="776">
      <c r="A776" s="23"/>
      <c r="B776" s="23"/>
      <c r="C776" s="23"/>
      <c r="D776" s="16"/>
      <c r="E776" s="16"/>
      <c r="F776" s="16"/>
      <c r="G776" s="44"/>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c r="AE776" s="23"/>
    </row>
    <row r="777">
      <c r="A777" s="23"/>
      <c r="B777" s="23"/>
      <c r="C777" s="23"/>
      <c r="D777" s="16"/>
      <c r="E777" s="16"/>
      <c r="F777" s="16"/>
      <c r="G777" s="44"/>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c r="AE777" s="23"/>
    </row>
    <row r="778">
      <c r="A778" s="23"/>
      <c r="B778" s="23"/>
      <c r="C778" s="23"/>
      <c r="D778" s="16"/>
      <c r="E778" s="16"/>
      <c r="F778" s="16"/>
      <c r="G778" s="44"/>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c r="AE778" s="23"/>
    </row>
    <row r="779">
      <c r="A779" s="23"/>
      <c r="B779" s="23"/>
      <c r="C779" s="23"/>
      <c r="D779" s="16"/>
      <c r="E779" s="16"/>
      <c r="F779" s="16"/>
      <c r="G779" s="44"/>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c r="AE779" s="23"/>
    </row>
    <row r="780">
      <c r="A780" s="23"/>
      <c r="B780" s="23"/>
      <c r="C780" s="23"/>
      <c r="D780" s="16"/>
      <c r="E780" s="16"/>
      <c r="F780" s="16"/>
      <c r="G780" s="44"/>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c r="AE780" s="23"/>
    </row>
    <row r="781">
      <c r="A781" s="23"/>
      <c r="B781" s="23"/>
      <c r="C781" s="23"/>
      <c r="D781" s="16"/>
      <c r="E781" s="16"/>
      <c r="F781" s="16"/>
      <c r="G781" s="44"/>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c r="AE781" s="23"/>
    </row>
    <row r="782">
      <c r="A782" s="23"/>
      <c r="B782" s="23"/>
      <c r="C782" s="23"/>
      <c r="D782" s="16"/>
      <c r="E782" s="16"/>
      <c r="F782" s="16"/>
      <c r="G782" s="44"/>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c r="AE782" s="23"/>
    </row>
    <row r="783">
      <c r="A783" s="23"/>
      <c r="B783" s="23"/>
      <c r="C783" s="23"/>
      <c r="D783" s="16"/>
      <c r="E783" s="16"/>
      <c r="F783" s="16"/>
      <c r="G783" s="44"/>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c r="AE783" s="23"/>
    </row>
    <row r="784">
      <c r="A784" s="23"/>
      <c r="B784" s="23"/>
      <c r="C784" s="23"/>
      <c r="D784" s="16"/>
      <c r="E784" s="16"/>
      <c r="F784" s="16"/>
      <c r="G784" s="44"/>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c r="AE784" s="23"/>
    </row>
    <row r="785">
      <c r="A785" s="23"/>
      <c r="B785" s="23"/>
      <c r="C785" s="23"/>
      <c r="D785" s="16"/>
      <c r="E785" s="16"/>
      <c r="F785" s="16"/>
      <c r="G785" s="44"/>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c r="AE785" s="23"/>
    </row>
    <row r="786">
      <c r="A786" s="23"/>
      <c r="B786" s="23"/>
      <c r="C786" s="23"/>
      <c r="D786" s="16"/>
      <c r="E786" s="16"/>
      <c r="F786" s="16"/>
      <c r="G786" s="44"/>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c r="AE786" s="23"/>
    </row>
    <row r="787">
      <c r="A787" s="23"/>
      <c r="B787" s="23"/>
      <c r="C787" s="23"/>
      <c r="D787" s="16"/>
      <c r="E787" s="16"/>
      <c r="F787" s="16"/>
      <c r="G787" s="44"/>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c r="AE787" s="23"/>
    </row>
    <row r="788">
      <c r="A788" s="23"/>
      <c r="B788" s="23"/>
      <c r="C788" s="23"/>
      <c r="D788" s="16"/>
      <c r="E788" s="16"/>
      <c r="F788" s="16"/>
      <c r="G788" s="44"/>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c r="AE788" s="23"/>
    </row>
    <row r="789">
      <c r="A789" s="23"/>
      <c r="B789" s="23"/>
      <c r="C789" s="23"/>
      <c r="D789" s="16"/>
      <c r="E789" s="16"/>
      <c r="F789" s="16"/>
      <c r="G789" s="44"/>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c r="AE789" s="23"/>
    </row>
    <row r="790">
      <c r="A790" s="23"/>
      <c r="B790" s="23"/>
      <c r="C790" s="23"/>
      <c r="D790" s="16"/>
      <c r="E790" s="16"/>
      <c r="F790" s="16"/>
      <c r="G790" s="44"/>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c r="AE790" s="23"/>
    </row>
    <row r="791">
      <c r="A791" s="23"/>
      <c r="B791" s="23"/>
      <c r="C791" s="23"/>
      <c r="D791" s="16"/>
      <c r="E791" s="16"/>
      <c r="F791" s="16"/>
      <c r="G791" s="44"/>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c r="AE791" s="23"/>
    </row>
    <row r="792">
      <c r="A792" s="23"/>
      <c r="B792" s="23"/>
      <c r="C792" s="23"/>
      <c r="D792" s="16"/>
      <c r="E792" s="16"/>
      <c r="F792" s="16"/>
      <c r="G792" s="44"/>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c r="AE792" s="23"/>
    </row>
    <row r="793">
      <c r="A793" s="23"/>
      <c r="B793" s="23"/>
      <c r="C793" s="23"/>
      <c r="D793" s="16"/>
      <c r="E793" s="16"/>
      <c r="F793" s="16"/>
      <c r="G793" s="44"/>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c r="AE793" s="23"/>
    </row>
    <row r="794">
      <c r="A794" s="23"/>
      <c r="B794" s="23"/>
      <c r="C794" s="23"/>
      <c r="D794" s="16"/>
      <c r="E794" s="16"/>
      <c r="F794" s="16"/>
      <c r="G794" s="44"/>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c r="AE794" s="23"/>
    </row>
    <row r="795">
      <c r="A795" s="23"/>
      <c r="B795" s="23"/>
      <c r="C795" s="23"/>
      <c r="D795" s="16"/>
      <c r="E795" s="16"/>
      <c r="F795" s="16"/>
      <c r="G795" s="44"/>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c r="AE795" s="23"/>
    </row>
    <row r="796">
      <c r="A796" s="23"/>
      <c r="B796" s="23"/>
      <c r="C796" s="23"/>
      <c r="D796" s="16"/>
      <c r="E796" s="16"/>
      <c r="F796" s="16"/>
      <c r="G796" s="44"/>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c r="AE796" s="23"/>
    </row>
    <row r="797">
      <c r="A797" s="23"/>
      <c r="B797" s="23"/>
      <c r="C797" s="23"/>
      <c r="D797" s="16"/>
      <c r="E797" s="16"/>
      <c r="F797" s="16"/>
      <c r="G797" s="44"/>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c r="AE797" s="23"/>
    </row>
    <row r="798">
      <c r="A798" s="23"/>
      <c r="B798" s="23"/>
      <c r="C798" s="23"/>
      <c r="D798" s="16"/>
      <c r="E798" s="16"/>
      <c r="F798" s="16"/>
      <c r="G798" s="44"/>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c r="AE798" s="23"/>
    </row>
    <row r="799">
      <c r="A799" s="23"/>
      <c r="B799" s="23"/>
      <c r="C799" s="23"/>
      <c r="D799" s="16"/>
      <c r="E799" s="16"/>
      <c r="F799" s="16"/>
      <c r="G799" s="44"/>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c r="AE799" s="23"/>
    </row>
    <row r="800">
      <c r="A800" s="23"/>
      <c r="B800" s="23"/>
      <c r="C800" s="23"/>
      <c r="D800" s="16"/>
      <c r="E800" s="16"/>
      <c r="F800" s="16"/>
      <c r="G800" s="44"/>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c r="AE800" s="23"/>
    </row>
    <row r="801">
      <c r="A801" s="23"/>
      <c r="B801" s="23"/>
      <c r="C801" s="23"/>
      <c r="D801" s="16"/>
      <c r="E801" s="16"/>
      <c r="F801" s="16"/>
      <c r="G801" s="44"/>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c r="AE801" s="23"/>
    </row>
    <row r="802">
      <c r="A802" s="23"/>
      <c r="B802" s="23"/>
      <c r="C802" s="23"/>
      <c r="D802" s="16"/>
      <c r="E802" s="16"/>
      <c r="F802" s="16"/>
      <c r="G802" s="44"/>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c r="AE802" s="23"/>
    </row>
    <row r="803">
      <c r="A803" s="23"/>
      <c r="B803" s="23"/>
      <c r="C803" s="23"/>
      <c r="D803" s="16"/>
      <c r="E803" s="16"/>
      <c r="F803" s="16"/>
      <c r="G803" s="44"/>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c r="AE803" s="23"/>
    </row>
    <row r="804">
      <c r="A804" s="23"/>
      <c r="B804" s="23"/>
      <c r="C804" s="23"/>
      <c r="D804" s="16"/>
      <c r="E804" s="16"/>
      <c r="F804" s="16"/>
      <c r="G804" s="44"/>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c r="AE804" s="23"/>
    </row>
    <row r="805">
      <c r="A805" s="23"/>
      <c r="B805" s="23"/>
      <c r="C805" s="23"/>
      <c r="D805" s="16"/>
      <c r="E805" s="16"/>
      <c r="F805" s="16"/>
      <c r="G805" s="44"/>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c r="AE805" s="23"/>
    </row>
    <row r="806">
      <c r="A806" s="23"/>
      <c r="B806" s="23"/>
      <c r="C806" s="23"/>
      <c r="D806" s="16"/>
      <c r="E806" s="16"/>
      <c r="F806" s="16"/>
      <c r="G806" s="44"/>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c r="AE806" s="23"/>
    </row>
    <row r="807">
      <c r="A807" s="23"/>
      <c r="B807" s="23"/>
      <c r="C807" s="23"/>
      <c r="D807" s="16"/>
      <c r="E807" s="16"/>
      <c r="F807" s="16"/>
      <c r="G807" s="44"/>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c r="AE807" s="23"/>
    </row>
    <row r="808">
      <c r="A808" s="23"/>
      <c r="B808" s="23"/>
      <c r="C808" s="23"/>
      <c r="D808" s="16"/>
      <c r="E808" s="16"/>
      <c r="F808" s="16"/>
      <c r="G808" s="44"/>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c r="AE808" s="23"/>
    </row>
    <row r="809">
      <c r="A809" s="23"/>
      <c r="B809" s="23"/>
      <c r="C809" s="23"/>
      <c r="D809" s="16"/>
      <c r="E809" s="16"/>
      <c r="F809" s="16"/>
      <c r="G809" s="44"/>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c r="AE809" s="23"/>
    </row>
    <row r="810">
      <c r="A810" s="23"/>
      <c r="B810" s="23"/>
      <c r="C810" s="23"/>
      <c r="D810" s="16"/>
      <c r="E810" s="16"/>
      <c r="F810" s="16"/>
      <c r="G810" s="44"/>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c r="AE810" s="23"/>
    </row>
    <row r="811">
      <c r="A811" s="23"/>
      <c r="B811" s="23"/>
      <c r="C811" s="23"/>
      <c r="D811" s="16"/>
      <c r="E811" s="16"/>
      <c r="F811" s="16"/>
      <c r="G811" s="44"/>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c r="AE811" s="23"/>
    </row>
    <row r="812">
      <c r="A812" s="23"/>
      <c r="B812" s="23"/>
      <c r="C812" s="23"/>
      <c r="D812" s="16"/>
      <c r="E812" s="16"/>
      <c r="F812" s="16"/>
      <c r="G812" s="44"/>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c r="AE812" s="23"/>
    </row>
    <row r="813">
      <c r="A813" s="23"/>
      <c r="B813" s="23"/>
      <c r="C813" s="23"/>
      <c r="D813" s="16"/>
      <c r="E813" s="16"/>
      <c r="F813" s="16"/>
      <c r="G813" s="44"/>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c r="AE813" s="23"/>
    </row>
    <row r="814">
      <c r="A814" s="23"/>
      <c r="B814" s="23"/>
      <c r="C814" s="23"/>
      <c r="D814" s="16"/>
      <c r="E814" s="16"/>
      <c r="F814" s="16"/>
      <c r="G814" s="44"/>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c r="AE814" s="23"/>
    </row>
    <row r="815">
      <c r="A815" s="23"/>
      <c r="B815" s="23"/>
      <c r="C815" s="23"/>
      <c r="D815" s="16"/>
      <c r="E815" s="16"/>
      <c r="F815" s="16"/>
      <c r="G815" s="44"/>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c r="AE815" s="23"/>
    </row>
    <row r="816">
      <c r="A816" s="23"/>
      <c r="B816" s="23"/>
      <c r="C816" s="23"/>
      <c r="D816" s="16"/>
      <c r="E816" s="16"/>
      <c r="F816" s="16"/>
      <c r="G816" s="44"/>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c r="AE816" s="23"/>
    </row>
    <row r="817">
      <c r="A817" s="23"/>
      <c r="B817" s="23"/>
      <c r="C817" s="23"/>
      <c r="D817" s="16"/>
      <c r="E817" s="16"/>
      <c r="F817" s="16"/>
      <c r="G817" s="44"/>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c r="AE817" s="23"/>
    </row>
    <row r="818">
      <c r="A818" s="23"/>
      <c r="B818" s="23"/>
      <c r="C818" s="23"/>
      <c r="D818" s="16"/>
      <c r="E818" s="16"/>
      <c r="F818" s="16"/>
      <c r="G818" s="44"/>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c r="AE818" s="23"/>
    </row>
    <row r="819">
      <c r="A819" s="23"/>
      <c r="B819" s="23"/>
      <c r="C819" s="23"/>
      <c r="D819" s="16"/>
      <c r="E819" s="16"/>
      <c r="F819" s="16"/>
      <c r="G819" s="44"/>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c r="AE819" s="23"/>
    </row>
    <row r="820">
      <c r="A820" s="23"/>
      <c r="B820" s="23"/>
      <c r="C820" s="23"/>
      <c r="D820" s="16"/>
      <c r="E820" s="16"/>
      <c r="F820" s="16"/>
      <c r="G820" s="44"/>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c r="AE820" s="23"/>
    </row>
    <row r="821">
      <c r="A821" s="23"/>
      <c r="B821" s="23"/>
      <c r="C821" s="23"/>
      <c r="D821" s="16"/>
      <c r="E821" s="16"/>
      <c r="F821" s="16"/>
      <c r="G821" s="44"/>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c r="AE821" s="23"/>
    </row>
    <row r="822">
      <c r="A822" s="23"/>
      <c r="B822" s="23"/>
      <c r="C822" s="23"/>
      <c r="D822" s="16"/>
      <c r="E822" s="16"/>
      <c r="F822" s="16"/>
      <c r="G822" s="44"/>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c r="AE822" s="23"/>
    </row>
    <row r="823">
      <c r="A823" s="23"/>
      <c r="B823" s="23"/>
      <c r="C823" s="23"/>
      <c r="D823" s="16"/>
      <c r="E823" s="16"/>
      <c r="F823" s="16"/>
      <c r="G823" s="44"/>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c r="AE823" s="23"/>
    </row>
    <row r="824">
      <c r="A824" s="23"/>
      <c r="B824" s="23"/>
      <c r="C824" s="23"/>
      <c r="D824" s="16"/>
      <c r="E824" s="16"/>
      <c r="F824" s="16"/>
      <c r="G824" s="44"/>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c r="AE824" s="23"/>
    </row>
    <row r="825">
      <c r="A825" s="23"/>
      <c r="B825" s="23"/>
      <c r="C825" s="23"/>
      <c r="D825" s="16"/>
      <c r="E825" s="16"/>
      <c r="F825" s="16"/>
      <c r="G825" s="44"/>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c r="AE825" s="23"/>
    </row>
    <row r="826">
      <c r="A826" s="23"/>
      <c r="B826" s="23"/>
      <c r="C826" s="23"/>
      <c r="D826" s="16"/>
      <c r="E826" s="16"/>
      <c r="F826" s="16"/>
      <c r="G826" s="44"/>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c r="AE826" s="23"/>
    </row>
    <row r="827">
      <c r="A827" s="23"/>
      <c r="B827" s="23"/>
      <c r="C827" s="23"/>
      <c r="D827" s="16"/>
      <c r="E827" s="16"/>
      <c r="F827" s="16"/>
      <c r="G827" s="44"/>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c r="AE827" s="23"/>
    </row>
    <row r="828">
      <c r="A828" s="23"/>
      <c r="B828" s="23"/>
      <c r="C828" s="23"/>
      <c r="D828" s="16"/>
      <c r="E828" s="16"/>
      <c r="F828" s="16"/>
      <c r="G828" s="44"/>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c r="AE828" s="23"/>
    </row>
    <row r="829">
      <c r="A829" s="23"/>
      <c r="B829" s="23"/>
      <c r="C829" s="23"/>
      <c r="D829" s="16"/>
      <c r="E829" s="16"/>
      <c r="F829" s="16"/>
      <c r="G829" s="44"/>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c r="AE829" s="23"/>
    </row>
    <row r="830">
      <c r="A830" s="23"/>
      <c r="B830" s="23"/>
      <c r="C830" s="23"/>
      <c r="D830" s="16"/>
      <c r="E830" s="16"/>
      <c r="F830" s="16"/>
      <c r="G830" s="44"/>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c r="AE830" s="23"/>
    </row>
    <row r="831">
      <c r="A831" s="23"/>
      <c r="B831" s="23"/>
      <c r="C831" s="23"/>
      <c r="D831" s="16"/>
      <c r="E831" s="16"/>
      <c r="F831" s="16"/>
      <c r="G831" s="44"/>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c r="AE831" s="23"/>
    </row>
    <row r="832">
      <c r="A832" s="23"/>
      <c r="B832" s="23"/>
      <c r="C832" s="23"/>
      <c r="D832" s="16"/>
      <c r="E832" s="16"/>
      <c r="F832" s="16"/>
      <c r="G832" s="44"/>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c r="AE832" s="23"/>
    </row>
    <row r="833">
      <c r="A833" s="23"/>
      <c r="B833" s="23"/>
      <c r="C833" s="23"/>
      <c r="D833" s="16"/>
      <c r="E833" s="16"/>
      <c r="F833" s="16"/>
      <c r="G833" s="44"/>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c r="AE833" s="23"/>
    </row>
    <row r="834">
      <c r="A834" s="23"/>
      <c r="B834" s="23"/>
      <c r="C834" s="23"/>
      <c r="D834" s="16"/>
      <c r="E834" s="16"/>
      <c r="F834" s="16"/>
      <c r="G834" s="44"/>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c r="AE834" s="23"/>
    </row>
    <row r="835">
      <c r="A835" s="23"/>
      <c r="B835" s="23"/>
      <c r="C835" s="23"/>
      <c r="D835" s="16"/>
      <c r="E835" s="16"/>
      <c r="F835" s="16"/>
      <c r="G835" s="44"/>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c r="AE835" s="23"/>
    </row>
    <row r="836">
      <c r="A836" s="23"/>
      <c r="B836" s="23"/>
      <c r="C836" s="23"/>
      <c r="D836" s="16"/>
      <c r="E836" s="16"/>
      <c r="F836" s="16"/>
      <c r="G836" s="44"/>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c r="AE836" s="23"/>
    </row>
    <row r="837">
      <c r="A837" s="23"/>
      <c r="B837" s="23"/>
      <c r="C837" s="23"/>
      <c r="D837" s="16"/>
      <c r="E837" s="16"/>
      <c r="F837" s="16"/>
      <c r="G837" s="44"/>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c r="AE837" s="23"/>
    </row>
    <row r="838">
      <c r="A838" s="23"/>
      <c r="B838" s="23"/>
      <c r="C838" s="23"/>
      <c r="D838" s="16"/>
      <c r="E838" s="16"/>
      <c r="F838" s="16"/>
      <c r="G838" s="44"/>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c r="AE838" s="23"/>
    </row>
    <row r="839">
      <c r="A839" s="23"/>
      <c r="B839" s="23"/>
      <c r="C839" s="23"/>
      <c r="D839" s="16"/>
      <c r="E839" s="16"/>
      <c r="F839" s="16"/>
      <c r="G839" s="44"/>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c r="AE839" s="23"/>
    </row>
    <row r="840">
      <c r="A840" s="23"/>
      <c r="B840" s="23"/>
      <c r="C840" s="23"/>
      <c r="D840" s="16"/>
      <c r="E840" s="16"/>
      <c r="F840" s="16"/>
      <c r="G840" s="44"/>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c r="AE840" s="23"/>
    </row>
    <row r="841">
      <c r="A841" s="23"/>
      <c r="B841" s="23"/>
      <c r="C841" s="23"/>
      <c r="D841" s="16"/>
      <c r="E841" s="16"/>
      <c r="F841" s="16"/>
      <c r="G841" s="44"/>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c r="AE841" s="23"/>
    </row>
    <row r="842">
      <c r="A842" s="23"/>
      <c r="B842" s="23"/>
      <c r="C842" s="23"/>
      <c r="D842" s="16"/>
      <c r="E842" s="16"/>
      <c r="F842" s="16"/>
      <c r="G842" s="44"/>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c r="AE842" s="23"/>
    </row>
    <row r="843">
      <c r="A843" s="23"/>
      <c r="B843" s="23"/>
      <c r="C843" s="23"/>
      <c r="D843" s="16"/>
      <c r="E843" s="16"/>
      <c r="F843" s="16"/>
      <c r="G843" s="44"/>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c r="AE843" s="23"/>
    </row>
    <row r="844">
      <c r="A844" s="23"/>
      <c r="B844" s="23"/>
      <c r="C844" s="23"/>
      <c r="D844" s="16"/>
      <c r="E844" s="16"/>
      <c r="F844" s="16"/>
      <c r="G844" s="44"/>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c r="AE844" s="23"/>
    </row>
    <row r="845">
      <c r="A845" s="23"/>
      <c r="B845" s="23"/>
      <c r="C845" s="23"/>
      <c r="D845" s="16"/>
      <c r="E845" s="16"/>
      <c r="F845" s="16"/>
      <c r="G845" s="44"/>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c r="AE845" s="23"/>
    </row>
    <row r="846">
      <c r="A846" s="23"/>
      <c r="B846" s="23"/>
      <c r="C846" s="23"/>
      <c r="D846" s="16"/>
      <c r="E846" s="16"/>
      <c r="F846" s="16"/>
      <c r="G846" s="44"/>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c r="AE846" s="23"/>
    </row>
    <row r="847">
      <c r="A847" s="23"/>
      <c r="B847" s="23"/>
      <c r="C847" s="23"/>
      <c r="D847" s="16"/>
      <c r="E847" s="16"/>
      <c r="F847" s="16"/>
      <c r="G847" s="44"/>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c r="AE847" s="23"/>
    </row>
    <row r="848">
      <c r="A848" s="23"/>
      <c r="B848" s="23"/>
      <c r="C848" s="23"/>
      <c r="D848" s="16"/>
      <c r="E848" s="16"/>
      <c r="F848" s="16"/>
      <c r="G848" s="44"/>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c r="AE848" s="23"/>
    </row>
    <row r="849">
      <c r="A849" s="23"/>
      <c r="B849" s="23"/>
      <c r="C849" s="23"/>
      <c r="D849" s="16"/>
      <c r="E849" s="16"/>
      <c r="F849" s="16"/>
      <c r="G849" s="44"/>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c r="AE849" s="23"/>
    </row>
    <row r="850">
      <c r="A850" s="23"/>
      <c r="B850" s="23"/>
      <c r="C850" s="23"/>
      <c r="D850" s="16"/>
      <c r="E850" s="16"/>
      <c r="F850" s="16"/>
      <c r="G850" s="44"/>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c r="AE850" s="23"/>
    </row>
    <row r="851">
      <c r="A851" s="23"/>
      <c r="B851" s="23"/>
      <c r="C851" s="23"/>
      <c r="D851" s="16"/>
      <c r="E851" s="16"/>
      <c r="F851" s="16"/>
      <c r="G851" s="44"/>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c r="AE851" s="23"/>
    </row>
    <row r="852">
      <c r="A852" s="23"/>
      <c r="B852" s="23"/>
      <c r="C852" s="23"/>
      <c r="D852" s="16"/>
      <c r="E852" s="16"/>
      <c r="F852" s="16"/>
      <c r="G852" s="44"/>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c r="AE852" s="23"/>
    </row>
    <row r="853">
      <c r="A853" s="23"/>
      <c r="B853" s="23"/>
      <c r="C853" s="23"/>
      <c r="D853" s="16"/>
      <c r="E853" s="16"/>
      <c r="F853" s="16"/>
      <c r="G853" s="44"/>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c r="AE853" s="23"/>
    </row>
    <row r="854">
      <c r="A854" s="23"/>
      <c r="B854" s="23"/>
      <c r="C854" s="23"/>
      <c r="D854" s="16"/>
      <c r="E854" s="16"/>
      <c r="F854" s="16"/>
      <c r="G854" s="44"/>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c r="AE854" s="23"/>
    </row>
    <row r="855">
      <c r="A855" s="23"/>
      <c r="B855" s="23"/>
      <c r="C855" s="23"/>
      <c r="D855" s="16"/>
      <c r="E855" s="16"/>
      <c r="F855" s="16"/>
      <c r="G855" s="44"/>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c r="AE855" s="23"/>
    </row>
    <row r="856">
      <c r="A856" s="23"/>
      <c r="B856" s="23"/>
      <c r="C856" s="23"/>
      <c r="D856" s="16"/>
      <c r="E856" s="16"/>
      <c r="F856" s="16"/>
      <c r="G856" s="44"/>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c r="AE856" s="23"/>
    </row>
    <row r="857">
      <c r="A857" s="23"/>
      <c r="B857" s="23"/>
      <c r="C857" s="23"/>
      <c r="D857" s="16"/>
      <c r="E857" s="16"/>
      <c r="F857" s="16"/>
      <c r="G857" s="44"/>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c r="AE857" s="23"/>
    </row>
    <row r="858">
      <c r="A858" s="23"/>
      <c r="B858" s="23"/>
      <c r="C858" s="23"/>
      <c r="D858" s="16"/>
      <c r="E858" s="16"/>
      <c r="F858" s="16"/>
      <c r="G858" s="44"/>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c r="AE858" s="23"/>
    </row>
    <row r="859">
      <c r="A859" s="23"/>
      <c r="B859" s="23"/>
      <c r="C859" s="23"/>
      <c r="D859" s="16"/>
      <c r="E859" s="16"/>
      <c r="F859" s="16"/>
      <c r="G859" s="44"/>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c r="AE859" s="23"/>
    </row>
    <row r="860">
      <c r="A860" s="23"/>
      <c r="B860" s="23"/>
      <c r="C860" s="23"/>
      <c r="D860" s="16"/>
      <c r="E860" s="16"/>
      <c r="F860" s="16"/>
      <c r="G860" s="44"/>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c r="AE860" s="23"/>
    </row>
    <row r="861">
      <c r="A861" s="23"/>
      <c r="B861" s="23"/>
      <c r="C861" s="23"/>
      <c r="D861" s="16"/>
      <c r="E861" s="16"/>
      <c r="F861" s="16"/>
      <c r="G861" s="44"/>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c r="AE861" s="23"/>
    </row>
    <row r="862">
      <c r="A862" s="23"/>
      <c r="B862" s="23"/>
      <c r="C862" s="23"/>
      <c r="D862" s="16"/>
      <c r="E862" s="16"/>
      <c r="F862" s="16"/>
      <c r="G862" s="44"/>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c r="AE862" s="23"/>
    </row>
    <row r="863">
      <c r="A863" s="23"/>
      <c r="B863" s="23"/>
      <c r="C863" s="23"/>
      <c r="D863" s="16"/>
      <c r="E863" s="16"/>
      <c r="F863" s="16"/>
      <c r="G863" s="44"/>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c r="AE863" s="23"/>
    </row>
    <row r="864">
      <c r="A864" s="23"/>
      <c r="B864" s="23"/>
      <c r="C864" s="23"/>
      <c r="D864" s="16"/>
      <c r="E864" s="16"/>
      <c r="F864" s="16"/>
      <c r="G864" s="44"/>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c r="AE864" s="23"/>
    </row>
    <row r="865">
      <c r="A865" s="23"/>
      <c r="B865" s="23"/>
      <c r="C865" s="23"/>
      <c r="D865" s="16"/>
      <c r="E865" s="16"/>
      <c r="F865" s="16"/>
      <c r="G865" s="44"/>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c r="AE865" s="23"/>
    </row>
    <row r="866">
      <c r="A866" s="23"/>
      <c r="B866" s="23"/>
      <c r="C866" s="23"/>
      <c r="D866" s="16"/>
      <c r="E866" s="16"/>
      <c r="F866" s="16"/>
      <c r="G866" s="44"/>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c r="AE866" s="23"/>
    </row>
    <row r="867">
      <c r="A867" s="23"/>
      <c r="B867" s="23"/>
      <c r="C867" s="23"/>
      <c r="D867" s="16"/>
      <c r="E867" s="16"/>
      <c r="F867" s="16"/>
      <c r="G867" s="44"/>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row>
    <row r="868">
      <c r="A868" s="23"/>
      <c r="B868" s="23"/>
      <c r="C868" s="23"/>
      <c r="D868" s="16"/>
      <c r="E868" s="16"/>
      <c r="F868" s="16"/>
      <c r="G868" s="44"/>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row>
    <row r="869">
      <c r="A869" s="23"/>
      <c r="B869" s="23"/>
      <c r="C869" s="23"/>
      <c r="D869" s="16"/>
      <c r="E869" s="16"/>
      <c r="F869" s="16"/>
      <c r="G869" s="44"/>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row>
    <row r="870">
      <c r="A870" s="23"/>
      <c r="B870" s="23"/>
      <c r="C870" s="23"/>
      <c r="D870" s="16"/>
      <c r="E870" s="16"/>
      <c r="F870" s="16"/>
      <c r="G870" s="44"/>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row>
    <row r="871">
      <c r="A871" s="23"/>
      <c r="B871" s="23"/>
      <c r="C871" s="23"/>
      <c r="D871" s="16"/>
      <c r="E871" s="16"/>
      <c r="F871" s="16"/>
      <c r="G871" s="44"/>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row>
    <row r="872">
      <c r="A872" s="23"/>
      <c r="B872" s="23"/>
      <c r="C872" s="23"/>
      <c r="D872" s="16"/>
      <c r="E872" s="16"/>
      <c r="F872" s="16"/>
      <c r="G872" s="44"/>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row>
    <row r="873">
      <c r="A873" s="23"/>
      <c r="B873" s="23"/>
      <c r="C873" s="23"/>
      <c r="D873" s="16"/>
      <c r="E873" s="16"/>
      <c r="F873" s="16"/>
      <c r="G873" s="44"/>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row>
    <row r="874">
      <c r="A874" s="23"/>
      <c r="B874" s="23"/>
      <c r="C874" s="23"/>
      <c r="D874" s="16"/>
      <c r="E874" s="16"/>
      <c r="F874" s="16"/>
      <c r="G874" s="44"/>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row>
    <row r="875">
      <c r="A875" s="23"/>
      <c r="B875" s="23"/>
      <c r="C875" s="23"/>
      <c r="D875" s="16"/>
      <c r="E875" s="16"/>
      <c r="F875" s="16"/>
      <c r="G875" s="44"/>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row>
    <row r="876">
      <c r="A876" s="23"/>
      <c r="B876" s="23"/>
      <c r="C876" s="23"/>
      <c r="D876" s="16"/>
      <c r="E876" s="16"/>
      <c r="F876" s="16"/>
      <c r="G876" s="44"/>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row>
    <row r="877">
      <c r="A877" s="23"/>
      <c r="B877" s="23"/>
      <c r="C877" s="23"/>
      <c r="D877" s="16"/>
      <c r="E877" s="16"/>
      <c r="F877" s="16"/>
      <c r="G877" s="44"/>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row>
    <row r="878">
      <c r="A878" s="23"/>
      <c r="B878" s="23"/>
      <c r="C878" s="23"/>
      <c r="D878" s="16"/>
      <c r="E878" s="16"/>
      <c r="F878" s="16"/>
      <c r="G878" s="44"/>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row>
    <row r="879">
      <c r="A879" s="23"/>
      <c r="B879" s="23"/>
      <c r="C879" s="23"/>
      <c r="D879" s="16"/>
      <c r="E879" s="16"/>
      <c r="F879" s="16"/>
      <c r="G879" s="44"/>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row>
    <row r="880">
      <c r="A880" s="23"/>
      <c r="B880" s="23"/>
      <c r="C880" s="23"/>
      <c r="D880" s="16"/>
      <c r="E880" s="16"/>
      <c r="F880" s="16"/>
      <c r="G880" s="44"/>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row>
    <row r="881">
      <c r="A881" s="23"/>
      <c r="B881" s="23"/>
      <c r="C881" s="23"/>
      <c r="D881" s="16"/>
      <c r="E881" s="16"/>
      <c r="F881" s="16"/>
      <c r="G881" s="44"/>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row>
    <row r="882">
      <c r="A882" s="23"/>
      <c r="B882" s="23"/>
      <c r="C882" s="23"/>
      <c r="D882" s="16"/>
      <c r="E882" s="16"/>
      <c r="F882" s="16"/>
      <c r="G882" s="44"/>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row>
    <row r="883">
      <c r="A883" s="23"/>
      <c r="B883" s="23"/>
      <c r="C883" s="23"/>
      <c r="D883" s="16"/>
      <c r="E883" s="16"/>
      <c r="F883" s="16"/>
      <c r="G883" s="44"/>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row>
    <row r="884">
      <c r="A884" s="23"/>
      <c r="B884" s="23"/>
      <c r="C884" s="23"/>
      <c r="D884" s="16"/>
      <c r="E884" s="16"/>
      <c r="F884" s="16"/>
      <c r="G884" s="44"/>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row>
    <row r="885">
      <c r="A885" s="23"/>
      <c r="B885" s="23"/>
      <c r="C885" s="23"/>
      <c r="D885" s="16"/>
      <c r="E885" s="16"/>
      <c r="F885" s="16"/>
      <c r="G885" s="44"/>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row>
    <row r="886">
      <c r="A886" s="23"/>
      <c r="B886" s="23"/>
      <c r="C886" s="23"/>
      <c r="D886" s="16"/>
      <c r="E886" s="16"/>
      <c r="F886" s="16"/>
      <c r="G886" s="44"/>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row>
    <row r="887">
      <c r="A887" s="23"/>
      <c r="B887" s="23"/>
      <c r="C887" s="23"/>
      <c r="D887" s="16"/>
      <c r="E887" s="16"/>
      <c r="F887" s="16"/>
      <c r="G887" s="44"/>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row>
    <row r="888">
      <c r="A888" s="23"/>
      <c r="B888" s="23"/>
      <c r="C888" s="23"/>
      <c r="D888" s="16"/>
      <c r="E888" s="16"/>
      <c r="F888" s="16"/>
      <c r="G888" s="44"/>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row>
    <row r="889">
      <c r="A889" s="23"/>
      <c r="B889" s="23"/>
      <c r="C889" s="23"/>
      <c r="D889" s="16"/>
      <c r="E889" s="16"/>
      <c r="F889" s="16"/>
      <c r="G889" s="44"/>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row>
    <row r="890">
      <c r="A890" s="23"/>
      <c r="B890" s="23"/>
      <c r="C890" s="23"/>
      <c r="D890" s="16"/>
      <c r="E890" s="16"/>
      <c r="F890" s="16"/>
      <c r="G890" s="44"/>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row>
    <row r="891">
      <c r="A891" s="23"/>
      <c r="B891" s="23"/>
      <c r="C891" s="23"/>
      <c r="D891" s="16"/>
      <c r="E891" s="16"/>
      <c r="F891" s="16"/>
      <c r="G891" s="44"/>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row>
    <row r="892">
      <c r="A892" s="23"/>
      <c r="B892" s="23"/>
      <c r="C892" s="23"/>
      <c r="D892" s="16"/>
      <c r="E892" s="16"/>
      <c r="F892" s="16"/>
      <c r="G892" s="44"/>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row>
    <row r="893">
      <c r="A893" s="23"/>
      <c r="B893" s="23"/>
      <c r="C893" s="23"/>
      <c r="D893" s="16"/>
      <c r="E893" s="16"/>
      <c r="F893" s="16"/>
      <c r="G893" s="44"/>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row>
    <row r="894">
      <c r="A894" s="23"/>
      <c r="B894" s="23"/>
      <c r="C894" s="23"/>
      <c r="D894" s="16"/>
      <c r="E894" s="16"/>
      <c r="F894" s="16"/>
      <c r="G894" s="44"/>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row>
    <row r="895">
      <c r="A895" s="23"/>
      <c r="B895" s="23"/>
      <c r="C895" s="23"/>
      <c r="D895" s="16"/>
      <c r="E895" s="16"/>
      <c r="F895" s="16"/>
      <c r="G895" s="44"/>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row>
    <row r="896">
      <c r="A896" s="23"/>
      <c r="B896" s="23"/>
      <c r="C896" s="23"/>
      <c r="D896" s="16"/>
      <c r="E896" s="16"/>
      <c r="F896" s="16"/>
      <c r="G896" s="44"/>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row>
    <row r="897">
      <c r="A897" s="23"/>
      <c r="B897" s="23"/>
      <c r="C897" s="23"/>
      <c r="D897" s="16"/>
      <c r="E897" s="16"/>
      <c r="F897" s="16"/>
      <c r="G897" s="44"/>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row>
    <row r="898">
      <c r="A898" s="23"/>
      <c r="B898" s="23"/>
      <c r="C898" s="23"/>
      <c r="D898" s="16"/>
      <c r="E898" s="16"/>
      <c r="F898" s="16"/>
      <c r="G898" s="44"/>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row>
    <row r="899">
      <c r="A899" s="23"/>
      <c r="B899" s="23"/>
      <c r="C899" s="23"/>
      <c r="D899" s="16"/>
      <c r="E899" s="16"/>
      <c r="F899" s="16"/>
      <c r="G899" s="44"/>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row>
    <row r="900">
      <c r="A900" s="23"/>
      <c r="B900" s="23"/>
      <c r="C900" s="23"/>
      <c r="D900" s="16"/>
      <c r="E900" s="16"/>
      <c r="F900" s="16"/>
      <c r="G900" s="44"/>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row>
    <row r="901">
      <c r="A901" s="23"/>
      <c r="B901" s="23"/>
      <c r="C901" s="23"/>
      <c r="D901" s="16"/>
      <c r="E901" s="16"/>
      <c r="F901" s="16"/>
      <c r="G901" s="44"/>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row>
    <row r="902">
      <c r="A902" s="23"/>
      <c r="B902" s="23"/>
      <c r="C902" s="23"/>
      <c r="D902" s="16"/>
      <c r="E902" s="16"/>
      <c r="F902" s="16"/>
      <c r="G902" s="44"/>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row>
    <row r="903">
      <c r="A903" s="23"/>
      <c r="B903" s="23"/>
      <c r="C903" s="23"/>
      <c r="D903" s="16"/>
      <c r="E903" s="16"/>
      <c r="F903" s="16"/>
      <c r="G903" s="44"/>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row>
    <row r="904">
      <c r="A904" s="23"/>
      <c r="B904" s="23"/>
      <c r="C904" s="23"/>
      <c r="D904" s="16"/>
      <c r="E904" s="16"/>
      <c r="F904" s="16"/>
      <c r="G904" s="44"/>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row>
    <row r="905">
      <c r="A905" s="23"/>
      <c r="B905" s="23"/>
      <c r="C905" s="23"/>
      <c r="D905" s="16"/>
      <c r="E905" s="16"/>
      <c r="F905" s="16"/>
      <c r="G905" s="44"/>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row>
    <row r="906">
      <c r="A906" s="23"/>
      <c r="B906" s="23"/>
      <c r="C906" s="23"/>
      <c r="D906" s="16"/>
      <c r="E906" s="16"/>
      <c r="F906" s="16"/>
      <c r="G906" s="44"/>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row>
    <row r="907">
      <c r="A907" s="23"/>
      <c r="B907" s="23"/>
      <c r="C907" s="23"/>
      <c r="D907" s="16"/>
      <c r="E907" s="16"/>
      <c r="F907" s="16"/>
      <c r="G907" s="44"/>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row>
    <row r="908">
      <c r="A908" s="23"/>
      <c r="B908" s="23"/>
      <c r="C908" s="23"/>
      <c r="D908" s="16"/>
      <c r="E908" s="16"/>
      <c r="F908" s="16"/>
      <c r="G908" s="44"/>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row>
    <row r="909">
      <c r="A909" s="23"/>
      <c r="B909" s="23"/>
      <c r="C909" s="23"/>
      <c r="D909" s="16"/>
      <c r="E909" s="16"/>
      <c r="F909" s="16"/>
      <c r="G909" s="44"/>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row>
    <row r="910">
      <c r="A910" s="23"/>
      <c r="B910" s="23"/>
      <c r="C910" s="23"/>
      <c r="D910" s="16"/>
      <c r="E910" s="16"/>
      <c r="F910" s="16"/>
      <c r="G910" s="44"/>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row>
    <row r="911">
      <c r="A911" s="23"/>
      <c r="B911" s="23"/>
      <c r="C911" s="23"/>
      <c r="D911" s="16"/>
      <c r="E911" s="16"/>
      <c r="F911" s="16"/>
      <c r="G911" s="44"/>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row>
    <row r="912">
      <c r="A912" s="23"/>
      <c r="B912" s="23"/>
      <c r="C912" s="23"/>
      <c r="D912" s="16"/>
      <c r="E912" s="16"/>
      <c r="F912" s="16"/>
      <c r="G912" s="44"/>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row>
    <row r="913">
      <c r="A913" s="23"/>
      <c r="B913" s="23"/>
      <c r="C913" s="23"/>
      <c r="D913" s="16"/>
      <c r="E913" s="16"/>
      <c r="F913" s="16"/>
      <c r="G913" s="44"/>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row>
    <row r="914">
      <c r="A914" s="23"/>
      <c r="B914" s="23"/>
      <c r="C914" s="23"/>
      <c r="D914" s="16"/>
      <c r="E914" s="16"/>
      <c r="F914" s="16"/>
      <c r="G914" s="44"/>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row>
    <row r="915">
      <c r="A915" s="23"/>
      <c r="B915" s="23"/>
      <c r="C915" s="23"/>
      <c r="D915" s="16"/>
      <c r="E915" s="16"/>
      <c r="F915" s="16"/>
      <c r="G915" s="44"/>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row>
    <row r="916">
      <c r="A916" s="23"/>
      <c r="B916" s="23"/>
      <c r="C916" s="23"/>
      <c r="D916" s="16"/>
      <c r="E916" s="16"/>
      <c r="F916" s="16"/>
      <c r="G916" s="44"/>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row>
    <row r="917">
      <c r="A917" s="23"/>
      <c r="B917" s="23"/>
      <c r="C917" s="23"/>
      <c r="D917" s="16"/>
      <c r="E917" s="16"/>
      <c r="F917" s="16"/>
      <c r="G917" s="44"/>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row>
    <row r="918">
      <c r="A918" s="23"/>
      <c r="B918" s="23"/>
      <c r="C918" s="23"/>
      <c r="D918" s="16"/>
      <c r="E918" s="16"/>
      <c r="F918" s="16"/>
      <c r="G918" s="44"/>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row>
    <row r="919">
      <c r="A919" s="23"/>
      <c r="B919" s="23"/>
      <c r="C919" s="23"/>
      <c r="D919" s="16"/>
      <c r="E919" s="16"/>
      <c r="F919" s="16"/>
      <c r="G919" s="44"/>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row>
    <row r="920">
      <c r="A920" s="23"/>
      <c r="B920" s="23"/>
      <c r="C920" s="23"/>
      <c r="D920" s="16"/>
      <c r="E920" s="16"/>
      <c r="F920" s="16"/>
      <c r="G920" s="44"/>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row>
    <row r="921">
      <c r="A921" s="23"/>
      <c r="B921" s="23"/>
      <c r="C921" s="23"/>
      <c r="D921" s="16"/>
      <c r="E921" s="16"/>
      <c r="F921" s="16"/>
      <c r="G921" s="44"/>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row>
    <row r="922">
      <c r="A922" s="23"/>
      <c r="B922" s="23"/>
      <c r="C922" s="23"/>
      <c r="D922" s="16"/>
      <c r="E922" s="16"/>
      <c r="F922" s="16"/>
      <c r="G922" s="44"/>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row>
    <row r="923">
      <c r="A923" s="23"/>
      <c r="B923" s="23"/>
      <c r="C923" s="23"/>
      <c r="D923" s="16"/>
      <c r="E923" s="16"/>
      <c r="F923" s="16"/>
      <c r="G923" s="44"/>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row>
    <row r="924">
      <c r="A924" s="23"/>
      <c r="B924" s="23"/>
      <c r="C924" s="23"/>
      <c r="D924" s="16"/>
      <c r="E924" s="16"/>
      <c r="F924" s="16"/>
      <c r="G924" s="44"/>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row>
    <row r="925">
      <c r="A925" s="23"/>
      <c r="B925" s="23"/>
      <c r="C925" s="23"/>
      <c r="D925" s="16"/>
      <c r="E925" s="16"/>
      <c r="F925" s="16"/>
      <c r="G925" s="44"/>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row>
    <row r="926">
      <c r="A926" s="23"/>
      <c r="B926" s="23"/>
      <c r="C926" s="23"/>
      <c r="D926" s="16"/>
      <c r="E926" s="16"/>
      <c r="F926" s="16"/>
      <c r="G926" s="44"/>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row>
    <row r="927">
      <c r="A927" s="23"/>
      <c r="B927" s="23"/>
      <c r="C927" s="23"/>
      <c r="D927" s="16"/>
      <c r="E927" s="16"/>
      <c r="F927" s="16"/>
      <c r="G927" s="44"/>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row>
    <row r="928">
      <c r="A928" s="23"/>
      <c r="B928" s="23"/>
      <c r="C928" s="23"/>
      <c r="D928" s="16"/>
      <c r="E928" s="16"/>
      <c r="F928" s="16"/>
      <c r="G928" s="44"/>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row>
    <row r="929">
      <c r="A929" s="23"/>
      <c r="B929" s="23"/>
      <c r="C929" s="23"/>
      <c r="D929" s="16"/>
      <c r="E929" s="16"/>
      <c r="F929" s="16"/>
      <c r="G929" s="44"/>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row>
    <row r="930">
      <c r="A930" s="23"/>
      <c r="B930" s="23"/>
      <c r="C930" s="23"/>
      <c r="D930" s="16"/>
      <c r="E930" s="16"/>
      <c r="F930" s="16"/>
      <c r="G930" s="44"/>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row>
    <row r="931">
      <c r="A931" s="23"/>
      <c r="B931" s="23"/>
      <c r="C931" s="23"/>
      <c r="D931" s="16"/>
      <c r="E931" s="16"/>
      <c r="F931" s="16"/>
      <c r="G931" s="44"/>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row>
    <row r="932">
      <c r="A932" s="23"/>
      <c r="B932" s="23"/>
      <c r="C932" s="23"/>
      <c r="D932" s="16"/>
      <c r="E932" s="16"/>
      <c r="F932" s="16"/>
      <c r="G932" s="44"/>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row>
    <row r="933">
      <c r="A933" s="23"/>
      <c r="B933" s="23"/>
      <c r="C933" s="23"/>
      <c r="D933" s="16"/>
      <c r="E933" s="16"/>
      <c r="F933" s="16"/>
      <c r="G933" s="44"/>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row>
    <row r="934">
      <c r="A934" s="23"/>
      <c r="B934" s="23"/>
      <c r="C934" s="23"/>
      <c r="D934" s="16"/>
      <c r="E934" s="16"/>
      <c r="F934" s="16"/>
      <c r="G934" s="44"/>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row>
    <row r="935">
      <c r="A935" s="23"/>
      <c r="B935" s="23"/>
      <c r="C935" s="23"/>
      <c r="D935" s="16"/>
      <c r="E935" s="16"/>
      <c r="F935" s="16"/>
      <c r="G935" s="44"/>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row>
    <row r="936">
      <c r="A936" s="23"/>
      <c r="B936" s="23"/>
      <c r="C936" s="23"/>
      <c r="D936" s="16"/>
      <c r="E936" s="16"/>
      <c r="F936" s="16"/>
      <c r="G936" s="44"/>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row>
    <row r="937">
      <c r="A937" s="23"/>
      <c r="B937" s="23"/>
      <c r="C937" s="23"/>
      <c r="D937" s="16"/>
      <c r="E937" s="16"/>
      <c r="F937" s="16"/>
      <c r="G937" s="44"/>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row>
    <row r="938">
      <c r="A938" s="23"/>
      <c r="B938" s="23"/>
      <c r="C938" s="23"/>
      <c r="D938" s="16"/>
      <c r="E938" s="16"/>
      <c r="F938" s="16"/>
      <c r="G938" s="44"/>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row>
    <row r="939">
      <c r="A939" s="23"/>
      <c r="B939" s="23"/>
      <c r="C939" s="23"/>
      <c r="D939" s="16"/>
      <c r="E939" s="16"/>
      <c r="F939" s="16"/>
      <c r="G939" s="44"/>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row>
    <row r="940">
      <c r="A940" s="23"/>
      <c r="B940" s="23"/>
      <c r="C940" s="23"/>
      <c r="D940" s="16"/>
      <c r="E940" s="16"/>
      <c r="F940" s="16"/>
      <c r="G940" s="44"/>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row>
    <row r="941">
      <c r="A941" s="23"/>
      <c r="B941" s="23"/>
      <c r="C941" s="23"/>
      <c r="D941" s="16"/>
      <c r="E941" s="16"/>
      <c r="F941" s="16"/>
      <c r="G941" s="44"/>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row>
    <row r="942">
      <c r="A942" s="23"/>
      <c r="B942" s="23"/>
      <c r="C942" s="23"/>
      <c r="D942" s="16"/>
      <c r="E942" s="16"/>
      <c r="F942" s="16"/>
      <c r="G942" s="44"/>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row>
    <row r="943">
      <c r="A943" s="23"/>
      <c r="B943" s="23"/>
      <c r="C943" s="23"/>
      <c r="D943" s="16"/>
      <c r="E943" s="16"/>
      <c r="F943" s="16"/>
      <c r="G943" s="44"/>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row>
    <row r="944">
      <c r="A944" s="23"/>
      <c r="B944" s="23"/>
      <c r="C944" s="23"/>
      <c r="D944" s="16"/>
      <c r="E944" s="16"/>
      <c r="F944" s="16"/>
      <c r="G944" s="44"/>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row>
    <row r="945">
      <c r="A945" s="23"/>
      <c r="B945" s="23"/>
      <c r="C945" s="23"/>
      <c r="D945" s="16"/>
      <c r="E945" s="16"/>
      <c r="F945" s="16"/>
      <c r="G945" s="44"/>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row>
    <row r="946">
      <c r="A946" s="23"/>
      <c r="B946" s="23"/>
      <c r="C946" s="23"/>
      <c r="D946" s="16"/>
      <c r="E946" s="16"/>
      <c r="F946" s="16"/>
      <c r="G946" s="44"/>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row>
    <row r="947">
      <c r="A947" s="23"/>
      <c r="B947" s="23"/>
      <c r="C947" s="23"/>
      <c r="D947" s="16"/>
      <c r="E947" s="16"/>
      <c r="F947" s="16"/>
      <c r="G947" s="44"/>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row>
    <row r="948">
      <c r="A948" s="23"/>
      <c r="B948" s="23"/>
      <c r="C948" s="23"/>
      <c r="D948" s="16"/>
      <c r="E948" s="16"/>
      <c r="F948" s="16"/>
      <c r="G948" s="44"/>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row>
    <row r="949">
      <c r="A949" s="23"/>
      <c r="B949" s="23"/>
      <c r="C949" s="23"/>
      <c r="D949" s="16"/>
      <c r="E949" s="16"/>
      <c r="F949" s="16"/>
      <c r="G949" s="44"/>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row>
    <row r="950">
      <c r="A950" s="23"/>
      <c r="B950" s="23"/>
      <c r="C950" s="23"/>
      <c r="D950" s="16"/>
      <c r="E950" s="16"/>
      <c r="F950" s="16"/>
      <c r="G950" s="44"/>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row>
    <row r="951">
      <c r="A951" s="23"/>
      <c r="B951" s="23"/>
      <c r="C951" s="23"/>
      <c r="D951" s="16"/>
      <c r="E951" s="16"/>
      <c r="F951" s="16"/>
      <c r="G951" s="44"/>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row>
    <row r="952">
      <c r="A952" s="23"/>
      <c r="B952" s="23"/>
      <c r="C952" s="23"/>
      <c r="D952" s="16"/>
      <c r="E952" s="16"/>
      <c r="F952" s="16"/>
      <c r="G952" s="44"/>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row>
    <row r="953">
      <c r="A953" s="23"/>
      <c r="B953" s="23"/>
      <c r="C953" s="23"/>
      <c r="D953" s="16"/>
      <c r="E953" s="16"/>
      <c r="F953" s="16"/>
      <c r="G953" s="44"/>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row>
    <row r="954">
      <c r="A954" s="23"/>
      <c r="B954" s="23"/>
      <c r="C954" s="23"/>
      <c r="D954" s="16"/>
      <c r="E954" s="16"/>
      <c r="F954" s="16"/>
      <c r="G954" s="44"/>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row>
    <row r="955">
      <c r="A955" s="23"/>
      <c r="B955" s="23"/>
      <c r="C955" s="23"/>
      <c r="D955" s="16"/>
      <c r="E955" s="16"/>
      <c r="F955" s="16"/>
      <c r="G955" s="44"/>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row>
    <row r="956">
      <c r="A956" s="23"/>
      <c r="B956" s="23"/>
      <c r="C956" s="23"/>
      <c r="D956" s="16"/>
      <c r="E956" s="16"/>
      <c r="F956" s="16"/>
      <c r="G956" s="44"/>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row>
    <row r="957">
      <c r="A957" s="23"/>
      <c r="B957" s="23"/>
      <c r="C957" s="23"/>
      <c r="D957" s="16"/>
      <c r="E957" s="16"/>
      <c r="F957" s="16"/>
      <c r="G957" s="44"/>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row>
    <row r="958">
      <c r="A958" s="23"/>
      <c r="B958" s="23"/>
      <c r="C958" s="23"/>
      <c r="D958" s="16"/>
      <c r="E958" s="16"/>
      <c r="F958" s="16"/>
      <c r="G958" s="44"/>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row>
    <row r="959">
      <c r="A959" s="23"/>
      <c r="B959" s="23"/>
      <c r="C959" s="23"/>
      <c r="D959" s="16"/>
      <c r="E959" s="16"/>
      <c r="F959" s="16"/>
      <c r="G959" s="44"/>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row>
    <row r="960">
      <c r="A960" s="23"/>
      <c r="B960" s="23"/>
      <c r="C960" s="23"/>
      <c r="D960" s="16"/>
      <c r="E960" s="16"/>
      <c r="F960" s="16"/>
      <c r="G960" s="44"/>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row>
    <row r="961">
      <c r="A961" s="23"/>
      <c r="B961" s="23"/>
      <c r="C961" s="23"/>
      <c r="D961" s="16"/>
      <c r="E961" s="16"/>
      <c r="F961" s="16"/>
      <c r="G961" s="44"/>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row>
    <row r="962">
      <c r="A962" s="23"/>
      <c r="B962" s="23"/>
      <c r="C962" s="23"/>
      <c r="D962" s="16"/>
      <c r="E962" s="16"/>
      <c r="F962" s="16"/>
      <c r="G962" s="44"/>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row>
    <row r="963">
      <c r="A963" s="23"/>
      <c r="B963" s="23"/>
      <c r="C963" s="23"/>
      <c r="D963" s="16"/>
      <c r="E963" s="16"/>
      <c r="F963" s="16"/>
      <c r="G963" s="44"/>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row>
    <row r="964">
      <c r="A964" s="23"/>
      <c r="B964" s="23"/>
      <c r="C964" s="23"/>
      <c r="D964" s="16"/>
      <c r="E964" s="16"/>
      <c r="F964" s="16"/>
      <c r="G964" s="44"/>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row>
    <row r="965">
      <c r="A965" s="23"/>
      <c r="B965" s="23"/>
      <c r="C965" s="23"/>
      <c r="D965" s="16"/>
      <c r="E965" s="16"/>
      <c r="F965" s="16"/>
      <c r="G965" s="44"/>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row>
    <row r="966">
      <c r="A966" s="23"/>
      <c r="B966" s="23"/>
      <c r="C966" s="23"/>
      <c r="D966" s="16"/>
      <c r="E966" s="16"/>
      <c r="F966" s="16"/>
      <c r="G966" s="44"/>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row>
    <row r="967">
      <c r="A967" s="23"/>
      <c r="B967" s="23"/>
      <c r="C967" s="23"/>
      <c r="D967" s="16"/>
      <c r="E967" s="16"/>
      <c r="F967" s="16"/>
      <c r="G967" s="44"/>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row>
    <row r="968">
      <c r="A968" s="23"/>
      <c r="B968" s="23"/>
      <c r="C968" s="23"/>
      <c r="D968" s="16"/>
      <c r="E968" s="16"/>
      <c r="F968" s="16"/>
      <c r="G968" s="44"/>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row>
    <row r="969">
      <c r="A969" s="23"/>
      <c r="B969" s="23"/>
      <c r="C969" s="23"/>
      <c r="D969" s="16"/>
      <c r="E969" s="16"/>
      <c r="F969" s="16"/>
      <c r="G969" s="44"/>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row>
    <row r="970">
      <c r="A970" s="23"/>
      <c r="B970" s="23"/>
      <c r="C970" s="23"/>
      <c r="D970" s="16"/>
      <c r="E970" s="16"/>
      <c r="F970" s="16"/>
      <c r="G970" s="44"/>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row>
    <row r="971">
      <c r="A971" s="23"/>
      <c r="B971" s="23"/>
      <c r="C971" s="23"/>
      <c r="D971" s="16"/>
      <c r="E971" s="16"/>
      <c r="F971" s="16"/>
      <c r="G971" s="44"/>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c r="AE971" s="23"/>
    </row>
    <row r="972">
      <c r="A972" s="23"/>
      <c r="B972" s="23"/>
      <c r="C972" s="23"/>
      <c r="D972" s="16"/>
      <c r="E972" s="16"/>
      <c r="F972" s="16"/>
      <c r="G972" s="44"/>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c r="AE972" s="23"/>
    </row>
    <row r="973">
      <c r="A973" s="23"/>
      <c r="B973" s="23"/>
      <c r="C973" s="23"/>
      <c r="D973" s="16"/>
      <c r="E973" s="16"/>
      <c r="F973" s="16"/>
      <c r="G973" s="44"/>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c r="AE973" s="23"/>
    </row>
    <row r="974">
      <c r="A974" s="23"/>
      <c r="B974" s="23"/>
      <c r="C974" s="23"/>
      <c r="D974" s="16"/>
      <c r="E974" s="16"/>
      <c r="F974" s="16"/>
      <c r="G974" s="44"/>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c r="AE974" s="23"/>
    </row>
    <row r="975">
      <c r="A975" s="23"/>
      <c r="B975" s="23"/>
      <c r="C975" s="23"/>
      <c r="D975" s="16"/>
      <c r="E975" s="16"/>
      <c r="F975" s="16"/>
      <c r="G975" s="44"/>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c r="AE975" s="23"/>
    </row>
    <row r="976">
      <c r="A976" s="23"/>
      <c r="B976" s="23"/>
      <c r="C976" s="23"/>
      <c r="D976" s="16"/>
      <c r="E976" s="16"/>
      <c r="F976" s="16"/>
      <c r="G976" s="44"/>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c r="AE976" s="23"/>
    </row>
    <row r="977">
      <c r="A977" s="23"/>
      <c r="B977" s="23"/>
      <c r="C977" s="23"/>
      <c r="D977" s="16"/>
      <c r="E977" s="16"/>
      <c r="F977" s="16"/>
      <c r="G977" s="44"/>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c r="AE977" s="23"/>
    </row>
    <row r="978">
      <c r="A978" s="23"/>
      <c r="B978" s="23"/>
      <c r="C978" s="23"/>
      <c r="D978" s="16"/>
      <c r="E978" s="16"/>
      <c r="F978" s="16"/>
      <c r="G978" s="44"/>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c r="AE978" s="23"/>
    </row>
    <row r="979">
      <c r="A979" s="23"/>
      <c r="B979" s="23"/>
      <c r="C979" s="23"/>
      <c r="D979" s="16"/>
      <c r="E979" s="16"/>
      <c r="F979" s="16"/>
      <c r="G979" s="44"/>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c r="AE979" s="23"/>
    </row>
    <row r="980">
      <c r="A980" s="23"/>
      <c r="B980" s="23"/>
      <c r="C980" s="23"/>
      <c r="D980" s="16"/>
      <c r="E980" s="16"/>
      <c r="F980" s="16"/>
      <c r="G980" s="44"/>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c r="AE980" s="23"/>
    </row>
    <row r="981">
      <c r="A981" s="23"/>
      <c r="B981" s="23"/>
      <c r="C981" s="23"/>
      <c r="D981" s="16"/>
      <c r="E981" s="16"/>
      <c r="F981" s="16"/>
      <c r="G981" s="44"/>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c r="AE981" s="23"/>
    </row>
    <row r="982">
      <c r="A982" s="23"/>
      <c r="B982" s="23"/>
      <c r="C982" s="23"/>
      <c r="D982" s="16"/>
      <c r="E982" s="16"/>
      <c r="F982" s="16"/>
      <c r="G982" s="44"/>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c r="AE982" s="23"/>
    </row>
    <row r="983">
      <c r="A983" s="23"/>
      <c r="B983" s="23"/>
      <c r="C983" s="23"/>
      <c r="D983" s="16"/>
      <c r="E983" s="16"/>
      <c r="F983" s="16"/>
      <c r="G983" s="44"/>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c r="AE983" s="23"/>
    </row>
    <row r="984">
      <c r="A984" s="23"/>
      <c r="B984" s="23"/>
      <c r="C984" s="23"/>
      <c r="D984" s="16"/>
      <c r="E984" s="16"/>
      <c r="F984" s="16"/>
      <c r="G984" s="44"/>
      <c r="H984" s="23"/>
      <c r="I984" s="23"/>
      <c r="J984" s="23"/>
      <c r="K984" s="23"/>
      <c r="L984" s="23"/>
      <c r="M984" s="23"/>
      <c r="N984" s="23"/>
      <c r="O984" s="23"/>
      <c r="P984" s="23"/>
      <c r="Q984" s="23"/>
      <c r="R984" s="23"/>
      <c r="S984" s="23"/>
      <c r="T984" s="23"/>
      <c r="U984" s="23"/>
      <c r="V984" s="23"/>
      <c r="W984" s="23"/>
      <c r="X984" s="23"/>
      <c r="Y984" s="23"/>
      <c r="Z984" s="23"/>
      <c r="AA984" s="23"/>
      <c r="AB984" s="23"/>
      <c r="AC984" s="23"/>
      <c r="AD984" s="23"/>
      <c r="AE984" s="23"/>
    </row>
    <row r="985">
      <c r="A985" s="23"/>
      <c r="B985" s="23"/>
      <c r="C985" s="23"/>
      <c r="D985" s="16"/>
      <c r="E985" s="16"/>
      <c r="F985" s="16"/>
      <c r="G985" s="44"/>
      <c r="H985" s="23"/>
      <c r="I985" s="23"/>
      <c r="J985" s="23"/>
      <c r="K985" s="23"/>
      <c r="L985" s="23"/>
      <c r="M985" s="23"/>
      <c r="N985" s="23"/>
      <c r="O985" s="23"/>
      <c r="P985" s="23"/>
      <c r="Q985" s="23"/>
      <c r="R985" s="23"/>
      <c r="S985" s="23"/>
      <c r="T985" s="23"/>
      <c r="U985" s="23"/>
      <c r="V985" s="23"/>
      <c r="W985" s="23"/>
      <c r="X985" s="23"/>
      <c r="Y985" s="23"/>
      <c r="Z985" s="23"/>
      <c r="AA985" s="23"/>
      <c r="AB985" s="23"/>
      <c r="AC985" s="23"/>
      <c r="AD985" s="23"/>
      <c r="AE985" s="23"/>
    </row>
    <row r="986">
      <c r="A986" s="23"/>
      <c r="B986" s="23"/>
      <c r="C986" s="23"/>
      <c r="D986" s="16"/>
      <c r="E986" s="16"/>
      <c r="F986" s="16"/>
      <c r="G986" s="44"/>
      <c r="H986" s="23"/>
      <c r="I986" s="23"/>
      <c r="J986" s="23"/>
      <c r="K986" s="23"/>
      <c r="L986" s="23"/>
      <c r="M986" s="23"/>
      <c r="N986" s="23"/>
      <c r="O986" s="23"/>
      <c r="P986" s="23"/>
      <c r="Q986" s="23"/>
      <c r="R986" s="23"/>
      <c r="S986" s="23"/>
      <c r="T986" s="23"/>
      <c r="U986" s="23"/>
      <c r="V986" s="23"/>
      <c r="W986" s="23"/>
      <c r="X986" s="23"/>
      <c r="Y986" s="23"/>
      <c r="Z986" s="23"/>
      <c r="AA986" s="23"/>
      <c r="AB986" s="23"/>
      <c r="AC986" s="23"/>
      <c r="AD986" s="23"/>
      <c r="AE986" s="23"/>
    </row>
    <row r="987">
      <c r="A987" s="23"/>
      <c r="B987" s="23"/>
      <c r="C987" s="23"/>
      <c r="D987" s="16"/>
      <c r="E987" s="16"/>
      <c r="F987" s="16"/>
      <c r="G987" s="44"/>
      <c r="H987" s="23"/>
      <c r="I987" s="23"/>
      <c r="J987" s="23"/>
      <c r="K987" s="23"/>
      <c r="L987" s="23"/>
      <c r="M987" s="23"/>
      <c r="N987" s="23"/>
      <c r="O987" s="23"/>
      <c r="P987" s="23"/>
      <c r="Q987" s="23"/>
      <c r="R987" s="23"/>
      <c r="S987" s="23"/>
      <c r="T987" s="23"/>
      <c r="U987" s="23"/>
      <c r="V987" s="23"/>
      <c r="W987" s="23"/>
      <c r="X987" s="23"/>
      <c r="Y987" s="23"/>
      <c r="Z987" s="23"/>
      <c r="AA987" s="23"/>
      <c r="AB987" s="23"/>
      <c r="AC987" s="23"/>
      <c r="AD987" s="23"/>
      <c r="AE987" s="23"/>
    </row>
    <row r="988">
      <c r="A988" s="23"/>
      <c r="B988" s="23"/>
      <c r="C988" s="23"/>
      <c r="D988" s="16"/>
      <c r="E988" s="16"/>
      <c r="F988" s="16"/>
      <c r="G988" s="44"/>
      <c r="H988" s="23"/>
      <c r="I988" s="23"/>
      <c r="J988" s="23"/>
      <c r="K988" s="23"/>
      <c r="L988" s="23"/>
      <c r="M988" s="23"/>
      <c r="N988" s="23"/>
      <c r="O988" s="23"/>
      <c r="P988" s="23"/>
      <c r="Q988" s="23"/>
      <c r="R988" s="23"/>
      <c r="S988" s="23"/>
      <c r="T988" s="23"/>
      <c r="U988" s="23"/>
      <c r="V988" s="23"/>
      <c r="W988" s="23"/>
      <c r="X988" s="23"/>
      <c r="Y988" s="23"/>
      <c r="Z988" s="23"/>
      <c r="AA988" s="23"/>
      <c r="AB988" s="23"/>
      <c r="AC988" s="23"/>
      <c r="AD988" s="23"/>
      <c r="AE988" s="23"/>
    </row>
    <row r="989">
      <c r="A989" s="23"/>
      <c r="B989" s="23"/>
      <c r="C989" s="23"/>
      <c r="D989" s="16"/>
      <c r="E989" s="16"/>
      <c r="F989" s="16"/>
      <c r="G989" s="44"/>
      <c r="H989" s="23"/>
      <c r="I989" s="23"/>
      <c r="J989" s="23"/>
      <c r="K989" s="23"/>
      <c r="L989" s="23"/>
      <c r="M989" s="23"/>
      <c r="N989" s="23"/>
      <c r="O989" s="23"/>
      <c r="P989" s="23"/>
      <c r="Q989" s="23"/>
      <c r="R989" s="23"/>
      <c r="S989" s="23"/>
      <c r="T989" s="23"/>
      <c r="U989" s="23"/>
      <c r="V989" s="23"/>
      <c r="W989" s="23"/>
      <c r="X989" s="23"/>
      <c r="Y989" s="23"/>
      <c r="Z989" s="23"/>
      <c r="AA989" s="23"/>
      <c r="AB989" s="23"/>
      <c r="AC989" s="23"/>
      <c r="AD989" s="23"/>
      <c r="AE989" s="23"/>
    </row>
    <row r="990">
      <c r="A990" s="23"/>
      <c r="B990" s="23"/>
      <c r="C990" s="23"/>
      <c r="D990" s="16"/>
      <c r="E990" s="16"/>
      <c r="F990" s="16"/>
      <c r="G990" s="44"/>
      <c r="H990" s="23"/>
      <c r="I990" s="23"/>
      <c r="J990" s="23"/>
      <c r="K990" s="23"/>
      <c r="L990" s="23"/>
      <c r="M990" s="23"/>
      <c r="N990" s="23"/>
      <c r="O990" s="23"/>
      <c r="P990" s="23"/>
      <c r="Q990" s="23"/>
      <c r="R990" s="23"/>
      <c r="S990" s="23"/>
      <c r="T990" s="23"/>
      <c r="U990" s="23"/>
      <c r="V990" s="23"/>
      <c r="W990" s="23"/>
      <c r="X990" s="23"/>
      <c r="Y990" s="23"/>
      <c r="Z990" s="23"/>
      <c r="AA990" s="23"/>
      <c r="AB990" s="23"/>
      <c r="AC990" s="23"/>
      <c r="AD990" s="23"/>
      <c r="AE990" s="23"/>
    </row>
    <row r="991">
      <c r="A991" s="23"/>
      <c r="B991" s="23"/>
      <c r="C991" s="23"/>
      <c r="D991" s="16"/>
      <c r="E991" s="16"/>
      <c r="F991" s="16"/>
      <c r="G991" s="44"/>
      <c r="H991" s="23"/>
      <c r="I991" s="23"/>
      <c r="J991" s="23"/>
      <c r="K991" s="23"/>
      <c r="L991" s="23"/>
      <c r="M991" s="23"/>
      <c r="N991" s="23"/>
      <c r="O991" s="23"/>
      <c r="P991" s="23"/>
      <c r="Q991" s="23"/>
      <c r="R991" s="23"/>
      <c r="S991" s="23"/>
      <c r="T991" s="23"/>
      <c r="U991" s="23"/>
      <c r="V991" s="23"/>
      <c r="W991" s="23"/>
      <c r="X991" s="23"/>
      <c r="Y991" s="23"/>
      <c r="Z991" s="23"/>
      <c r="AA991" s="23"/>
      <c r="AB991" s="23"/>
      <c r="AC991" s="23"/>
      <c r="AD991" s="23"/>
      <c r="AE991" s="23"/>
    </row>
    <row r="992">
      <c r="A992" s="23"/>
      <c r="B992" s="23"/>
      <c r="C992" s="23"/>
      <c r="D992" s="16"/>
      <c r="E992" s="16"/>
      <c r="F992" s="16"/>
      <c r="G992" s="44"/>
      <c r="H992" s="23"/>
      <c r="I992" s="23"/>
      <c r="J992" s="23"/>
      <c r="K992" s="23"/>
      <c r="L992" s="23"/>
      <c r="M992" s="23"/>
      <c r="N992" s="23"/>
      <c r="O992" s="23"/>
      <c r="P992" s="23"/>
      <c r="Q992" s="23"/>
      <c r="R992" s="23"/>
      <c r="S992" s="23"/>
      <c r="T992" s="23"/>
      <c r="U992" s="23"/>
      <c r="V992" s="23"/>
      <c r="W992" s="23"/>
      <c r="X992" s="23"/>
      <c r="Y992" s="23"/>
      <c r="Z992" s="23"/>
      <c r="AA992" s="23"/>
      <c r="AB992" s="23"/>
      <c r="AC992" s="23"/>
      <c r="AD992" s="23"/>
      <c r="AE992" s="23"/>
    </row>
    <row r="993">
      <c r="A993" s="23"/>
      <c r="B993" s="23"/>
      <c r="C993" s="23"/>
      <c r="D993" s="16"/>
      <c r="E993" s="16"/>
      <c r="F993" s="16"/>
      <c r="G993" s="44"/>
      <c r="H993" s="23"/>
      <c r="I993" s="23"/>
      <c r="J993" s="23"/>
      <c r="K993" s="23"/>
      <c r="L993" s="23"/>
      <c r="M993" s="23"/>
      <c r="N993" s="23"/>
      <c r="O993" s="23"/>
      <c r="P993" s="23"/>
      <c r="Q993" s="23"/>
      <c r="R993" s="23"/>
      <c r="S993" s="23"/>
      <c r="T993" s="23"/>
      <c r="U993" s="23"/>
      <c r="V993" s="23"/>
      <c r="W993" s="23"/>
      <c r="X993" s="23"/>
      <c r="Y993" s="23"/>
      <c r="Z993" s="23"/>
      <c r="AA993" s="23"/>
      <c r="AB993" s="23"/>
      <c r="AC993" s="23"/>
      <c r="AD993" s="23"/>
      <c r="AE993" s="23"/>
    </row>
    <row r="994">
      <c r="A994" s="23"/>
      <c r="B994" s="23"/>
      <c r="C994" s="23"/>
      <c r="D994" s="16"/>
      <c r="E994" s="16"/>
      <c r="F994" s="16"/>
      <c r="G994" s="44"/>
      <c r="H994" s="23"/>
      <c r="I994" s="23"/>
      <c r="J994" s="23"/>
      <c r="K994" s="23"/>
      <c r="L994" s="23"/>
      <c r="M994" s="23"/>
      <c r="N994" s="23"/>
      <c r="O994" s="23"/>
      <c r="P994" s="23"/>
      <c r="Q994" s="23"/>
      <c r="R994" s="23"/>
      <c r="S994" s="23"/>
      <c r="T994" s="23"/>
      <c r="U994" s="23"/>
      <c r="V994" s="23"/>
      <c r="W994" s="23"/>
      <c r="X994" s="23"/>
      <c r="Y994" s="23"/>
      <c r="Z994" s="23"/>
      <c r="AA994" s="23"/>
      <c r="AB994" s="23"/>
      <c r="AC994" s="23"/>
      <c r="AD994" s="23"/>
      <c r="AE994" s="23"/>
    </row>
    <row r="995">
      <c r="A995" s="23"/>
      <c r="B995" s="23"/>
      <c r="C995" s="23"/>
      <c r="D995" s="16"/>
      <c r="E995" s="16"/>
      <c r="F995" s="16"/>
      <c r="G995" s="44"/>
      <c r="H995" s="23"/>
      <c r="I995" s="23"/>
      <c r="J995" s="23"/>
      <c r="K995" s="23"/>
      <c r="L995" s="23"/>
      <c r="M995" s="23"/>
      <c r="N995" s="23"/>
      <c r="O995" s="23"/>
      <c r="P995" s="23"/>
      <c r="Q995" s="23"/>
      <c r="R995" s="23"/>
      <c r="S995" s="23"/>
      <c r="T995" s="23"/>
      <c r="U995" s="23"/>
      <c r="V995" s="23"/>
      <c r="W995" s="23"/>
      <c r="X995" s="23"/>
      <c r="Y995" s="23"/>
      <c r="Z995" s="23"/>
      <c r="AA995" s="23"/>
      <c r="AB995" s="23"/>
      <c r="AC995" s="23"/>
      <c r="AD995" s="23"/>
      <c r="AE995" s="23"/>
    </row>
    <row r="996">
      <c r="A996" s="23"/>
      <c r="B996" s="23"/>
      <c r="C996" s="23"/>
      <c r="D996" s="16"/>
      <c r="E996" s="16"/>
      <c r="F996" s="16"/>
      <c r="G996" s="44"/>
      <c r="H996" s="23"/>
      <c r="I996" s="23"/>
      <c r="J996" s="23"/>
      <c r="K996" s="23"/>
      <c r="L996" s="23"/>
      <c r="M996" s="23"/>
      <c r="N996" s="23"/>
      <c r="O996" s="23"/>
      <c r="P996" s="23"/>
      <c r="Q996" s="23"/>
      <c r="R996" s="23"/>
      <c r="S996" s="23"/>
      <c r="T996" s="23"/>
      <c r="U996" s="23"/>
      <c r="V996" s="23"/>
      <c r="W996" s="23"/>
      <c r="X996" s="23"/>
      <c r="Y996" s="23"/>
      <c r="Z996" s="23"/>
      <c r="AA996" s="23"/>
      <c r="AB996" s="23"/>
      <c r="AC996" s="23"/>
      <c r="AD996" s="23"/>
      <c r="AE996" s="23"/>
    </row>
    <row r="997">
      <c r="A997" s="23"/>
      <c r="B997" s="23"/>
      <c r="C997" s="23"/>
      <c r="D997" s="16"/>
      <c r="E997" s="16"/>
      <c r="F997" s="16"/>
      <c r="G997" s="44"/>
      <c r="H997" s="23"/>
      <c r="I997" s="23"/>
      <c r="J997" s="23"/>
      <c r="K997" s="23"/>
      <c r="L997" s="23"/>
      <c r="M997" s="23"/>
      <c r="N997" s="23"/>
      <c r="O997" s="23"/>
      <c r="P997" s="23"/>
      <c r="Q997" s="23"/>
      <c r="R997" s="23"/>
      <c r="S997" s="23"/>
      <c r="T997" s="23"/>
      <c r="U997" s="23"/>
      <c r="V997" s="23"/>
      <c r="W997" s="23"/>
      <c r="X997" s="23"/>
      <c r="Y997" s="23"/>
      <c r="Z997" s="23"/>
      <c r="AA997" s="23"/>
      <c r="AB997" s="23"/>
      <c r="AC997" s="23"/>
      <c r="AD997" s="23"/>
      <c r="AE997" s="23"/>
    </row>
    <row r="998">
      <c r="A998" s="23"/>
      <c r="B998" s="23"/>
      <c r="C998" s="23"/>
      <c r="D998" s="16"/>
      <c r="E998" s="16"/>
      <c r="F998" s="16"/>
      <c r="G998" s="44"/>
      <c r="H998" s="23"/>
      <c r="I998" s="23"/>
      <c r="J998" s="23"/>
      <c r="K998" s="23"/>
      <c r="L998" s="23"/>
      <c r="M998" s="23"/>
      <c r="N998" s="23"/>
      <c r="O998" s="23"/>
      <c r="P998" s="23"/>
      <c r="Q998" s="23"/>
      <c r="R998" s="23"/>
      <c r="S998" s="23"/>
      <c r="T998" s="23"/>
      <c r="U998" s="23"/>
      <c r="V998" s="23"/>
      <c r="W998" s="23"/>
      <c r="X998" s="23"/>
      <c r="Y998" s="23"/>
      <c r="Z998" s="23"/>
      <c r="AA998" s="23"/>
      <c r="AB998" s="23"/>
      <c r="AC998" s="23"/>
      <c r="AD998" s="23"/>
      <c r="AE998" s="23"/>
    </row>
    <row r="999">
      <c r="A999" s="23"/>
      <c r="B999" s="23"/>
      <c r="C999" s="23"/>
      <c r="D999" s="16"/>
      <c r="E999" s="16"/>
      <c r="F999" s="16"/>
      <c r="G999" s="44"/>
      <c r="H999" s="23"/>
      <c r="I999" s="23"/>
      <c r="J999" s="23"/>
      <c r="K999" s="23"/>
      <c r="L999" s="23"/>
      <c r="M999" s="23"/>
      <c r="N999" s="23"/>
      <c r="O999" s="23"/>
      <c r="P999" s="23"/>
      <c r="Q999" s="23"/>
      <c r="R999" s="23"/>
      <c r="S999" s="23"/>
      <c r="T999" s="23"/>
      <c r="U999" s="23"/>
      <c r="V999" s="23"/>
      <c r="W999" s="23"/>
      <c r="X999" s="23"/>
      <c r="Y999" s="23"/>
      <c r="Z999" s="23"/>
      <c r="AA999" s="23"/>
      <c r="AB999" s="23"/>
      <c r="AC999" s="23"/>
      <c r="AD999" s="23"/>
      <c r="AE999" s="23"/>
    </row>
    <row r="1000">
      <c r="A1000" s="23"/>
      <c r="B1000" s="23"/>
      <c r="C1000" s="23"/>
      <c r="D1000" s="16"/>
      <c r="E1000" s="16"/>
      <c r="F1000" s="16"/>
      <c r="G1000" s="44"/>
      <c r="H1000" s="23"/>
      <c r="I1000" s="23"/>
      <c r="J1000" s="23"/>
      <c r="K1000" s="23"/>
      <c r="L1000" s="23"/>
      <c r="M1000" s="23"/>
      <c r="N1000" s="23"/>
      <c r="O1000" s="23"/>
      <c r="P1000" s="23"/>
      <c r="Q1000" s="23"/>
      <c r="R1000" s="23"/>
      <c r="S1000" s="23"/>
      <c r="T1000" s="23"/>
      <c r="U1000" s="23"/>
      <c r="V1000" s="23"/>
      <c r="W1000" s="23"/>
      <c r="X1000" s="23"/>
      <c r="Y1000" s="23"/>
      <c r="Z1000" s="23"/>
      <c r="AA1000" s="23"/>
      <c r="AB1000" s="23"/>
      <c r="AC1000" s="23"/>
      <c r="AD1000" s="23"/>
      <c r="AE1000" s="23"/>
    </row>
    <row r="1001">
      <c r="A1001" s="23"/>
      <c r="B1001" s="23"/>
      <c r="C1001" s="23"/>
      <c r="D1001" s="16"/>
      <c r="E1001" s="16"/>
      <c r="F1001" s="16"/>
      <c r="G1001" s="44"/>
      <c r="H1001" s="23"/>
      <c r="I1001" s="23"/>
      <c r="J1001" s="23"/>
      <c r="K1001" s="23"/>
      <c r="L1001" s="23"/>
      <c r="M1001" s="23"/>
      <c r="N1001" s="23"/>
      <c r="O1001" s="23"/>
      <c r="P1001" s="23"/>
      <c r="Q1001" s="23"/>
      <c r="R1001" s="23"/>
      <c r="S1001" s="23"/>
      <c r="T1001" s="23"/>
      <c r="U1001" s="23"/>
      <c r="V1001" s="23"/>
      <c r="W1001" s="23"/>
      <c r="X1001" s="23"/>
      <c r="Y1001" s="23"/>
      <c r="Z1001" s="23"/>
      <c r="AA1001" s="23"/>
      <c r="AB1001" s="23"/>
      <c r="AC1001" s="23"/>
      <c r="AD1001" s="23"/>
      <c r="AE1001" s="23"/>
    </row>
    <row r="1002">
      <c r="A1002" s="23"/>
      <c r="B1002" s="23"/>
      <c r="C1002" s="23"/>
      <c r="D1002" s="16"/>
      <c r="E1002" s="16"/>
      <c r="F1002" s="16"/>
      <c r="G1002" s="44"/>
      <c r="H1002" s="23"/>
      <c r="I1002" s="23"/>
      <c r="J1002" s="23"/>
      <c r="K1002" s="23"/>
      <c r="L1002" s="23"/>
      <c r="M1002" s="23"/>
      <c r="N1002" s="23"/>
      <c r="O1002" s="23"/>
      <c r="P1002" s="23"/>
      <c r="Q1002" s="23"/>
      <c r="R1002" s="23"/>
      <c r="S1002" s="23"/>
      <c r="T1002" s="23"/>
      <c r="U1002" s="23"/>
      <c r="V1002" s="23"/>
      <c r="W1002" s="23"/>
      <c r="X1002" s="23"/>
      <c r="Y1002" s="23"/>
      <c r="Z1002" s="23"/>
      <c r="AA1002" s="23"/>
      <c r="AB1002" s="23"/>
      <c r="AC1002" s="23"/>
      <c r="AD1002" s="23"/>
      <c r="AE1002" s="23"/>
    </row>
    <row r="1003">
      <c r="A1003" s="23"/>
      <c r="B1003" s="23"/>
      <c r="C1003" s="23"/>
      <c r="D1003" s="16"/>
      <c r="E1003" s="16"/>
      <c r="F1003" s="16"/>
      <c r="G1003" s="16"/>
      <c r="H1003" s="23"/>
      <c r="I1003" s="23"/>
      <c r="J1003" s="23"/>
      <c r="K1003" s="23"/>
      <c r="L1003" s="23"/>
      <c r="M1003" s="23"/>
      <c r="N1003" s="23"/>
      <c r="O1003" s="23"/>
      <c r="P1003" s="23"/>
      <c r="Q1003" s="23"/>
      <c r="R1003" s="23"/>
      <c r="S1003" s="23"/>
      <c r="T1003" s="23"/>
      <c r="U1003" s="23"/>
      <c r="V1003" s="23"/>
      <c r="W1003" s="23"/>
      <c r="X1003" s="23"/>
      <c r="Y1003" s="23"/>
      <c r="Z1003" s="23"/>
      <c r="AA1003" s="23"/>
      <c r="AB1003" s="23"/>
      <c r="AC1003" s="23"/>
      <c r="AD1003" s="23"/>
      <c r="AE1003" s="23"/>
    </row>
    <row r="1004">
      <c r="A1004" s="23"/>
      <c r="B1004" s="23"/>
      <c r="C1004" s="23"/>
      <c r="D1004" s="16"/>
      <c r="E1004" s="16"/>
      <c r="F1004" s="16"/>
      <c r="G1004" s="16"/>
      <c r="H1004" s="23"/>
      <c r="I1004" s="23"/>
      <c r="J1004" s="23"/>
      <c r="K1004" s="23"/>
      <c r="L1004" s="23"/>
      <c r="M1004" s="23"/>
      <c r="N1004" s="23"/>
      <c r="O1004" s="23"/>
      <c r="P1004" s="23"/>
      <c r="Q1004" s="23"/>
      <c r="R1004" s="23"/>
      <c r="S1004" s="23"/>
      <c r="T1004" s="23"/>
      <c r="U1004" s="23"/>
      <c r="V1004" s="23"/>
      <c r="W1004" s="23"/>
      <c r="X1004" s="23"/>
      <c r="Y1004" s="23"/>
      <c r="Z1004" s="23"/>
      <c r="AA1004" s="23"/>
      <c r="AB1004" s="23"/>
      <c r="AC1004" s="23"/>
      <c r="AD1004" s="23"/>
      <c r="AE1004" s="23"/>
    </row>
    <row r="1005">
      <c r="A1005" s="23"/>
      <c r="B1005" s="23"/>
      <c r="C1005" s="23"/>
      <c r="D1005" s="16"/>
      <c r="E1005" s="16"/>
      <c r="F1005" s="16"/>
      <c r="G1005" s="16"/>
      <c r="H1005" s="23"/>
      <c r="I1005" s="23"/>
      <c r="J1005" s="23"/>
      <c r="K1005" s="23"/>
      <c r="L1005" s="23"/>
      <c r="M1005" s="23"/>
      <c r="N1005" s="23"/>
      <c r="O1005" s="23"/>
      <c r="P1005" s="23"/>
      <c r="Q1005" s="23"/>
      <c r="R1005" s="23"/>
      <c r="S1005" s="23"/>
      <c r="T1005" s="23"/>
      <c r="U1005" s="23"/>
      <c r="V1005" s="23"/>
      <c r="W1005" s="23"/>
      <c r="X1005" s="23"/>
      <c r="Y1005" s="23"/>
      <c r="Z1005" s="23"/>
      <c r="AA1005" s="23"/>
      <c r="AB1005" s="23"/>
      <c r="AC1005" s="23"/>
      <c r="AD1005" s="23"/>
      <c r="AE1005" s="23"/>
    </row>
    <row r="1006">
      <c r="A1006" s="23"/>
      <c r="B1006" s="23"/>
      <c r="C1006" s="23"/>
      <c r="D1006" s="16"/>
      <c r="E1006" s="16"/>
      <c r="F1006" s="16"/>
      <c r="G1006" s="16"/>
      <c r="H1006" s="23"/>
      <c r="I1006" s="23"/>
      <c r="J1006" s="23"/>
      <c r="K1006" s="23"/>
      <c r="L1006" s="23"/>
      <c r="M1006" s="23"/>
      <c r="N1006" s="23"/>
      <c r="O1006" s="23"/>
      <c r="P1006" s="23"/>
      <c r="Q1006" s="23"/>
      <c r="R1006" s="23"/>
      <c r="S1006" s="23"/>
      <c r="T1006" s="23"/>
      <c r="U1006" s="23"/>
      <c r="V1006" s="23"/>
      <c r="W1006" s="23"/>
      <c r="X1006" s="23"/>
      <c r="Y1006" s="23"/>
      <c r="Z1006" s="23"/>
      <c r="AA1006" s="23"/>
      <c r="AB1006" s="23"/>
      <c r="AC1006" s="23"/>
      <c r="AD1006" s="23"/>
      <c r="AE1006" s="23"/>
    </row>
    <row r="1007">
      <c r="A1007" s="23"/>
      <c r="B1007" s="23"/>
      <c r="C1007" s="23"/>
      <c r="D1007" s="16"/>
      <c r="E1007" s="16"/>
      <c r="F1007" s="16"/>
      <c r="G1007" s="16"/>
      <c r="H1007" s="23"/>
      <c r="I1007" s="23"/>
      <c r="J1007" s="23"/>
      <c r="K1007" s="23"/>
      <c r="L1007" s="23"/>
      <c r="M1007" s="23"/>
      <c r="N1007" s="23"/>
      <c r="O1007" s="23"/>
      <c r="P1007" s="23"/>
      <c r="Q1007" s="23"/>
      <c r="R1007" s="23"/>
      <c r="S1007" s="23"/>
      <c r="T1007" s="23"/>
      <c r="U1007" s="23"/>
      <c r="V1007" s="23"/>
      <c r="W1007" s="23"/>
      <c r="X1007" s="23"/>
      <c r="Y1007" s="23"/>
      <c r="Z1007" s="23"/>
      <c r="AA1007" s="23"/>
      <c r="AB1007" s="23"/>
      <c r="AC1007" s="23"/>
      <c r="AD1007" s="23"/>
      <c r="AE1007" s="23"/>
    </row>
    <row r="1008">
      <c r="A1008" s="23"/>
      <c r="B1008" s="23"/>
      <c r="C1008" s="23"/>
      <c r="D1008" s="16"/>
      <c r="E1008" s="16"/>
      <c r="F1008" s="16"/>
      <c r="G1008" s="16"/>
      <c r="H1008" s="23"/>
      <c r="I1008" s="23"/>
      <c r="J1008" s="23"/>
      <c r="K1008" s="23"/>
      <c r="L1008" s="23"/>
      <c r="M1008" s="23"/>
      <c r="N1008" s="23"/>
      <c r="O1008" s="23"/>
      <c r="P1008" s="23"/>
      <c r="Q1008" s="23"/>
      <c r="R1008" s="23"/>
      <c r="S1008" s="23"/>
      <c r="T1008" s="23"/>
      <c r="U1008" s="23"/>
      <c r="V1008" s="23"/>
      <c r="W1008" s="23"/>
      <c r="X1008" s="23"/>
      <c r="Y1008" s="23"/>
      <c r="Z1008" s="23"/>
      <c r="AA1008" s="23"/>
      <c r="AB1008" s="23"/>
      <c r="AC1008" s="23"/>
      <c r="AD1008" s="23"/>
      <c r="AE1008" s="23"/>
    </row>
    <row r="1009">
      <c r="A1009" s="23"/>
      <c r="B1009" s="23"/>
      <c r="C1009" s="23"/>
      <c r="D1009" s="16"/>
      <c r="E1009" s="16"/>
      <c r="F1009" s="16"/>
      <c r="G1009" s="16"/>
      <c r="H1009" s="23"/>
      <c r="I1009" s="23"/>
      <c r="J1009" s="23"/>
      <c r="K1009" s="23"/>
      <c r="L1009" s="23"/>
      <c r="M1009" s="23"/>
      <c r="N1009" s="23"/>
      <c r="O1009" s="23"/>
      <c r="P1009" s="23"/>
      <c r="Q1009" s="23"/>
      <c r="R1009" s="23"/>
      <c r="S1009" s="23"/>
      <c r="T1009" s="23"/>
      <c r="U1009" s="23"/>
      <c r="V1009" s="23"/>
      <c r="W1009" s="23"/>
      <c r="X1009" s="23"/>
      <c r="Y1009" s="23"/>
      <c r="Z1009" s="23"/>
      <c r="AA1009" s="23"/>
      <c r="AB1009" s="23"/>
      <c r="AC1009" s="23"/>
      <c r="AD1009" s="23"/>
      <c r="AE1009" s="23"/>
    </row>
    <row r="1010">
      <c r="A1010" s="23"/>
      <c r="B1010" s="23"/>
      <c r="C1010" s="23"/>
      <c r="D1010" s="16"/>
      <c r="E1010" s="16"/>
      <c r="F1010" s="16"/>
      <c r="G1010" s="16"/>
      <c r="H1010" s="23"/>
      <c r="I1010" s="23"/>
      <c r="J1010" s="23"/>
      <c r="K1010" s="23"/>
      <c r="L1010" s="23"/>
      <c r="M1010" s="23"/>
      <c r="N1010" s="23"/>
      <c r="O1010" s="23"/>
      <c r="P1010" s="23"/>
      <c r="Q1010" s="23"/>
      <c r="R1010" s="23"/>
      <c r="S1010" s="23"/>
      <c r="T1010" s="23"/>
      <c r="U1010" s="23"/>
      <c r="V1010" s="23"/>
      <c r="W1010" s="23"/>
      <c r="X1010" s="23"/>
      <c r="Y1010" s="23"/>
      <c r="Z1010" s="23"/>
      <c r="AA1010" s="23"/>
      <c r="AB1010" s="23"/>
      <c r="AC1010" s="23"/>
      <c r="AD1010" s="23"/>
      <c r="AE1010" s="23"/>
    </row>
    <row r="1011">
      <c r="A1011" s="23"/>
      <c r="B1011" s="23"/>
      <c r="C1011" s="23"/>
      <c r="D1011" s="16"/>
      <c r="E1011" s="16"/>
      <c r="F1011" s="16"/>
      <c r="G1011" s="16"/>
      <c r="H1011" s="23"/>
      <c r="I1011" s="23"/>
      <c r="J1011" s="23"/>
      <c r="K1011" s="23"/>
      <c r="L1011" s="23"/>
      <c r="M1011" s="23"/>
      <c r="N1011" s="23"/>
      <c r="O1011" s="23"/>
      <c r="P1011" s="23"/>
      <c r="Q1011" s="23"/>
      <c r="R1011" s="23"/>
      <c r="S1011" s="23"/>
      <c r="T1011" s="23"/>
      <c r="U1011" s="23"/>
      <c r="V1011" s="23"/>
      <c r="W1011" s="23"/>
      <c r="X1011" s="23"/>
      <c r="Y1011" s="23"/>
      <c r="Z1011" s="23"/>
      <c r="AA1011" s="23"/>
      <c r="AB1011" s="23"/>
      <c r="AC1011" s="23"/>
      <c r="AD1011" s="23"/>
      <c r="AE1011" s="23"/>
    </row>
    <row r="1012">
      <c r="A1012" s="23"/>
      <c r="B1012" s="23"/>
      <c r="C1012" s="23"/>
      <c r="D1012" s="16"/>
      <c r="E1012" s="16"/>
      <c r="F1012" s="16"/>
      <c r="G1012" s="16"/>
      <c r="H1012" s="23"/>
      <c r="I1012" s="23"/>
      <c r="J1012" s="23"/>
      <c r="K1012" s="23"/>
      <c r="L1012" s="23"/>
      <c r="M1012" s="23"/>
      <c r="N1012" s="23"/>
      <c r="O1012" s="23"/>
      <c r="P1012" s="23"/>
      <c r="Q1012" s="23"/>
      <c r="R1012" s="23"/>
      <c r="S1012" s="23"/>
      <c r="T1012" s="23"/>
      <c r="U1012" s="23"/>
      <c r="V1012" s="23"/>
      <c r="W1012" s="23"/>
      <c r="X1012" s="23"/>
      <c r="Y1012" s="23"/>
      <c r="Z1012" s="23"/>
      <c r="AA1012" s="23"/>
      <c r="AB1012" s="23"/>
      <c r="AC1012" s="23"/>
      <c r="AD1012" s="23"/>
      <c r="AE1012" s="23"/>
    </row>
    <row r="1013">
      <c r="A1013" s="23"/>
      <c r="B1013" s="23"/>
      <c r="C1013" s="23"/>
      <c r="D1013" s="16"/>
      <c r="E1013" s="16"/>
      <c r="F1013" s="16"/>
      <c r="G1013" s="16"/>
      <c r="H1013" s="23"/>
      <c r="I1013" s="23"/>
      <c r="J1013" s="23"/>
      <c r="K1013" s="23"/>
      <c r="L1013" s="23"/>
      <c r="M1013" s="23"/>
      <c r="N1013" s="23"/>
      <c r="O1013" s="23"/>
      <c r="P1013" s="23"/>
      <c r="Q1013" s="23"/>
      <c r="R1013" s="23"/>
      <c r="S1013" s="23"/>
      <c r="T1013" s="23"/>
      <c r="U1013" s="23"/>
      <c r="V1013" s="23"/>
      <c r="W1013" s="23"/>
      <c r="X1013" s="23"/>
      <c r="Y1013" s="23"/>
      <c r="Z1013" s="23"/>
      <c r="AA1013" s="23"/>
      <c r="AB1013" s="23"/>
      <c r="AC1013" s="23"/>
      <c r="AD1013" s="23"/>
      <c r="AE1013" s="23"/>
    </row>
    <row r="1014">
      <c r="A1014" s="23"/>
      <c r="B1014" s="23"/>
      <c r="C1014" s="23"/>
      <c r="D1014" s="16"/>
      <c r="E1014" s="16"/>
      <c r="F1014" s="16"/>
      <c r="G1014" s="16"/>
      <c r="H1014" s="23"/>
      <c r="I1014" s="23"/>
      <c r="J1014" s="23"/>
      <c r="K1014" s="23"/>
      <c r="L1014" s="23"/>
      <c r="M1014" s="23"/>
      <c r="N1014" s="23"/>
      <c r="O1014" s="23"/>
      <c r="P1014" s="23"/>
      <c r="Q1014" s="23"/>
      <c r="R1014" s="23"/>
      <c r="S1014" s="23"/>
      <c r="T1014" s="23"/>
      <c r="U1014" s="23"/>
      <c r="V1014" s="23"/>
      <c r="W1014" s="23"/>
      <c r="X1014" s="23"/>
      <c r="Y1014" s="23"/>
      <c r="Z1014" s="23"/>
      <c r="AA1014" s="23"/>
      <c r="AB1014" s="23"/>
      <c r="AC1014" s="23"/>
      <c r="AD1014" s="23"/>
      <c r="AE1014" s="23"/>
    </row>
    <row r="1015">
      <c r="A1015" s="23"/>
      <c r="B1015" s="23"/>
      <c r="C1015" s="23"/>
      <c r="D1015" s="16"/>
      <c r="E1015" s="16"/>
      <c r="F1015" s="16"/>
      <c r="G1015" s="16"/>
      <c r="H1015" s="23"/>
      <c r="I1015" s="23"/>
      <c r="J1015" s="23"/>
      <c r="K1015" s="23"/>
      <c r="L1015" s="23"/>
      <c r="M1015" s="23"/>
      <c r="N1015" s="23"/>
      <c r="O1015" s="23"/>
      <c r="P1015" s="23"/>
      <c r="Q1015" s="23"/>
      <c r="R1015" s="23"/>
      <c r="S1015" s="23"/>
      <c r="T1015" s="23"/>
      <c r="U1015" s="23"/>
      <c r="V1015" s="23"/>
      <c r="W1015" s="23"/>
      <c r="X1015" s="23"/>
      <c r="Y1015" s="23"/>
      <c r="Z1015" s="23"/>
      <c r="AA1015" s="23"/>
      <c r="AB1015" s="23"/>
      <c r="AC1015" s="23"/>
      <c r="AD1015" s="23"/>
      <c r="AE1015" s="23"/>
    </row>
    <row r="1016">
      <c r="A1016" s="23"/>
      <c r="B1016" s="23"/>
      <c r="C1016" s="23"/>
      <c r="D1016" s="16"/>
      <c r="E1016" s="16"/>
      <c r="F1016" s="16"/>
      <c r="G1016" s="16"/>
      <c r="H1016" s="23"/>
      <c r="I1016" s="23"/>
      <c r="J1016" s="23"/>
      <c r="K1016" s="23"/>
      <c r="L1016" s="23"/>
      <c r="M1016" s="23"/>
      <c r="N1016" s="23"/>
      <c r="O1016" s="23"/>
      <c r="P1016" s="23"/>
      <c r="Q1016" s="23"/>
      <c r="R1016" s="23"/>
      <c r="S1016" s="23"/>
      <c r="T1016" s="23"/>
      <c r="U1016" s="23"/>
      <c r="V1016" s="23"/>
      <c r="W1016" s="23"/>
      <c r="X1016" s="23"/>
      <c r="Y1016" s="23"/>
      <c r="Z1016" s="23"/>
      <c r="AA1016" s="23"/>
      <c r="AB1016" s="23"/>
      <c r="AC1016" s="23"/>
      <c r="AD1016" s="23"/>
      <c r="AE1016" s="23"/>
    </row>
    <row r="1017">
      <c r="A1017" s="23"/>
      <c r="B1017" s="23"/>
      <c r="C1017" s="23"/>
      <c r="D1017" s="16"/>
      <c r="E1017" s="16"/>
      <c r="F1017" s="16"/>
      <c r="G1017" s="16"/>
      <c r="H1017" s="23"/>
      <c r="I1017" s="23"/>
      <c r="J1017" s="23"/>
      <c r="K1017" s="23"/>
      <c r="L1017" s="23"/>
      <c r="M1017" s="23"/>
      <c r="N1017" s="23"/>
      <c r="O1017" s="23"/>
      <c r="P1017" s="23"/>
      <c r="Q1017" s="23"/>
      <c r="R1017" s="23"/>
      <c r="S1017" s="23"/>
      <c r="T1017" s="23"/>
      <c r="U1017" s="23"/>
      <c r="V1017" s="23"/>
      <c r="W1017" s="23"/>
      <c r="X1017" s="23"/>
      <c r="Y1017" s="23"/>
      <c r="Z1017" s="23"/>
      <c r="AA1017" s="23"/>
      <c r="AB1017" s="23"/>
      <c r="AC1017" s="23"/>
      <c r="AD1017" s="23"/>
      <c r="AE1017" s="23"/>
    </row>
    <row r="1018">
      <c r="A1018" s="23"/>
      <c r="B1018" s="23"/>
      <c r="C1018" s="23"/>
      <c r="D1018" s="16"/>
      <c r="E1018" s="16"/>
      <c r="F1018" s="16"/>
      <c r="G1018" s="16"/>
      <c r="H1018" s="23"/>
      <c r="I1018" s="23"/>
      <c r="J1018" s="23"/>
      <c r="K1018" s="23"/>
      <c r="L1018" s="23"/>
      <c r="M1018" s="23"/>
      <c r="N1018" s="23"/>
      <c r="O1018" s="23"/>
      <c r="P1018" s="23"/>
      <c r="Q1018" s="23"/>
      <c r="R1018" s="23"/>
      <c r="S1018" s="23"/>
      <c r="T1018" s="23"/>
      <c r="U1018" s="23"/>
      <c r="V1018" s="23"/>
      <c r="W1018" s="23"/>
      <c r="X1018" s="23"/>
      <c r="Y1018" s="23"/>
      <c r="Z1018" s="23"/>
      <c r="AA1018" s="23"/>
      <c r="AB1018" s="23"/>
      <c r="AC1018" s="23"/>
      <c r="AD1018" s="23"/>
      <c r="AE1018" s="23"/>
    </row>
    <row r="1019">
      <c r="A1019" s="23"/>
      <c r="B1019" s="23"/>
      <c r="C1019" s="23"/>
      <c r="D1019" s="16"/>
      <c r="E1019" s="16"/>
      <c r="F1019" s="16"/>
      <c r="G1019" s="16"/>
      <c r="H1019" s="23"/>
      <c r="I1019" s="23"/>
      <c r="J1019" s="23"/>
      <c r="K1019" s="23"/>
      <c r="L1019" s="23"/>
      <c r="M1019" s="23"/>
      <c r="N1019" s="23"/>
      <c r="O1019" s="23"/>
      <c r="P1019" s="23"/>
      <c r="Q1019" s="23"/>
      <c r="R1019" s="23"/>
      <c r="S1019" s="23"/>
      <c r="T1019" s="23"/>
      <c r="U1019" s="23"/>
      <c r="V1019" s="23"/>
      <c r="W1019" s="23"/>
      <c r="X1019" s="23"/>
      <c r="Y1019" s="23"/>
      <c r="Z1019" s="23"/>
      <c r="AA1019" s="23"/>
      <c r="AB1019" s="23"/>
      <c r="AC1019" s="23"/>
      <c r="AD1019" s="23"/>
      <c r="AE1019" s="23"/>
    </row>
    <row r="1020">
      <c r="A1020" s="23"/>
      <c r="B1020" s="23"/>
      <c r="C1020" s="23"/>
      <c r="D1020" s="16"/>
      <c r="E1020" s="16"/>
      <c r="F1020" s="16"/>
      <c r="G1020" s="16"/>
      <c r="H1020" s="23"/>
      <c r="I1020" s="23"/>
      <c r="J1020" s="23"/>
      <c r="K1020" s="23"/>
      <c r="L1020" s="23"/>
      <c r="M1020" s="23"/>
      <c r="N1020" s="23"/>
      <c r="O1020" s="23"/>
      <c r="P1020" s="23"/>
      <c r="Q1020" s="23"/>
      <c r="R1020" s="23"/>
      <c r="S1020" s="23"/>
      <c r="T1020" s="23"/>
      <c r="U1020" s="23"/>
      <c r="V1020" s="23"/>
      <c r="W1020" s="23"/>
      <c r="X1020" s="23"/>
      <c r="Y1020" s="23"/>
      <c r="Z1020" s="23"/>
      <c r="AA1020" s="23"/>
      <c r="AB1020" s="23"/>
      <c r="AC1020" s="23"/>
      <c r="AD1020" s="23"/>
      <c r="AE1020" s="23"/>
    </row>
    <row r="1021">
      <c r="A1021" s="23"/>
      <c r="B1021" s="23"/>
      <c r="C1021" s="23"/>
      <c r="D1021" s="16"/>
      <c r="E1021" s="16"/>
      <c r="F1021" s="16"/>
      <c r="G1021" s="16"/>
      <c r="H1021" s="23"/>
      <c r="I1021" s="23"/>
      <c r="J1021" s="23"/>
      <c r="K1021" s="23"/>
      <c r="L1021" s="23"/>
      <c r="M1021" s="23"/>
      <c r="N1021" s="23"/>
      <c r="O1021" s="23"/>
      <c r="P1021" s="23"/>
      <c r="Q1021" s="23"/>
      <c r="R1021" s="23"/>
      <c r="S1021" s="23"/>
      <c r="T1021" s="23"/>
      <c r="U1021" s="23"/>
      <c r="V1021" s="23"/>
      <c r="W1021" s="23"/>
      <c r="X1021" s="23"/>
      <c r="Y1021" s="23"/>
      <c r="Z1021" s="23"/>
      <c r="AA1021" s="23"/>
      <c r="AB1021" s="23"/>
      <c r="AC1021" s="23"/>
      <c r="AD1021" s="23"/>
      <c r="AE1021" s="23"/>
    </row>
    <row r="1022">
      <c r="A1022" s="23"/>
      <c r="B1022" s="23"/>
      <c r="C1022" s="23"/>
      <c r="D1022" s="16"/>
      <c r="E1022" s="16"/>
      <c r="F1022" s="16"/>
      <c r="G1022" s="16"/>
      <c r="H1022" s="23"/>
      <c r="I1022" s="23"/>
      <c r="J1022" s="23"/>
      <c r="K1022" s="23"/>
      <c r="L1022" s="23"/>
      <c r="M1022" s="23"/>
      <c r="N1022" s="23"/>
      <c r="O1022" s="23"/>
      <c r="P1022" s="23"/>
      <c r="Q1022" s="23"/>
      <c r="R1022" s="23"/>
      <c r="S1022" s="23"/>
      <c r="T1022" s="23"/>
      <c r="U1022" s="23"/>
      <c r="V1022" s="23"/>
      <c r="W1022" s="23"/>
      <c r="X1022" s="23"/>
      <c r="Y1022" s="23"/>
      <c r="Z1022" s="23"/>
      <c r="AA1022" s="23"/>
      <c r="AB1022" s="23"/>
      <c r="AC1022" s="23"/>
      <c r="AD1022" s="23"/>
      <c r="AE1022" s="23"/>
    </row>
    <row r="1023">
      <c r="A1023" s="23"/>
      <c r="B1023" s="23"/>
      <c r="C1023" s="23"/>
      <c r="D1023" s="16"/>
      <c r="E1023" s="16"/>
      <c r="F1023" s="16"/>
      <c r="G1023" s="16"/>
      <c r="H1023" s="23"/>
      <c r="I1023" s="23"/>
      <c r="J1023" s="23"/>
      <c r="K1023" s="23"/>
      <c r="L1023" s="23"/>
      <c r="M1023" s="23"/>
      <c r="N1023" s="23"/>
      <c r="O1023" s="23"/>
      <c r="P1023" s="23"/>
      <c r="Q1023" s="23"/>
      <c r="R1023" s="23"/>
      <c r="S1023" s="23"/>
      <c r="T1023" s="23"/>
      <c r="U1023" s="23"/>
      <c r="V1023" s="23"/>
      <c r="W1023" s="23"/>
      <c r="X1023" s="23"/>
      <c r="Y1023" s="23"/>
      <c r="Z1023" s="23"/>
      <c r="AA1023" s="23"/>
      <c r="AB1023" s="23"/>
      <c r="AC1023" s="23"/>
      <c r="AD1023" s="23"/>
      <c r="AE1023" s="23"/>
    </row>
    <row r="1024">
      <c r="A1024" s="23"/>
      <c r="B1024" s="23"/>
      <c r="C1024" s="23"/>
      <c r="D1024" s="16"/>
      <c r="E1024" s="16"/>
      <c r="F1024" s="16"/>
      <c r="G1024" s="16"/>
      <c r="H1024" s="23"/>
      <c r="I1024" s="23"/>
      <c r="J1024" s="23"/>
      <c r="K1024" s="23"/>
      <c r="L1024" s="23"/>
      <c r="M1024" s="23"/>
      <c r="N1024" s="23"/>
      <c r="O1024" s="23"/>
      <c r="P1024" s="23"/>
      <c r="Q1024" s="23"/>
      <c r="R1024" s="23"/>
      <c r="S1024" s="23"/>
      <c r="T1024" s="23"/>
      <c r="U1024" s="23"/>
      <c r="V1024" s="23"/>
      <c r="W1024" s="23"/>
      <c r="X1024" s="23"/>
      <c r="Y1024" s="23"/>
      <c r="Z1024" s="23"/>
      <c r="AA1024" s="23"/>
      <c r="AB1024" s="23"/>
      <c r="AC1024" s="23"/>
      <c r="AD1024" s="23"/>
      <c r="AE1024" s="23"/>
    </row>
    <row r="1025">
      <c r="A1025" s="23"/>
      <c r="B1025" s="23"/>
      <c r="C1025" s="23"/>
      <c r="D1025" s="16"/>
      <c r="E1025" s="16"/>
      <c r="F1025" s="16"/>
      <c r="G1025" s="16"/>
      <c r="H1025" s="23"/>
      <c r="I1025" s="23"/>
      <c r="J1025" s="23"/>
      <c r="K1025" s="23"/>
      <c r="L1025" s="23"/>
      <c r="M1025" s="23"/>
      <c r="N1025" s="23"/>
      <c r="O1025" s="23"/>
      <c r="P1025" s="23"/>
      <c r="Q1025" s="23"/>
      <c r="R1025" s="23"/>
      <c r="S1025" s="23"/>
      <c r="T1025" s="23"/>
      <c r="U1025" s="23"/>
      <c r="V1025" s="23"/>
      <c r="W1025" s="23"/>
      <c r="X1025" s="23"/>
      <c r="Y1025" s="23"/>
      <c r="Z1025" s="23"/>
      <c r="AA1025" s="23"/>
      <c r="AB1025" s="23"/>
      <c r="AC1025" s="23"/>
      <c r="AD1025" s="23"/>
      <c r="AE1025" s="23"/>
    </row>
    <row r="1026">
      <c r="A1026" s="23"/>
      <c r="B1026" s="23"/>
      <c r="C1026" s="23"/>
      <c r="D1026" s="16"/>
      <c r="E1026" s="16"/>
      <c r="F1026" s="16"/>
      <c r="G1026" s="16"/>
      <c r="H1026" s="23"/>
      <c r="I1026" s="23"/>
      <c r="J1026" s="23"/>
      <c r="K1026" s="23"/>
      <c r="L1026" s="23"/>
      <c r="M1026" s="23"/>
      <c r="N1026" s="23"/>
      <c r="O1026" s="23"/>
      <c r="P1026" s="23"/>
      <c r="Q1026" s="23"/>
      <c r="R1026" s="23"/>
      <c r="S1026" s="23"/>
      <c r="T1026" s="23"/>
      <c r="U1026" s="23"/>
      <c r="V1026" s="23"/>
      <c r="W1026" s="23"/>
      <c r="X1026" s="23"/>
      <c r="Y1026" s="23"/>
      <c r="Z1026" s="23"/>
      <c r="AA1026" s="23"/>
      <c r="AB1026" s="23"/>
      <c r="AC1026" s="23"/>
      <c r="AD1026" s="23"/>
      <c r="AE1026" s="23"/>
    </row>
    <row r="1027">
      <c r="A1027" s="23"/>
      <c r="B1027" s="23"/>
      <c r="C1027" s="23"/>
      <c r="D1027" s="16"/>
      <c r="E1027" s="16"/>
      <c r="F1027" s="16"/>
      <c r="G1027" s="16"/>
      <c r="H1027" s="23"/>
      <c r="I1027" s="23"/>
      <c r="J1027" s="23"/>
      <c r="K1027" s="23"/>
      <c r="L1027" s="23"/>
      <c r="M1027" s="23"/>
      <c r="N1027" s="23"/>
      <c r="O1027" s="23"/>
      <c r="P1027" s="23"/>
      <c r="Q1027" s="23"/>
      <c r="R1027" s="23"/>
      <c r="S1027" s="23"/>
      <c r="T1027" s="23"/>
      <c r="U1027" s="23"/>
      <c r="V1027" s="23"/>
      <c r="W1027" s="23"/>
      <c r="X1027" s="23"/>
      <c r="Y1027" s="23"/>
      <c r="Z1027" s="23"/>
      <c r="AA1027" s="23"/>
      <c r="AB1027" s="23"/>
      <c r="AC1027" s="23"/>
      <c r="AD1027" s="23"/>
      <c r="AE1027" s="23"/>
    </row>
    <row r="1028">
      <c r="A1028" s="23"/>
      <c r="B1028" s="23"/>
      <c r="C1028" s="23"/>
      <c r="D1028" s="16"/>
      <c r="E1028" s="16"/>
      <c r="F1028" s="16"/>
      <c r="G1028" s="16"/>
      <c r="H1028" s="23"/>
      <c r="I1028" s="23"/>
      <c r="J1028" s="23"/>
      <c r="K1028" s="23"/>
      <c r="L1028" s="23"/>
      <c r="M1028" s="23"/>
      <c r="N1028" s="23"/>
      <c r="O1028" s="23"/>
      <c r="P1028" s="23"/>
      <c r="Q1028" s="23"/>
      <c r="R1028" s="23"/>
      <c r="S1028" s="23"/>
      <c r="T1028" s="23"/>
      <c r="U1028" s="23"/>
      <c r="V1028" s="23"/>
      <c r="W1028" s="23"/>
      <c r="X1028" s="23"/>
      <c r="Y1028" s="23"/>
      <c r="Z1028" s="23"/>
      <c r="AA1028" s="23"/>
      <c r="AB1028" s="23"/>
      <c r="AC1028" s="23"/>
      <c r="AD1028" s="23"/>
      <c r="AE1028" s="23"/>
    </row>
    <row r="1029">
      <c r="A1029" s="23"/>
      <c r="B1029" s="23"/>
      <c r="C1029" s="23"/>
      <c r="D1029" s="16"/>
      <c r="E1029" s="16"/>
      <c r="F1029" s="16"/>
      <c r="G1029" s="16"/>
      <c r="H1029" s="23"/>
      <c r="I1029" s="23"/>
      <c r="J1029" s="23"/>
      <c r="K1029" s="23"/>
      <c r="L1029" s="23"/>
      <c r="M1029" s="23"/>
      <c r="N1029" s="23"/>
      <c r="O1029" s="23"/>
      <c r="P1029" s="23"/>
      <c r="Q1029" s="23"/>
      <c r="R1029" s="23"/>
      <c r="S1029" s="23"/>
      <c r="T1029" s="23"/>
      <c r="U1029" s="23"/>
      <c r="V1029" s="23"/>
      <c r="W1029" s="23"/>
      <c r="X1029" s="23"/>
      <c r="Y1029" s="23"/>
      <c r="Z1029" s="23"/>
      <c r="AA1029" s="23"/>
      <c r="AB1029" s="23"/>
      <c r="AC1029" s="23"/>
      <c r="AD1029" s="23"/>
      <c r="AE1029" s="23"/>
    </row>
    <row r="1030">
      <c r="A1030" s="23"/>
      <c r="B1030" s="23"/>
      <c r="C1030" s="23"/>
      <c r="D1030" s="16"/>
      <c r="E1030" s="16"/>
      <c r="F1030" s="16"/>
      <c r="G1030" s="16"/>
      <c r="H1030" s="23"/>
      <c r="I1030" s="23"/>
      <c r="J1030" s="23"/>
      <c r="K1030" s="23"/>
      <c r="L1030" s="23"/>
      <c r="M1030" s="23"/>
      <c r="N1030" s="23"/>
      <c r="O1030" s="23"/>
      <c r="P1030" s="23"/>
      <c r="Q1030" s="23"/>
      <c r="R1030" s="23"/>
      <c r="S1030" s="23"/>
      <c r="T1030" s="23"/>
      <c r="U1030" s="23"/>
      <c r="V1030" s="23"/>
      <c r="W1030" s="23"/>
      <c r="X1030" s="23"/>
      <c r="Y1030" s="23"/>
      <c r="Z1030" s="23"/>
      <c r="AA1030" s="23"/>
      <c r="AB1030" s="23"/>
      <c r="AC1030" s="23"/>
      <c r="AD1030" s="23"/>
      <c r="AE1030" s="23"/>
    </row>
    <row r="1031">
      <c r="A1031" s="23"/>
      <c r="B1031" s="23"/>
      <c r="C1031" s="23"/>
      <c r="D1031" s="16"/>
      <c r="E1031" s="16"/>
      <c r="F1031" s="16"/>
      <c r="G1031" s="16"/>
      <c r="H1031" s="23"/>
      <c r="I1031" s="23"/>
      <c r="J1031" s="23"/>
      <c r="K1031" s="23"/>
      <c r="L1031" s="23"/>
      <c r="M1031" s="23"/>
      <c r="N1031" s="23"/>
      <c r="O1031" s="23"/>
      <c r="P1031" s="23"/>
      <c r="Q1031" s="23"/>
      <c r="R1031" s="23"/>
      <c r="S1031" s="23"/>
      <c r="T1031" s="23"/>
      <c r="U1031" s="23"/>
      <c r="V1031" s="23"/>
      <c r="W1031" s="23"/>
      <c r="X1031" s="23"/>
      <c r="Y1031" s="23"/>
      <c r="Z1031" s="23"/>
      <c r="AA1031" s="23"/>
      <c r="AB1031" s="23"/>
      <c r="AC1031" s="23"/>
      <c r="AD1031" s="23"/>
      <c r="AE1031" s="23"/>
    </row>
    <row r="1032">
      <c r="A1032" s="23"/>
      <c r="B1032" s="23"/>
      <c r="C1032" s="23"/>
      <c r="D1032" s="16"/>
      <c r="E1032" s="16"/>
      <c r="F1032" s="16"/>
      <c r="G1032" s="16"/>
      <c r="H1032" s="23"/>
      <c r="I1032" s="23"/>
      <c r="J1032" s="23"/>
      <c r="K1032" s="23"/>
      <c r="L1032" s="23"/>
      <c r="M1032" s="23"/>
      <c r="N1032" s="23"/>
      <c r="O1032" s="23"/>
      <c r="P1032" s="23"/>
      <c r="Q1032" s="23"/>
      <c r="R1032" s="23"/>
      <c r="S1032" s="23"/>
      <c r="T1032" s="23"/>
      <c r="U1032" s="23"/>
      <c r="V1032" s="23"/>
      <c r="W1032" s="23"/>
      <c r="X1032" s="23"/>
      <c r="Y1032" s="23"/>
      <c r="Z1032" s="23"/>
      <c r="AA1032" s="23"/>
      <c r="AB1032" s="23"/>
      <c r="AC1032" s="23"/>
      <c r="AD1032" s="23"/>
      <c r="AE1032" s="23"/>
    </row>
    <row r="1033">
      <c r="A1033" s="23"/>
      <c r="B1033" s="23"/>
      <c r="C1033" s="23"/>
      <c r="D1033" s="16"/>
      <c r="E1033" s="16"/>
      <c r="F1033" s="16"/>
      <c r="G1033" s="16"/>
      <c r="H1033" s="23"/>
      <c r="I1033" s="23"/>
      <c r="J1033" s="23"/>
      <c r="K1033" s="23"/>
      <c r="L1033" s="23"/>
      <c r="M1033" s="23"/>
      <c r="N1033" s="23"/>
      <c r="O1033" s="23"/>
      <c r="P1033" s="23"/>
      <c r="Q1033" s="23"/>
      <c r="R1033" s="23"/>
      <c r="S1033" s="23"/>
      <c r="T1033" s="23"/>
      <c r="U1033" s="23"/>
      <c r="V1033" s="23"/>
      <c r="W1033" s="23"/>
      <c r="X1033" s="23"/>
      <c r="Y1033" s="23"/>
      <c r="Z1033" s="23"/>
      <c r="AA1033" s="23"/>
      <c r="AB1033" s="23"/>
      <c r="AC1033" s="23"/>
      <c r="AD1033" s="23"/>
      <c r="AE1033" s="23"/>
    </row>
    <row r="1034">
      <c r="A1034" s="23"/>
      <c r="B1034" s="23"/>
      <c r="C1034" s="23"/>
      <c r="D1034" s="16"/>
      <c r="E1034" s="16"/>
      <c r="F1034" s="16"/>
      <c r="G1034" s="16"/>
      <c r="H1034" s="23"/>
      <c r="I1034" s="23"/>
      <c r="J1034" s="23"/>
      <c r="K1034" s="23"/>
      <c r="L1034" s="23"/>
      <c r="M1034" s="23"/>
      <c r="N1034" s="23"/>
      <c r="O1034" s="23"/>
      <c r="P1034" s="23"/>
      <c r="Q1034" s="23"/>
      <c r="R1034" s="23"/>
      <c r="S1034" s="23"/>
      <c r="T1034" s="23"/>
      <c r="U1034" s="23"/>
      <c r="V1034" s="23"/>
      <c r="W1034" s="23"/>
      <c r="X1034" s="23"/>
      <c r="Y1034" s="23"/>
      <c r="Z1034" s="23"/>
      <c r="AA1034" s="23"/>
      <c r="AB1034" s="23"/>
      <c r="AC1034" s="23"/>
      <c r="AD1034" s="23"/>
      <c r="AE1034" s="23"/>
    </row>
    <row r="1035">
      <c r="A1035" s="23"/>
      <c r="B1035" s="23"/>
      <c r="C1035" s="23"/>
      <c r="D1035" s="16"/>
      <c r="E1035" s="16"/>
      <c r="F1035" s="16"/>
      <c r="G1035" s="16"/>
      <c r="H1035" s="23"/>
      <c r="I1035" s="23"/>
      <c r="J1035" s="23"/>
      <c r="K1035" s="23"/>
      <c r="L1035" s="23"/>
      <c r="M1035" s="23"/>
      <c r="N1035" s="23"/>
      <c r="O1035" s="23"/>
      <c r="P1035" s="23"/>
      <c r="Q1035" s="23"/>
      <c r="R1035" s="23"/>
      <c r="S1035" s="23"/>
      <c r="T1035" s="23"/>
      <c r="U1035" s="23"/>
      <c r="V1035" s="23"/>
      <c r="W1035" s="23"/>
      <c r="X1035" s="23"/>
      <c r="Y1035" s="23"/>
      <c r="Z1035" s="23"/>
      <c r="AA1035" s="23"/>
      <c r="AB1035" s="23"/>
      <c r="AC1035" s="23"/>
      <c r="AD1035" s="23"/>
      <c r="AE1035" s="23"/>
    </row>
    <row r="1036">
      <c r="A1036" s="23"/>
      <c r="B1036" s="23"/>
      <c r="C1036" s="23"/>
      <c r="D1036" s="16"/>
      <c r="E1036" s="16"/>
      <c r="F1036" s="16"/>
      <c r="G1036" s="16"/>
      <c r="H1036" s="23"/>
      <c r="I1036" s="23"/>
      <c r="J1036" s="23"/>
      <c r="K1036" s="23"/>
      <c r="L1036" s="23"/>
      <c r="M1036" s="23"/>
      <c r="N1036" s="23"/>
      <c r="O1036" s="23"/>
      <c r="P1036" s="23"/>
      <c r="Q1036" s="23"/>
      <c r="R1036" s="23"/>
      <c r="S1036" s="23"/>
      <c r="T1036" s="23"/>
      <c r="U1036" s="23"/>
      <c r="V1036" s="23"/>
      <c r="W1036" s="23"/>
      <c r="X1036" s="23"/>
      <c r="Y1036" s="23"/>
      <c r="Z1036" s="23"/>
      <c r="AA1036" s="23"/>
      <c r="AB1036" s="23"/>
      <c r="AC1036" s="23"/>
      <c r="AD1036" s="23"/>
      <c r="AE1036" s="23"/>
    </row>
    <row r="1037">
      <c r="A1037" s="23"/>
      <c r="B1037" s="23"/>
      <c r="C1037" s="23"/>
      <c r="D1037" s="16"/>
      <c r="E1037" s="16"/>
      <c r="F1037" s="16"/>
      <c r="G1037" s="16"/>
      <c r="H1037" s="23"/>
      <c r="I1037" s="23"/>
      <c r="J1037" s="23"/>
      <c r="K1037" s="23"/>
      <c r="L1037" s="23"/>
      <c r="M1037" s="23"/>
      <c r="N1037" s="23"/>
      <c r="O1037" s="23"/>
      <c r="P1037" s="23"/>
      <c r="Q1037" s="23"/>
      <c r="R1037" s="23"/>
      <c r="S1037" s="23"/>
      <c r="T1037" s="23"/>
      <c r="U1037" s="23"/>
      <c r="V1037" s="23"/>
      <c r="W1037" s="23"/>
      <c r="X1037" s="23"/>
      <c r="Y1037" s="23"/>
      <c r="Z1037" s="23"/>
      <c r="AA1037" s="23"/>
      <c r="AB1037" s="23"/>
      <c r="AC1037" s="23"/>
      <c r="AD1037" s="23"/>
      <c r="AE1037" s="23"/>
    </row>
    <row r="1038">
      <c r="A1038" s="23"/>
      <c r="B1038" s="23"/>
      <c r="C1038" s="23"/>
      <c r="D1038" s="16"/>
      <c r="E1038" s="16"/>
      <c r="F1038" s="16"/>
      <c r="G1038" s="16"/>
      <c r="H1038" s="23"/>
      <c r="I1038" s="23"/>
      <c r="J1038" s="23"/>
      <c r="K1038" s="23"/>
      <c r="L1038" s="23"/>
      <c r="M1038" s="23"/>
      <c r="N1038" s="23"/>
      <c r="O1038" s="23"/>
      <c r="P1038" s="23"/>
      <c r="Q1038" s="23"/>
      <c r="R1038" s="23"/>
      <c r="S1038" s="23"/>
      <c r="T1038" s="23"/>
      <c r="U1038" s="23"/>
      <c r="V1038" s="23"/>
      <c r="W1038" s="23"/>
      <c r="X1038" s="23"/>
      <c r="Y1038" s="23"/>
      <c r="Z1038" s="23"/>
      <c r="AA1038" s="23"/>
      <c r="AB1038" s="23"/>
      <c r="AC1038" s="23"/>
      <c r="AD1038" s="23"/>
      <c r="AE1038" s="23"/>
    </row>
    <row r="1039">
      <c r="A1039" s="23"/>
      <c r="B1039" s="23"/>
      <c r="C1039" s="23"/>
      <c r="D1039" s="16"/>
      <c r="E1039" s="16"/>
      <c r="F1039" s="16"/>
      <c r="G1039" s="16"/>
      <c r="H1039" s="23"/>
      <c r="I1039" s="23"/>
      <c r="J1039" s="23"/>
      <c r="K1039" s="23"/>
      <c r="L1039" s="23"/>
      <c r="M1039" s="23"/>
      <c r="N1039" s="23"/>
      <c r="O1039" s="23"/>
      <c r="P1039" s="23"/>
      <c r="Q1039" s="23"/>
      <c r="R1039" s="23"/>
      <c r="S1039" s="23"/>
      <c r="T1039" s="23"/>
      <c r="U1039" s="23"/>
      <c r="V1039" s="23"/>
      <c r="W1039" s="23"/>
      <c r="X1039" s="23"/>
      <c r="Y1039" s="23"/>
      <c r="Z1039" s="23"/>
      <c r="AA1039" s="23"/>
      <c r="AB1039" s="23"/>
      <c r="AC1039" s="23"/>
      <c r="AD1039" s="23"/>
      <c r="AE1039" s="23"/>
    </row>
    <row r="1040">
      <c r="A1040" s="23"/>
      <c r="B1040" s="23"/>
      <c r="C1040" s="23"/>
      <c r="D1040" s="16"/>
      <c r="E1040" s="16"/>
      <c r="F1040" s="16"/>
      <c r="G1040" s="16"/>
      <c r="H1040" s="23"/>
      <c r="I1040" s="23"/>
      <c r="J1040" s="23"/>
      <c r="K1040" s="23"/>
      <c r="L1040" s="23"/>
      <c r="M1040" s="23"/>
      <c r="N1040" s="23"/>
      <c r="O1040" s="23"/>
      <c r="P1040" s="23"/>
      <c r="Q1040" s="23"/>
      <c r="R1040" s="23"/>
      <c r="S1040" s="23"/>
      <c r="T1040" s="23"/>
      <c r="U1040" s="23"/>
      <c r="V1040" s="23"/>
      <c r="W1040" s="23"/>
      <c r="X1040" s="23"/>
      <c r="Y1040" s="23"/>
      <c r="Z1040" s="23"/>
      <c r="AA1040" s="23"/>
      <c r="AB1040" s="23"/>
      <c r="AC1040" s="23"/>
      <c r="AD1040" s="23"/>
      <c r="AE1040" s="23"/>
    </row>
    <row r="1041">
      <c r="A1041" s="23"/>
      <c r="B1041" s="23"/>
      <c r="C1041" s="23"/>
      <c r="D1041" s="16"/>
      <c r="E1041" s="16"/>
      <c r="F1041" s="16"/>
      <c r="G1041" s="16"/>
      <c r="H1041" s="23"/>
      <c r="I1041" s="23"/>
      <c r="J1041" s="23"/>
      <c r="K1041" s="23"/>
      <c r="L1041" s="23"/>
      <c r="M1041" s="23"/>
      <c r="N1041" s="23"/>
      <c r="O1041" s="23"/>
      <c r="P1041" s="23"/>
      <c r="Q1041" s="23"/>
      <c r="R1041" s="23"/>
      <c r="S1041" s="23"/>
      <c r="T1041" s="23"/>
      <c r="U1041" s="23"/>
      <c r="V1041" s="23"/>
      <c r="W1041" s="23"/>
      <c r="X1041" s="23"/>
      <c r="Y1041" s="23"/>
      <c r="Z1041" s="23"/>
      <c r="AA1041" s="23"/>
      <c r="AB1041" s="23"/>
      <c r="AC1041" s="23"/>
      <c r="AD1041" s="23"/>
      <c r="AE1041" s="23"/>
    </row>
    <row r="1042">
      <c r="A1042" s="23"/>
      <c r="B1042" s="23"/>
      <c r="C1042" s="23"/>
      <c r="D1042" s="16"/>
      <c r="E1042" s="16"/>
      <c r="F1042" s="16"/>
      <c r="G1042" s="16"/>
      <c r="H1042" s="23"/>
      <c r="I1042" s="23"/>
      <c r="J1042" s="23"/>
      <c r="K1042" s="23"/>
      <c r="L1042" s="23"/>
      <c r="M1042" s="23"/>
      <c r="N1042" s="23"/>
      <c r="O1042" s="23"/>
      <c r="P1042" s="23"/>
      <c r="Q1042" s="23"/>
      <c r="R1042" s="23"/>
      <c r="S1042" s="23"/>
      <c r="T1042" s="23"/>
      <c r="U1042" s="23"/>
      <c r="V1042" s="23"/>
      <c r="W1042" s="23"/>
      <c r="X1042" s="23"/>
      <c r="Y1042" s="23"/>
      <c r="Z1042" s="23"/>
      <c r="AA1042" s="23"/>
      <c r="AB1042" s="23"/>
      <c r="AC1042" s="23"/>
      <c r="AD1042" s="23"/>
      <c r="AE1042" s="23"/>
    </row>
    <row r="1043">
      <c r="A1043" s="23"/>
      <c r="B1043" s="23"/>
      <c r="C1043" s="23"/>
      <c r="D1043" s="16"/>
      <c r="E1043" s="16"/>
      <c r="F1043" s="16"/>
      <c r="G1043" s="16"/>
      <c r="H1043" s="23"/>
      <c r="I1043" s="23"/>
      <c r="J1043" s="23"/>
      <c r="K1043" s="23"/>
      <c r="L1043" s="23"/>
      <c r="M1043" s="23"/>
      <c r="N1043" s="23"/>
      <c r="O1043" s="23"/>
      <c r="P1043" s="23"/>
      <c r="Q1043" s="23"/>
      <c r="R1043" s="23"/>
      <c r="S1043" s="23"/>
      <c r="T1043" s="23"/>
      <c r="U1043" s="23"/>
      <c r="V1043" s="23"/>
      <c r="W1043" s="23"/>
      <c r="X1043" s="23"/>
      <c r="Y1043" s="23"/>
      <c r="Z1043" s="23"/>
      <c r="AA1043" s="23"/>
      <c r="AB1043" s="23"/>
      <c r="AC1043" s="23"/>
      <c r="AD1043" s="23"/>
      <c r="AE1043" s="23"/>
    </row>
    <row r="1044">
      <c r="A1044" s="23"/>
      <c r="B1044" s="23"/>
      <c r="C1044" s="23"/>
      <c r="D1044" s="16"/>
      <c r="E1044" s="16"/>
      <c r="F1044" s="16"/>
      <c r="G1044" s="16"/>
      <c r="H1044" s="23"/>
      <c r="I1044" s="23"/>
      <c r="J1044" s="23"/>
      <c r="K1044" s="23"/>
      <c r="L1044" s="23"/>
      <c r="M1044" s="23"/>
      <c r="N1044" s="23"/>
      <c r="O1044" s="23"/>
      <c r="P1044" s="23"/>
      <c r="Q1044" s="23"/>
      <c r="R1044" s="23"/>
      <c r="S1044" s="23"/>
      <c r="T1044" s="23"/>
      <c r="U1044" s="23"/>
      <c r="V1044" s="23"/>
      <c r="W1044" s="23"/>
      <c r="X1044" s="23"/>
      <c r="Y1044" s="23"/>
      <c r="Z1044" s="23"/>
      <c r="AA1044" s="23"/>
      <c r="AB1044" s="23"/>
      <c r="AC1044" s="23"/>
      <c r="AD1044" s="23"/>
      <c r="AE1044" s="23"/>
    </row>
    <row r="1045">
      <c r="A1045" s="23"/>
      <c r="B1045" s="23"/>
      <c r="C1045" s="23"/>
      <c r="D1045" s="16"/>
      <c r="E1045" s="16"/>
      <c r="F1045" s="16"/>
      <c r="G1045" s="16"/>
      <c r="H1045" s="23"/>
      <c r="I1045" s="23"/>
      <c r="J1045" s="23"/>
      <c r="K1045" s="23"/>
      <c r="L1045" s="23"/>
      <c r="M1045" s="23"/>
      <c r="N1045" s="23"/>
      <c r="O1045" s="23"/>
      <c r="P1045" s="23"/>
      <c r="Q1045" s="23"/>
      <c r="R1045" s="23"/>
      <c r="S1045" s="23"/>
      <c r="T1045" s="23"/>
      <c r="U1045" s="23"/>
      <c r="V1045" s="23"/>
      <c r="W1045" s="23"/>
      <c r="X1045" s="23"/>
      <c r="Y1045" s="23"/>
      <c r="Z1045" s="23"/>
      <c r="AA1045" s="23"/>
      <c r="AB1045" s="23"/>
      <c r="AC1045" s="23"/>
      <c r="AD1045" s="23"/>
      <c r="AE1045" s="23"/>
    </row>
    <row r="1046">
      <c r="A1046" s="23"/>
      <c r="B1046" s="23"/>
      <c r="C1046" s="23"/>
      <c r="D1046" s="16"/>
      <c r="E1046" s="16"/>
      <c r="F1046" s="16"/>
      <c r="G1046" s="16"/>
      <c r="H1046" s="23"/>
      <c r="I1046" s="23"/>
      <c r="J1046" s="23"/>
      <c r="K1046" s="23"/>
      <c r="L1046" s="23"/>
      <c r="M1046" s="23"/>
      <c r="N1046" s="23"/>
      <c r="O1046" s="23"/>
      <c r="P1046" s="23"/>
      <c r="Q1046" s="23"/>
      <c r="R1046" s="23"/>
      <c r="S1046" s="23"/>
      <c r="T1046" s="23"/>
      <c r="U1046" s="23"/>
      <c r="V1046" s="23"/>
      <c r="W1046" s="23"/>
      <c r="X1046" s="23"/>
      <c r="Y1046" s="23"/>
      <c r="Z1046" s="23"/>
      <c r="AA1046" s="23"/>
      <c r="AB1046" s="23"/>
      <c r="AC1046" s="23"/>
      <c r="AD1046" s="23"/>
      <c r="AE1046" s="23"/>
    </row>
    <row r="1047">
      <c r="A1047" s="23"/>
      <c r="B1047" s="23"/>
      <c r="C1047" s="23"/>
      <c r="D1047" s="16"/>
      <c r="E1047" s="16"/>
      <c r="F1047" s="16"/>
      <c r="G1047" s="16"/>
      <c r="H1047" s="23"/>
      <c r="I1047" s="23"/>
      <c r="J1047" s="23"/>
      <c r="K1047" s="23"/>
      <c r="L1047" s="23"/>
      <c r="M1047" s="23"/>
      <c r="N1047" s="23"/>
      <c r="O1047" s="23"/>
      <c r="P1047" s="23"/>
      <c r="Q1047" s="23"/>
      <c r="R1047" s="23"/>
      <c r="S1047" s="23"/>
      <c r="T1047" s="23"/>
      <c r="U1047" s="23"/>
      <c r="V1047" s="23"/>
      <c r="W1047" s="23"/>
      <c r="X1047" s="23"/>
      <c r="Y1047" s="23"/>
      <c r="Z1047" s="23"/>
      <c r="AA1047" s="23"/>
      <c r="AB1047" s="23"/>
      <c r="AC1047" s="23"/>
      <c r="AD1047" s="23"/>
      <c r="AE1047" s="23"/>
    </row>
    <row r="1048">
      <c r="A1048" s="23"/>
      <c r="B1048" s="23"/>
      <c r="C1048" s="23"/>
      <c r="D1048" s="16"/>
      <c r="E1048" s="16"/>
      <c r="F1048" s="16"/>
      <c r="G1048" s="16"/>
      <c r="H1048" s="23"/>
      <c r="I1048" s="23"/>
      <c r="J1048" s="23"/>
      <c r="K1048" s="23"/>
      <c r="L1048" s="23"/>
      <c r="M1048" s="23"/>
      <c r="N1048" s="23"/>
      <c r="O1048" s="23"/>
      <c r="P1048" s="23"/>
      <c r="Q1048" s="23"/>
      <c r="R1048" s="23"/>
      <c r="S1048" s="23"/>
      <c r="T1048" s="23"/>
      <c r="U1048" s="23"/>
      <c r="V1048" s="23"/>
      <c r="W1048" s="23"/>
      <c r="X1048" s="23"/>
      <c r="Y1048" s="23"/>
      <c r="Z1048" s="23"/>
      <c r="AA1048" s="23"/>
      <c r="AB1048" s="23"/>
      <c r="AC1048" s="23"/>
      <c r="AD1048" s="23"/>
      <c r="AE1048" s="23"/>
    </row>
    <row r="1049">
      <c r="A1049" s="23"/>
      <c r="B1049" s="23"/>
      <c r="C1049" s="23"/>
      <c r="D1049" s="16"/>
      <c r="E1049" s="16"/>
      <c r="F1049" s="16"/>
      <c r="G1049" s="16"/>
      <c r="H1049" s="23"/>
      <c r="I1049" s="23"/>
      <c r="J1049" s="23"/>
      <c r="K1049" s="23"/>
      <c r="L1049" s="23"/>
      <c r="M1049" s="23"/>
      <c r="N1049" s="23"/>
      <c r="O1049" s="23"/>
      <c r="P1049" s="23"/>
      <c r="Q1049" s="23"/>
      <c r="R1049" s="23"/>
      <c r="S1049" s="23"/>
      <c r="T1049" s="23"/>
      <c r="U1049" s="23"/>
      <c r="V1049" s="23"/>
      <c r="W1049" s="23"/>
      <c r="X1049" s="23"/>
      <c r="Y1049" s="23"/>
      <c r="Z1049" s="23"/>
      <c r="AA1049" s="23"/>
      <c r="AB1049" s="23"/>
      <c r="AC1049" s="23"/>
      <c r="AD1049" s="23"/>
      <c r="AE1049" s="23"/>
    </row>
    <row r="1050">
      <c r="A1050" s="23"/>
      <c r="B1050" s="23"/>
      <c r="C1050" s="23"/>
      <c r="D1050" s="16"/>
      <c r="E1050" s="16"/>
      <c r="F1050" s="16"/>
      <c r="G1050" s="16"/>
      <c r="H1050" s="23"/>
      <c r="I1050" s="23"/>
      <c r="J1050" s="23"/>
      <c r="K1050" s="23"/>
      <c r="L1050" s="23"/>
      <c r="M1050" s="23"/>
      <c r="N1050" s="23"/>
      <c r="O1050" s="23"/>
      <c r="P1050" s="23"/>
      <c r="Q1050" s="23"/>
      <c r="R1050" s="23"/>
      <c r="S1050" s="23"/>
      <c r="T1050" s="23"/>
      <c r="U1050" s="23"/>
      <c r="V1050" s="23"/>
      <c r="W1050" s="23"/>
      <c r="X1050" s="23"/>
      <c r="Y1050" s="23"/>
      <c r="Z1050" s="23"/>
      <c r="AA1050" s="23"/>
      <c r="AB1050" s="23"/>
      <c r="AC1050" s="23"/>
      <c r="AD1050" s="23"/>
      <c r="AE1050" s="23"/>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14"/>
  </cols>
  <sheetData>
    <row r="1">
      <c r="A1" s="2" t="s">
        <v>2</v>
      </c>
      <c r="B1" s="2" t="str">
        <f>'Full Data'!A2</f>
        <v>Scottish Borders</v>
      </c>
      <c r="C1" s="9"/>
      <c r="D1" s="9"/>
      <c r="E1" s="9"/>
      <c r="F1" s="9"/>
      <c r="G1" s="9"/>
      <c r="H1" s="9"/>
      <c r="I1" s="9"/>
      <c r="J1" s="9"/>
      <c r="K1" s="9"/>
      <c r="L1" s="9"/>
      <c r="M1" s="9"/>
      <c r="N1" s="9"/>
      <c r="O1" s="9"/>
      <c r="P1" s="9"/>
      <c r="Q1" s="9"/>
      <c r="R1" s="9"/>
      <c r="S1" s="9"/>
      <c r="T1" s="9"/>
      <c r="U1" s="9"/>
      <c r="V1" s="9"/>
      <c r="W1" s="9"/>
      <c r="X1" s="9"/>
      <c r="Y1" s="9"/>
      <c r="Z1" s="9"/>
    </row>
    <row r="2">
      <c r="A2" s="2" t="s">
        <v>30</v>
      </c>
      <c r="B2" s="13">
        <f>SUM('Full Data'!H1:H392)</f>
        <v>559875782.9</v>
      </c>
      <c r="C2" s="9"/>
      <c r="D2" s="9"/>
      <c r="E2" s="9"/>
      <c r="F2" s="9"/>
      <c r="G2" s="9"/>
      <c r="H2" s="9"/>
      <c r="I2" s="15" t="s">
        <v>33</v>
      </c>
      <c r="J2" s="9"/>
      <c r="K2" s="9"/>
      <c r="L2" s="9"/>
      <c r="M2" s="9"/>
      <c r="N2" s="9"/>
      <c r="O2" s="9"/>
      <c r="P2" s="9"/>
      <c r="Q2" s="9"/>
      <c r="R2" s="9"/>
      <c r="S2" s="9"/>
      <c r="T2" s="9"/>
      <c r="U2" s="9"/>
      <c r="V2" s="9"/>
      <c r="W2" s="9"/>
      <c r="X2" s="9"/>
      <c r="Y2" s="9"/>
      <c r="Z2" s="9"/>
    </row>
    <row r="3">
      <c r="A3" s="2" t="s">
        <v>34</v>
      </c>
      <c r="B3" s="13">
        <f>SUM('Full Data'!G2:G392)</f>
        <v>9890084.561</v>
      </c>
      <c r="C3" s="9"/>
      <c r="D3" s="9"/>
      <c r="E3" s="9"/>
      <c r="F3" s="9"/>
      <c r="G3" s="9"/>
      <c r="H3" s="9"/>
      <c r="I3" s="15" t="s">
        <v>36</v>
      </c>
      <c r="J3" s="9"/>
      <c r="K3" s="21" t="s">
        <v>39</v>
      </c>
      <c r="L3" s="9"/>
      <c r="M3" s="9"/>
      <c r="N3" s="9"/>
      <c r="O3" s="9"/>
      <c r="P3" s="9"/>
      <c r="Q3" s="9"/>
      <c r="R3" s="9"/>
      <c r="S3" s="9"/>
      <c r="T3" s="9"/>
      <c r="U3" s="9"/>
      <c r="V3" s="9"/>
      <c r="W3" s="9"/>
      <c r="X3" s="9"/>
      <c r="Y3" s="9"/>
      <c r="Z3" s="9"/>
    </row>
    <row r="4">
      <c r="A4" s="2" t="s">
        <v>45</v>
      </c>
      <c r="B4" s="24">
        <f>B3/B2</f>
        <v>0.01766478362</v>
      </c>
      <c r="C4" s="9"/>
      <c r="D4" s="9"/>
      <c r="E4" s="9"/>
      <c r="F4" s="9"/>
      <c r="G4" s="9"/>
      <c r="H4" s="9"/>
      <c r="I4" s="9"/>
      <c r="J4" s="9"/>
      <c r="K4" s="9"/>
      <c r="L4" s="9"/>
      <c r="M4" s="9"/>
      <c r="N4" s="9"/>
      <c r="O4" s="9"/>
      <c r="P4" s="9"/>
      <c r="Q4" s="9"/>
      <c r="R4" s="9"/>
      <c r="S4" s="9"/>
      <c r="T4" s="9"/>
      <c r="U4" s="9"/>
      <c r="V4" s="9"/>
      <c r="W4" s="9"/>
      <c r="X4" s="9"/>
      <c r="Y4" s="9"/>
      <c r="Z4" s="9"/>
    </row>
    <row r="5">
      <c r="A5" s="2"/>
      <c r="B5" s="2"/>
      <c r="C5" s="9"/>
      <c r="D5" s="9"/>
      <c r="E5" s="9"/>
      <c r="F5" s="9"/>
      <c r="G5" s="9"/>
      <c r="H5" s="9"/>
      <c r="I5" s="9"/>
      <c r="J5" s="9"/>
      <c r="K5" s="9"/>
      <c r="L5" s="9"/>
      <c r="M5" s="9"/>
      <c r="N5" s="9"/>
      <c r="O5" s="9"/>
      <c r="P5" s="9"/>
      <c r="Q5" s="9"/>
      <c r="R5" s="9"/>
      <c r="S5" s="9"/>
      <c r="T5" s="9"/>
      <c r="U5" s="9"/>
      <c r="V5" s="9"/>
      <c r="W5" s="9"/>
      <c r="X5" s="9"/>
      <c r="Y5" s="9"/>
      <c r="Z5" s="9"/>
    </row>
    <row r="6">
      <c r="A6" s="2"/>
      <c r="B6" s="2"/>
      <c r="C6" s="9"/>
      <c r="D6" s="9"/>
      <c r="E6" s="9"/>
      <c r="F6" s="9"/>
      <c r="G6" s="9"/>
      <c r="H6" s="9"/>
      <c r="I6" s="9"/>
      <c r="J6" s="9"/>
      <c r="K6" s="9"/>
      <c r="L6" s="9"/>
      <c r="M6" s="9"/>
      <c r="N6" s="9"/>
      <c r="O6" s="9"/>
      <c r="P6" s="9"/>
      <c r="Q6" s="9"/>
      <c r="R6" s="9"/>
      <c r="S6" s="9"/>
      <c r="T6" s="9"/>
      <c r="U6" s="9"/>
      <c r="V6" s="9"/>
      <c r="W6" s="9"/>
      <c r="X6" s="9"/>
      <c r="Y6" s="9"/>
      <c r="Z6" s="9"/>
    </row>
    <row r="7">
      <c r="A7" s="2" t="s">
        <v>47</v>
      </c>
      <c r="B7" s="2"/>
      <c r="C7" s="9"/>
      <c r="D7" s="9"/>
      <c r="E7" s="9" t="s">
        <v>48</v>
      </c>
      <c r="F7" s="9"/>
      <c r="G7" s="9"/>
      <c r="H7" s="9"/>
      <c r="I7" s="9"/>
      <c r="J7" s="9"/>
      <c r="K7" s="9"/>
      <c r="L7" s="9"/>
      <c r="M7" s="9"/>
      <c r="N7" s="9"/>
      <c r="O7" s="9"/>
      <c r="P7" s="9"/>
      <c r="Q7" s="9"/>
      <c r="R7" s="9"/>
      <c r="S7" s="9"/>
      <c r="T7" s="9"/>
      <c r="U7" s="9"/>
      <c r="V7" s="9"/>
      <c r="W7" s="9"/>
      <c r="X7" s="9"/>
      <c r="Y7" s="9"/>
      <c r="Z7" s="9"/>
    </row>
    <row r="8">
      <c r="A8" s="2" t="s">
        <v>40</v>
      </c>
      <c r="B8" s="2"/>
      <c r="C8" s="9" t="s">
        <v>2</v>
      </c>
      <c r="D8" s="9"/>
      <c r="E8" s="9"/>
      <c r="F8" s="9"/>
      <c r="G8" s="9"/>
      <c r="H8" s="9"/>
      <c r="I8" s="9"/>
      <c r="J8" s="9"/>
      <c r="K8" s="9"/>
      <c r="L8" s="9"/>
      <c r="M8" s="9"/>
      <c r="N8" s="9"/>
      <c r="O8" s="9"/>
      <c r="P8" s="9"/>
      <c r="Q8" s="9"/>
      <c r="R8" s="9"/>
      <c r="S8" s="9"/>
      <c r="T8" s="9"/>
      <c r="U8" s="9"/>
      <c r="V8" s="9"/>
      <c r="W8" s="9"/>
      <c r="X8" s="9"/>
      <c r="Y8" s="9"/>
      <c r="Z8" s="9"/>
    </row>
    <row r="9">
      <c r="A9" s="25">
        <f>LARGE('Full Data'!G:G,1)</f>
        <v>1667988.285</v>
      </c>
      <c r="B9" s="24">
        <f t="shared" ref="B9:B18" si="1">A9/$B$2</f>
        <v>0.002979211347</v>
      </c>
      <c r="C9" s="26" t="str">
        <f t="array" ref="C9">INDEX('Full Data'!F:F,MATCH(LARGE('Full Data'!G:G,1),'Full Data'!G:G,0))</f>
        <v>ROYAL DUTCH SHELL PLC COMMON STOCK GBP 0.07</v>
      </c>
      <c r="D9" s="9"/>
      <c r="E9" s="9"/>
      <c r="F9" s="9"/>
      <c r="G9" s="9"/>
      <c r="H9" s="9"/>
      <c r="I9" s="9"/>
      <c r="J9" s="9"/>
      <c r="K9" s="9"/>
      <c r="L9" s="9"/>
      <c r="M9" s="9"/>
      <c r="N9" s="9"/>
      <c r="O9" s="9"/>
      <c r="P9" s="9"/>
      <c r="Q9" s="9"/>
      <c r="R9" s="9"/>
      <c r="S9" s="9"/>
      <c r="T9" s="9"/>
      <c r="U9" s="9"/>
      <c r="V9" s="9"/>
      <c r="W9" s="9"/>
      <c r="X9" s="9"/>
      <c r="Y9" s="9"/>
      <c r="Z9" s="9"/>
    </row>
    <row r="10">
      <c r="A10" s="25">
        <f>LARGE('Full Data'!G:G,2)</f>
        <v>1542929.892</v>
      </c>
      <c r="B10" s="24">
        <f t="shared" si="1"/>
        <v>0.002755843241</v>
      </c>
      <c r="C10" s="26" t="str">
        <f t="array" ref="C10">INDEX('Full Data'!F:F,MATCH(LARGE('Full Data'!G:G,2),'Full Data'!G:G,0))</f>
        <v>EOG RESOURCES INC COMMON STOCK USD 0.01</v>
      </c>
      <c r="D10" s="9"/>
      <c r="E10" s="9"/>
      <c r="F10" s="9"/>
      <c r="G10" s="9"/>
      <c r="H10" s="9"/>
      <c r="I10" s="9"/>
      <c r="J10" s="9"/>
      <c r="K10" s="9"/>
      <c r="L10" s="9"/>
      <c r="M10" s="9"/>
      <c r="N10" s="9"/>
      <c r="O10" s="9"/>
      <c r="P10" s="9"/>
      <c r="Q10" s="9"/>
      <c r="R10" s="9"/>
      <c r="S10" s="9"/>
      <c r="T10" s="9"/>
      <c r="U10" s="9"/>
      <c r="V10" s="9"/>
      <c r="W10" s="9"/>
      <c r="X10" s="9"/>
      <c r="Y10" s="9"/>
      <c r="Z10" s="9"/>
    </row>
    <row r="11">
      <c r="A11" s="25">
        <f>LARGE('Full Data'!G:G,3)</f>
        <v>1462756.415</v>
      </c>
      <c r="B11" s="24">
        <f t="shared" si="1"/>
        <v>0.002612644555</v>
      </c>
      <c r="C11" s="26" t="str">
        <f t="array" ref="C11">INDEX('Full Data'!F:F,MATCH(LARGE('Full Data'!G:G,3),'Full Data'!G:G,0))</f>
        <v>INPEX CORP COMMON STOCK JPY</v>
      </c>
      <c r="D11" s="9"/>
      <c r="E11" s="9"/>
      <c r="F11" s="9"/>
      <c r="G11" s="9"/>
      <c r="H11" s="9"/>
      <c r="I11" s="9"/>
      <c r="J11" s="9"/>
      <c r="K11" s="9"/>
      <c r="L11" s="9"/>
      <c r="M11" s="9"/>
      <c r="N11" s="9"/>
      <c r="O11" s="9"/>
      <c r="P11" s="9"/>
      <c r="Q11" s="9"/>
      <c r="R11" s="9"/>
      <c r="S11" s="9"/>
      <c r="T11" s="9"/>
      <c r="U11" s="9"/>
      <c r="V11" s="9"/>
      <c r="W11" s="9"/>
      <c r="X11" s="9"/>
      <c r="Y11" s="9"/>
      <c r="Z11" s="9"/>
    </row>
    <row r="12">
      <c r="A12" s="25">
        <f>LARGE('Full Data'!G:G,4)</f>
        <v>1447675.74</v>
      </c>
      <c r="B12" s="24">
        <f t="shared" si="1"/>
        <v>0.002585708802</v>
      </c>
      <c r="C12" s="26" t="str">
        <f t="array" ref="C12">INDEX('Full Data'!F:F,MATCH(LARGE('Full Data'!G:G,4),'Full Data'!G:G,0))</f>
        <v>BG GROUP PLC COMMON STOCK GBP 10</v>
      </c>
      <c r="D12" s="9"/>
      <c r="E12" s="9"/>
      <c r="F12" s="9"/>
      <c r="G12" s="9"/>
      <c r="H12" s="9"/>
      <c r="I12" s="9"/>
      <c r="J12" s="9"/>
      <c r="K12" s="9"/>
      <c r="L12" s="9"/>
      <c r="M12" s="9"/>
      <c r="N12" s="9"/>
      <c r="O12" s="9"/>
      <c r="P12" s="9"/>
      <c r="Q12" s="9"/>
      <c r="R12" s="9"/>
      <c r="S12" s="9"/>
      <c r="T12" s="9"/>
      <c r="U12" s="9"/>
      <c r="V12" s="9"/>
      <c r="W12" s="9"/>
      <c r="X12" s="9"/>
      <c r="Y12" s="9"/>
      <c r="Z12" s="9"/>
    </row>
    <row r="13">
      <c r="A13" s="25">
        <f>LARGE('Full Data'!G:G,5)</f>
        <v>981119.0802</v>
      </c>
      <c r="B13" s="24">
        <f t="shared" si="1"/>
        <v>0.001752387066</v>
      </c>
      <c r="C13" s="26" t="str">
        <f t="array" ref="C13">INDEX('Full Data'!F:F,MATCH(LARGE('Full Data'!G:G,5),'Full Data'!G:G,0))</f>
        <v>ULTRA PETROLEUM CORP COMMON STOCK USD 0</v>
      </c>
      <c r="D13" s="9"/>
      <c r="E13" s="9"/>
      <c r="F13" s="9"/>
      <c r="G13" s="9"/>
      <c r="H13" s="9"/>
      <c r="I13" s="9"/>
      <c r="J13" s="9"/>
      <c r="K13" s="9"/>
      <c r="L13" s="9"/>
      <c r="M13" s="9"/>
      <c r="N13" s="9"/>
      <c r="O13" s="9"/>
      <c r="P13" s="9"/>
      <c r="Q13" s="9"/>
      <c r="R13" s="9"/>
      <c r="S13" s="9"/>
      <c r="T13" s="9"/>
      <c r="U13" s="9"/>
      <c r="V13" s="9"/>
      <c r="W13" s="9"/>
      <c r="X13" s="9"/>
      <c r="Y13" s="9"/>
      <c r="Z13" s="9"/>
    </row>
    <row r="14">
      <c r="A14" s="25">
        <f>LARGE('Full Data'!G:G,6)</f>
        <v>919313.6167</v>
      </c>
      <c r="B14" s="24">
        <f t="shared" si="1"/>
        <v>0.00164199568</v>
      </c>
      <c r="C14" s="26" t="str">
        <f t="array" ref="C14">INDEX('Full Data'!F:F,MATCH(LARGE('Full Data'!G:G,6),'Full Data'!G:G,0))</f>
        <v>CHINA RESOURCES ENTERPRISE LTD COMMON STOCK HKD 0</v>
      </c>
      <c r="D14" s="9"/>
      <c r="E14" s="9"/>
      <c r="F14" s="9"/>
      <c r="G14" s="9"/>
      <c r="H14" s="9"/>
      <c r="I14" s="9"/>
      <c r="J14" s="9"/>
      <c r="K14" s="9"/>
      <c r="L14" s="9"/>
      <c r="M14" s="9"/>
      <c r="N14" s="9"/>
      <c r="O14" s="9"/>
      <c r="P14" s="9"/>
      <c r="Q14" s="9"/>
      <c r="R14" s="9"/>
      <c r="S14" s="9"/>
      <c r="T14" s="9"/>
      <c r="U14" s="9"/>
      <c r="V14" s="9"/>
      <c r="W14" s="9"/>
      <c r="X14" s="9"/>
      <c r="Y14" s="9"/>
      <c r="Z14" s="9"/>
    </row>
    <row r="15">
      <c r="A15" s="25">
        <f>LARGE('Full Data'!G:G,7)</f>
        <v>761783</v>
      </c>
      <c r="B15" s="24">
        <f t="shared" si="1"/>
        <v>0.001360628595</v>
      </c>
      <c r="C15" s="26" t="str">
        <f t="array" ref="C15">INDEX('Full Data'!F:F,MATCH(LARGE('Full Data'!G:G,7),'Full Data'!G:G,0))</f>
        <v>RIO TINTO PLC COMMON STOCK GBP 10</v>
      </c>
      <c r="D15" s="9"/>
      <c r="E15" s="9"/>
      <c r="F15" s="9"/>
      <c r="G15" s="9"/>
      <c r="H15" s="9"/>
      <c r="I15" s="9"/>
      <c r="J15" s="9"/>
      <c r="K15" s="9"/>
      <c r="L15" s="9"/>
      <c r="M15" s="9"/>
      <c r="N15" s="9"/>
      <c r="O15" s="9"/>
      <c r="P15" s="9"/>
      <c r="Q15" s="9"/>
      <c r="R15" s="9"/>
      <c r="S15" s="9"/>
      <c r="T15" s="9"/>
      <c r="U15" s="9"/>
      <c r="V15" s="9"/>
      <c r="W15" s="9"/>
      <c r="X15" s="9"/>
      <c r="Y15" s="9"/>
      <c r="Z15" s="9"/>
    </row>
    <row r="16">
      <c r="A16" s="25">
        <f>LARGE('Full Data'!G:G,8)</f>
        <v>757997.93</v>
      </c>
      <c r="B16" s="24">
        <f t="shared" si="1"/>
        <v>0.001353868042</v>
      </c>
      <c r="C16" s="26" t="str">
        <f t="array" ref="C16">INDEX('Full Data'!F:F,MATCH(LARGE('Full Data'!G:G,8),'Full Data'!G:G,0))</f>
        <v>BHP BILLITON PLC COMMON STOCK GBP 0.5</v>
      </c>
      <c r="D16" s="9"/>
      <c r="E16" s="9"/>
      <c r="F16" s="9"/>
      <c r="G16" s="9"/>
      <c r="H16" s="9"/>
      <c r="I16" s="9"/>
      <c r="J16" s="9"/>
      <c r="K16" s="9"/>
      <c r="L16" s="9"/>
      <c r="M16" s="9"/>
      <c r="N16" s="9"/>
      <c r="O16" s="9"/>
      <c r="P16" s="9"/>
      <c r="Q16" s="9"/>
      <c r="R16" s="9"/>
      <c r="S16" s="9"/>
      <c r="T16" s="9"/>
      <c r="U16" s="9"/>
      <c r="V16" s="9"/>
      <c r="W16" s="9"/>
      <c r="X16" s="9"/>
      <c r="Y16" s="9"/>
      <c r="Z16" s="9"/>
    </row>
    <row r="17">
      <c r="A17" s="25">
        <f>LARGE('Full Data'!G:G,9)</f>
        <v>348520.6021</v>
      </c>
      <c r="B17" s="24">
        <f t="shared" si="1"/>
        <v>0.0006224962978</v>
      </c>
      <c r="C17" s="26" t="str">
        <f t="array" ref="C17">INDEX('Full Data'!F:F,MATCH(LARGE('Full Data'!G:G,9),'Full Data'!G:G,0))</f>
        <v>DRAGON OIL PLC COMMON STOCK EUR 0.1</v>
      </c>
      <c r="D17" s="9"/>
      <c r="E17" s="9"/>
      <c r="F17" s="9"/>
      <c r="G17" s="9"/>
      <c r="H17" s="9"/>
      <c r="I17" s="9"/>
      <c r="J17" s="9"/>
      <c r="K17" s="9"/>
      <c r="L17" s="9"/>
      <c r="M17" s="9"/>
      <c r="N17" s="9"/>
      <c r="O17" s="9"/>
      <c r="P17" s="9"/>
      <c r="Q17" s="9"/>
      <c r="R17" s="9"/>
      <c r="S17" s="9"/>
      <c r="T17" s="9"/>
      <c r="U17" s="9"/>
      <c r="V17" s="9"/>
      <c r="W17" s="9"/>
      <c r="X17" s="9"/>
      <c r="Y17" s="9"/>
      <c r="Z17" s="9"/>
    </row>
    <row r="18">
      <c r="A18" s="25">
        <f>LARGE('Full Data'!G:G,10)</f>
        <v>0</v>
      </c>
      <c r="B18" s="24">
        <f t="shared" si="1"/>
        <v>0</v>
      </c>
      <c r="C18" s="26">
        <f t="array" ref="C18">INDEX('Full Data'!F:F,MATCH(LARGE('Full Data'!G:G,10),'Full Data'!G:G,0))</f>
        <v>0</v>
      </c>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hyperlinks>
    <hyperlink r:id="rId1" ref="K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0"/>
    <col customWidth="1" min="5" max="5" width="35.29"/>
    <col customWidth="1" min="7" max="7" width="14.43"/>
  </cols>
  <sheetData>
    <row r="1">
      <c r="A1" s="9" t="s">
        <v>37</v>
      </c>
      <c r="B1" s="18">
        <v>0.1</v>
      </c>
      <c r="C1" s="9"/>
      <c r="D1" s="9"/>
      <c r="E1" s="9"/>
      <c r="F1" s="9"/>
      <c r="G1" s="9"/>
      <c r="H1" s="9"/>
      <c r="I1" s="9"/>
      <c r="J1" s="9"/>
      <c r="K1" s="9"/>
      <c r="L1" s="9"/>
      <c r="M1" s="9"/>
      <c r="N1" s="9"/>
      <c r="O1" s="9"/>
      <c r="P1" s="9"/>
      <c r="Q1" s="9"/>
      <c r="R1" s="9"/>
      <c r="S1" s="9"/>
      <c r="T1" s="9"/>
      <c r="U1" s="9"/>
      <c r="V1" s="9"/>
      <c r="W1" s="9"/>
      <c r="X1" s="9"/>
      <c r="Y1" s="9"/>
      <c r="Z1" s="9"/>
    </row>
    <row r="2">
      <c r="A2" s="9"/>
      <c r="B2" s="9" t="s">
        <v>40</v>
      </c>
      <c r="C2" s="9" t="s">
        <v>41</v>
      </c>
      <c r="D2" s="9" t="s">
        <v>2</v>
      </c>
      <c r="E2" s="9" t="s">
        <v>42</v>
      </c>
      <c r="F2" s="20" t="s">
        <v>43</v>
      </c>
      <c r="G2" s="9" t="s">
        <v>44</v>
      </c>
      <c r="H2" s="9"/>
      <c r="I2" s="9"/>
      <c r="J2" s="22"/>
      <c r="K2" s="9"/>
      <c r="L2" s="9"/>
      <c r="M2" s="9"/>
      <c r="N2" s="9"/>
      <c r="O2" s="9"/>
      <c r="P2" s="9"/>
      <c r="Q2" s="9"/>
      <c r="R2" s="9"/>
      <c r="S2" s="9"/>
      <c r="T2" s="9"/>
      <c r="U2" s="9"/>
      <c r="V2" s="9"/>
      <c r="W2" s="9"/>
      <c r="X2" s="9"/>
      <c r="Y2" s="9"/>
      <c r="Z2" s="9"/>
    </row>
    <row r="3">
      <c r="A3" s="9"/>
      <c r="B3" s="9"/>
      <c r="C3" s="9"/>
      <c r="D3" s="9"/>
      <c r="E3" s="9"/>
      <c r="F3" s="9"/>
      <c r="G3" s="9"/>
      <c r="H3" s="9"/>
      <c r="I3" s="9"/>
      <c r="J3" s="9"/>
      <c r="K3" s="9"/>
      <c r="L3" s="9"/>
      <c r="M3" s="9"/>
      <c r="N3" s="9"/>
      <c r="O3" s="9"/>
      <c r="P3" s="9"/>
      <c r="Q3" s="9"/>
      <c r="R3" s="9"/>
      <c r="S3" s="9"/>
      <c r="T3" s="9"/>
      <c r="U3" s="9"/>
      <c r="V3" s="9"/>
      <c r="W3" s="9"/>
      <c r="X3" s="9"/>
      <c r="Y3" s="9"/>
      <c r="Z3" s="9"/>
    </row>
    <row r="4">
      <c r="A4" s="9" t="s">
        <v>46</v>
      </c>
      <c r="B4" s="25">
        <f>'Fossil Fuel direct investments'!B2</f>
        <v>559875782.9</v>
      </c>
      <c r="C4" s="9"/>
      <c r="D4" s="26"/>
      <c r="E4" s="9"/>
      <c r="F4" s="9"/>
      <c r="G4" s="9"/>
      <c r="H4" s="9"/>
      <c r="I4" s="9"/>
      <c r="J4" s="9"/>
      <c r="K4" s="9"/>
      <c r="L4" s="9"/>
      <c r="M4" s="9"/>
      <c r="N4" s="9"/>
      <c r="O4" s="9"/>
      <c r="P4" s="9"/>
      <c r="Q4" s="9"/>
      <c r="R4" s="9"/>
      <c r="S4" s="9"/>
      <c r="T4" s="9"/>
      <c r="U4" s="9"/>
      <c r="V4" s="9"/>
      <c r="W4" s="9"/>
      <c r="X4" s="9"/>
      <c r="Y4" s="9"/>
      <c r="Z4" s="9"/>
    </row>
    <row r="5">
      <c r="A5" s="27">
        <v>1.0</v>
      </c>
      <c r="B5" s="25">
        <f>LARGE('Full Data'!H:H,A5)</f>
        <v>93814740</v>
      </c>
      <c r="C5" s="24">
        <f t="shared" ref="C5:C19" si="1">B5/$B$4</f>
        <v>0.1675634897</v>
      </c>
      <c r="D5" s="26" t="str">
        <f t="array" ref="D5">INDEX('Full Data'!B:B,MATCH(LARGE('Full Data'!H:H,A5),'Full Data'!H:H,0))</f>
        <v>LGT CROWN PHEONIX PORTFOLIO FUND </v>
      </c>
      <c r="E5" s="9"/>
      <c r="F5" s="25">
        <f t="shared" ref="F5:F19" si="2">IF(E5="yes",B5*$B$1,0)</f>
        <v>0</v>
      </c>
      <c r="G5" s="24">
        <f t="shared" ref="G5:G19" si="3">F5/$B$4</f>
        <v>0</v>
      </c>
      <c r="H5" s="9"/>
      <c r="I5" s="9"/>
      <c r="J5" s="9"/>
      <c r="K5" s="9"/>
      <c r="L5" s="9"/>
      <c r="M5" s="9"/>
      <c r="N5" s="9"/>
      <c r="O5" s="9"/>
      <c r="P5" s="9"/>
      <c r="Q5" s="9"/>
      <c r="R5" s="9"/>
      <c r="S5" s="9"/>
      <c r="T5" s="9"/>
      <c r="U5" s="9"/>
      <c r="V5" s="9"/>
      <c r="W5" s="9"/>
      <c r="X5" s="9"/>
      <c r="Y5" s="9"/>
      <c r="Z5" s="9"/>
    </row>
    <row r="6">
      <c r="A6" s="27">
        <v>2.0</v>
      </c>
      <c r="B6" s="25">
        <f>LARGE('Full Data'!H:H,A6)</f>
        <v>76216639</v>
      </c>
      <c r="C6" s="24">
        <f t="shared" si="1"/>
        <v>0.1361313372</v>
      </c>
      <c r="D6" s="26" t="str">
        <f t="array" ref="D6">INDEX('Full Data'!B:B,MATCH(LARGE('Full Data'!H:H,A6),'Full Data'!H:H,0))</f>
        <v>MORGAN STANLEY GLOBAL EQUITIES POOLED FUND</v>
      </c>
      <c r="E6" s="15" t="s">
        <v>49</v>
      </c>
      <c r="F6" s="25">
        <f t="shared" si="2"/>
        <v>7621663.9</v>
      </c>
      <c r="G6" s="24">
        <f t="shared" si="3"/>
        <v>0.01361313372</v>
      </c>
      <c r="H6" s="9"/>
      <c r="I6" s="9"/>
      <c r="J6" s="9"/>
      <c r="K6" s="9"/>
      <c r="L6" s="9"/>
      <c r="M6" s="9"/>
      <c r="N6" s="9"/>
      <c r="O6" s="9"/>
      <c r="P6" s="9"/>
      <c r="Q6" s="9"/>
      <c r="R6" s="9"/>
      <c r="S6" s="9"/>
      <c r="T6" s="9"/>
      <c r="U6" s="9"/>
      <c r="V6" s="9"/>
      <c r="W6" s="9"/>
      <c r="X6" s="9"/>
      <c r="Y6" s="9"/>
      <c r="Z6" s="9"/>
    </row>
    <row r="7">
      <c r="A7" s="27">
        <v>3.0</v>
      </c>
      <c r="B7" s="25">
        <f>LARGE('Full Data'!H:H,A7)</f>
        <v>66992525.44</v>
      </c>
      <c r="C7" s="24">
        <f t="shared" si="1"/>
        <v>0.1196560514</v>
      </c>
      <c r="D7" s="26" t="str">
        <f t="array" ref="D7">INDEX('Full Data'!B:B,MATCH(LARGE('Full Data'!H:H,A7),'Full Data'!H:H,0))</f>
        <v>UBS LIFE UK EQUITY TRACKER OPEN-END FUND GBP</v>
      </c>
      <c r="E7" s="15" t="s">
        <v>49</v>
      </c>
      <c r="F7" s="25">
        <f t="shared" si="2"/>
        <v>6699252.544</v>
      </c>
      <c r="G7" s="24">
        <f t="shared" si="3"/>
        <v>0.01196560514</v>
      </c>
      <c r="H7" s="9"/>
      <c r="I7" s="9"/>
      <c r="J7" s="9"/>
      <c r="K7" s="9"/>
      <c r="L7" s="9"/>
      <c r="M7" s="9"/>
      <c r="N7" s="9"/>
      <c r="O7" s="9"/>
      <c r="P7" s="9"/>
      <c r="Q7" s="9"/>
      <c r="R7" s="9"/>
      <c r="S7" s="9"/>
      <c r="T7" s="9"/>
      <c r="U7" s="9"/>
      <c r="V7" s="9"/>
      <c r="W7" s="9"/>
      <c r="X7" s="9"/>
      <c r="Y7" s="9"/>
      <c r="Z7" s="9"/>
    </row>
    <row r="8">
      <c r="A8" s="27">
        <v>4.0</v>
      </c>
      <c r="B8" s="25">
        <f>LARGE('Full Data'!H:H,A8)</f>
        <v>40069572</v>
      </c>
      <c r="C8" s="24">
        <f t="shared" si="1"/>
        <v>0.07156868224</v>
      </c>
      <c r="D8" s="26" t="str">
        <f t="array" ref="D8">INDEX('Full Data'!B:B,MATCH(LARGE('Full Data'!H:H,A8),'Full Data'!H:H,0))</f>
        <v>M&amp;G Alpha Opportunties</v>
      </c>
      <c r="E8" s="15" t="s">
        <v>49</v>
      </c>
      <c r="F8" s="25">
        <f t="shared" si="2"/>
        <v>4006957.2</v>
      </c>
      <c r="G8" s="24">
        <f t="shared" si="3"/>
        <v>0.007156868224</v>
      </c>
      <c r="H8" s="2"/>
      <c r="I8" s="28"/>
      <c r="J8" s="9"/>
      <c r="K8" s="9"/>
      <c r="L8" s="9"/>
      <c r="M8" s="9"/>
      <c r="N8" s="9"/>
      <c r="O8" s="9"/>
      <c r="P8" s="9"/>
      <c r="Q8" s="9"/>
      <c r="R8" s="9"/>
      <c r="S8" s="9"/>
      <c r="T8" s="9"/>
      <c r="U8" s="9"/>
      <c r="V8" s="9"/>
      <c r="W8" s="9"/>
      <c r="X8" s="9"/>
      <c r="Y8" s="9"/>
      <c r="Z8" s="9"/>
    </row>
    <row r="9">
      <c r="A9" s="27">
        <v>5.0</v>
      </c>
      <c r="B9" s="25">
        <f>LARGE('Full Data'!H:H,A9)</f>
        <v>29561957</v>
      </c>
      <c r="C9" s="24">
        <f t="shared" si="1"/>
        <v>0.05280092103</v>
      </c>
      <c r="D9" s="26" t="str">
        <f t="array" ref="D9">INDEX('Full Data'!B:B,MATCH(LARGE('Full Data'!H:H,A9),'Full Data'!H:H,0))</f>
        <v>UBS PROPERTY PORTFOLIO</v>
      </c>
      <c r="E9" s="9"/>
      <c r="F9" s="25">
        <f t="shared" si="2"/>
        <v>0</v>
      </c>
      <c r="G9" s="24">
        <f t="shared" si="3"/>
        <v>0</v>
      </c>
      <c r="H9" s="2"/>
      <c r="I9" s="28"/>
      <c r="J9" s="9"/>
      <c r="K9" s="9"/>
      <c r="L9" s="9"/>
      <c r="M9" s="9"/>
      <c r="N9" s="9"/>
      <c r="O9" s="9"/>
      <c r="P9" s="9"/>
      <c r="Q9" s="9"/>
      <c r="R9" s="9"/>
      <c r="S9" s="9"/>
      <c r="T9" s="9"/>
      <c r="U9" s="9"/>
      <c r="V9" s="9"/>
      <c r="W9" s="9"/>
      <c r="X9" s="9"/>
      <c r="Y9" s="9"/>
      <c r="Z9" s="9"/>
    </row>
    <row r="10">
      <c r="A10" s="27">
        <v>6.0</v>
      </c>
      <c r="B10" s="25">
        <f>LARGE('Full Data'!H:H,A10)</f>
        <v>9319921</v>
      </c>
      <c r="C10" s="24">
        <f t="shared" si="1"/>
        <v>0.01664640852</v>
      </c>
      <c r="D10" s="26" t="str">
        <f t="array" ref="D10">INDEX('Full Data'!B:B,MATCH(LARGE('Full Data'!H:H,A10),'Full Data'!H:H,0))</f>
        <v>M&amp;G CORPORATE BOND FUND </v>
      </c>
      <c r="E10" s="9"/>
      <c r="F10" s="25">
        <f t="shared" si="2"/>
        <v>0</v>
      </c>
      <c r="G10" s="24">
        <f t="shared" si="3"/>
        <v>0</v>
      </c>
      <c r="H10" s="2"/>
      <c r="I10" s="28"/>
      <c r="J10" s="9"/>
      <c r="K10" s="9"/>
      <c r="L10" s="9"/>
      <c r="M10" s="9"/>
      <c r="N10" s="9"/>
      <c r="O10" s="9"/>
      <c r="P10" s="9"/>
      <c r="Q10" s="9"/>
      <c r="R10" s="9"/>
      <c r="S10" s="9"/>
      <c r="T10" s="9"/>
      <c r="U10" s="9"/>
      <c r="V10" s="9"/>
      <c r="W10" s="9"/>
      <c r="X10" s="9"/>
      <c r="Y10" s="9"/>
      <c r="Z10" s="9"/>
    </row>
    <row r="11">
      <c r="A11" s="27">
        <v>7.0</v>
      </c>
      <c r="B11" s="25">
        <f>LARGE('Full Data'!H:H,A11)</f>
        <v>9095096</v>
      </c>
      <c r="C11" s="24">
        <f t="shared" si="1"/>
        <v>0.01624484623</v>
      </c>
      <c r="D11" s="26" t="str">
        <f t="array" ref="D11">INDEX('Full Data'!B:B,MATCH(LARGE('Full Data'!H:H,A11),'Full Data'!H:H,0))</f>
        <v>M&amp;G Fixed Income Government Bond Fund</v>
      </c>
      <c r="E11" s="9"/>
      <c r="F11" s="25">
        <f t="shared" si="2"/>
        <v>0</v>
      </c>
      <c r="G11" s="24">
        <f t="shared" si="3"/>
        <v>0</v>
      </c>
      <c r="H11" s="2"/>
      <c r="I11" s="28"/>
      <c r="J11" s="9"/>
      <c r="K11" s="9"/>
      <c r="L11" s="9"/>
      <c r="M11" s="9"/>
      <c r="N11" s="9"/>
      <c r="O11" s="9"/>
      <c r="P11" s="9"/>
      <c r="Q11" s="9"/>
      <c r="R11" s="9"/>
      <c r="S11" s="9"/>
      <c r="T11" s="9"/>
      <c r="U11" s="9"/>
      <c r="V11" s="9"/>
      <c r="W11" s="9"/>
      <c r="X11" s="9"/>
      <c r="Y11" s="9"/>
      <c r="Z11" s="9"/>
    </row>
    <row r="12">
      <c r="A12" s="27">
        <v>8.0</v>
      </c>
      <c r="B12" s="25">
        <f>LARGE('Full Data'!H:H,A12)</f>
        <v>6102920.956</v>
      </c>
      <c r="C12" s="24">
        <f t="shared" si="1"/>
        <v>0.01090049104</v>
      </c>
      <c r="D12" s="26" t="str">
        <f t="array" ref="D12">INDEX('Full Data'!B:B,MATCH(LARGE('Full Data'!H:H,A12),'Full Data'!H:H,0))</f>
        <v>LOTHBURY GLOBAL INSTITUTIONAL FUNDS - LOTHBURY PROPERTY TRUST OPEN-END FUND GBP</v>
      </c>
      <c r="E12" s="9"/>
      <c r="F12" s="25">
        <f t="shared" si="2"/>
        <v>0</v>
      </c>
      <c r="G12" s="24">
        <f t="shared" si="3"/>
        <v>0</v>
      </c>
      <c r="H12" s="2"/>
      <c r="I12" s="28"/>
      <c r="J12" s="9"/>
      <c r="K12" s="9"/>
      <c r="L12" s="9"/>
      <c r="M12" s="9"/>
      <c r="N12" s="9"/>
      <c r="O12" s="9"/>
      <c r="P12" s="9"/>
      <c r="Q12" s="9"/>
      <c r="R12" s="9"/>
      <c r="S12" s="9"/>
      <c r="T12" s="9"/>
      <c r="U12" s="9"/>
      <c r="V12" s="9"/>
      <c r="W12" s="9"/>
      <c r="X12" s="9"/>
      <c r="Y12" s="9"/>
      <c r="Z12" s="9"/>
    </row>
    <row r="13">
      <c r="A13" s="27">
        <v>9.0</v>
      </c>
      <c r="B13" s="25">
        <f>LARGE('Full Data'!H:H,A13)</f>
        <v>5514169.5</v>
      </c>
      <c r="C13" s="24">
        <f t="shared" si="1"/>
        <v>0.0098489159</v>
      </c>
      <c r="D13" s="26" t="str">
        <f t="array" ref="D13">INDEX('Full Data'!B:B,MATCH(LARGE('Full Data'!H:H,A13),'Full Data'!H:H,0))</f>
        <v>PRUDENTIAL PLC COMMON STOCK GBP 5</v>
      </c>
      <c r="E13" s="9"/>
      <c r="F13" s="25">
        <f t="shared" si="2"/>
        <v>0</v>
      </c>
      <c r="G13" s="24">
        <f t="shared" si="3"/>
        <v>0</v>
      </c>
      <c r="H13" s="2"/>
      <c r="I13" s="28"/>
      <c r="J13" s="9"/>
      <c r="K13" s="9"/>
      <c r="L13" s="9"/>
      <c r="M13" s="9"/>
      <c r="N13" s="9"/>
      <c r="O13" s="9"/>
      <c r="P13" s="9"/>
      <c r="Q13" s="9"/>
      <c r="R13" s="9"/>
      <c r="S13" s="9"/>
      <c r="T13" s="9"/>
      <c r="U13" s="9"/>
      <c r="V13" s="9"/>
      <c r="W13" s="9"/>
      <c r="X13" s="9"/>
      <c r="Y13" s="9"/>
      <c r="Z13" s="9"/>
    </row>
    <row r="14">
      <c r="A14" s="27">
        <v>10.0</v>
      </c>
      <c r="B14" s="25">
        <f>LARGE('Full Data'!H:H,A14)</f>
        <v>4305197.237</v>
      </c>
      <c r="C14" s="24">
        <f t="shared" si="1"/>
        <v>0.007689557878</v>
      </c>
      <c r="D14" s="26" t="str">
        <f t="array" ref="D14">INDEX('Full Data'!B:B,MATCH(LARGE('Full Data'!H:H,A14),'Full Data'!H:H,0))</f>
        <v>NASPERS LTD COMMON STOCK ZAR 2</v>
      </c>
      <c r="E14" s="9"/>
      <c r="F14" s="25">
        <f t="shared" si="2"/>
        <v>0</v>
      </c>
      <c r="G14" s="24">
        <f t="shared" si="3"/>
        <v>0</v>
      </c>
      <c r="H14" s="2"/>
      <c r="I14" s="28"/>
      <c r="J14" s="9"/>
      <c r="K14" s="9"/>
      <c r="L14" s="9"/>
      <c r="M14" s="9"/>
      <c r="N14" s="9"/>
      <c r="O14" s="9"/>
      <c r="P14" s="9"/>
      <c r="Q14" s="9"/>
      <c r="R14" s="9"/>
      <c r="S14" s="9"/>
      <c r="T14" s="9"/>
      <c r="U14" s="9"/>
      <c r="V14" s="9"/>
      <c r="W14" s="9"/>
      <c r="X14" s="9"/>
      <c r="Y14" s="9"/>
      <c r="Z14" s="9"/>
    </row>
    <row r="15">
      <c r="A15" s="27">
        <v>11.0</v>
      </c>
      <c r="B15" s="25">
        <f>LARGE('Full Data'!H:H,A15)</f>
        <v>4195830.31</v>
      </c>
      <c r="C15" s="24">
        <f t="shared" si="1"/>
        <v>0.007494216464</v>
      </c>
      <c r="D15" s="26" t="str">
        <f t="array" ref="D15">INDEX('Full Data'!B:B,MATCH(LARGE('Full Data'!H:H,A15),'Full Data'!H:H,0))</f>
        <v>TAIWAN SEMICONDUCTOR MANUFACTURING ADS EACH CNV INTO 5 ORD SHS</v>
      </c>
      <c r="E15" s="9"/>
      <c r="F15" s="25">
        <f t="shared" si="2"/>
        <v>0</v>
      </c>
      <c r="G15" s="24">
        <f t="shared" si="3"/>
        <v>0</v>
      </c>
      <c r="H15" s="2"/>
      <c r="I15" s="28"/>
      <c r="J15" s="9"/>
      <c r="K15" s="9"/>
      <c r="L15" s="9"/>
      <c r="M15" s="9"/>
      <c r="N15" s="9"/>
      <c r="O15" s="9"/>
      <c r="P15" s="9"/>
      <c r="Q15" s="9"/>
      <c r="R15" s="9"/>
      <c r="S15" s="9"/>
      <c r="T15" s="9"/>
      <c r="U15" s="9"/>
      <c r="V15" s="9"/>
      <c r="W15" s="9"/>
      <c r="X15" s="9"/>
      <c r="Y15" s="9"/>
      <c r="Z15" s="9"/>
    </row>
    <row r="16">
      <c r="A16" s="27">
        <v>12.0</v>
      </c>
      <c r="B16" s="25">
        <f>LARGE('Full Data'!H:H,A16)</f>
        <v>3524407.998</v>
      </c>
      <c r="C16" s="24">
        <f t="shared" si="1"/>
        <v>0.006294982041</v>
      </c>
      <c r="D16" s="26" t="str">
        <f t="array" ref="D16">INDEX('Full Data'!B:B,MATCH(LARGE('Full Data'!H:H,A16),'Full Data'!H:H,0))</f>
        <v>ROYAL CARIBBEAN CRUISES LTD COMMON STOCK USD 0.01</v>
      </c>
      <c r="E16" s="9"/>
      <c r="F16" s="25">
        <f t="shared" si="2"/>
        <v>0</v>
      </c>
      <c r="G16" s="24">
        <f t="shared" si="3"/>
        <v>0</v>
      </c>
      <c r="H16" s="2"/>
      <c r="I16" s="28"/>
      <c r="J16" s="9"/>
      <c r="K16" s="9"/>
      <c r="L16" s="9"/>
      <c r="M16" s="9"/>
      <c r="N16" s="9"/>
      <c r="O16" s="9"/>
      <c r="P16" s="9"/>
      <c r="Q16" s="9"/>
      <c r="R16" s="9"/>
      <c r="S16" s="9"/>
      <c r="T16" s="9"/>
      <c r="U16" s="9"/>
      <c r="V16" s="9"/>
      <c r="W16" s="9"/>
      <c r="X16" s="9"/>
      <c r="Y16" s="9"/>
      <c r="Z16" s="9"/>
    </row>
    <row r="17">
      <c r="A17" s="27">
        <v>13.0</v>
      </c>
      <c r="B17" s="25">
        <f>LARGE('Full Data'!H:H,A17)</f>
        <v>3382751.109</v>
      </c>
      <c r="C17" s="24">
        <f t="shared" si="1"/>
        <v>0.006041967187</v>
      </c>
      <c r="D17" s="26" t="str">
        <f t="array" ref="D17">INDEX('Full Data'!B:B,MATCH(LARGE('Full Data'!H:H,A17),'Full Data'!H:H,0))</f>
        <v>THREADNEEDLE PROPERTY UNIT TRUST OPEN-END FUND GBP</v>
      </c>
      <c r="E17" s="9"/>
      <c r="F17" s="25">
        <f t="shared" si="2"/>
        <v>0</v>
      </c>
      <c r="G17" s="24">
        <f t="shared" si="3"/>
        <v>0</v>
      </c>
      <c r="H17" s="2"/>
      <c r="I17" s="28"/>
      <c r="J17" s="9"/>
      <c r="K17" s="9"/>
      <c r="L17" s="9"/>
      <c r="M17" s="9"/>
      <c r="N17" s="9"/>
      <c r="O17" s="9"/>
      <c r="P17" s="9"/>
      <c r="Q17" s="9"/>
      <c r="R17" s="9"/>
      <c r="S17" s="9"/>
      <c r="T17" s="9"/>
      <c r="U17" s="9"/>
      <c r="V17" s="9"/>
      <c r="W17" s="9"/>
      <c r="X17" s="9"/>
      <c r="Y17" s="9"/>
      <c r="Z17" s="9"/>
    </row>
    <row r="18">
      <c r="A18" s="27">
        <v>14.0</v>
      </c>
      <c r="B18" s="25">
        <f>LARGE('Full Data'!H:H,A18)</f>
        <v>3009472.299</v>
      </c>
      <c r="C18" s="24">
        <f t="shared" si="1"/>
        <v>0.005375249995</v>
      </c>
      <c r="D18" s="26" t="str">
        <f t="array" ref="D18">INDEX('Full Data'!B:B,MATCH(LARGE('Full Data'!H:H,A18),'Full Data'!H:H,0))</f>
        <v>UNITE UK STUDENT ACCOMMODATION FUND</v>
      </c>
      <c r="E18" s="9"/>
      <c r="F18" s="25">
        <f t="shared" si="2"/>
        <v>0</v>
      </c>
      <c r="G18" s="24">
        <f t="shared" si="3"/>
        <v>0</v>
      </c>
      <c r="H18" s="2"/>
      <c r="I18" s="28"/>
      <c r="J18" s="9"/>
      <c r="K18" s="9"/>
      <c r="L18" s="9"/>
      <c r="M18" s="9"/>
      <c r="N18" s="9"/>
      <c r="O18" s="9"/>
      <c r="P18" s="9"/>
      <c r="Q18" s="9"/>
      <c r="R18" s="9"/>
      <c r="S18" s="9"/>
      <c r="T18" s="9"/>
      <c r="U18" s="9"/>
      <c r="V18" s="9"/>
      <c r="W18" s="9"/>
      <c r="X18" s="9"/>
      <c r="Y18" s="9"/>
      <c r="Z18" s="9"/>
    </row>
    <row r="19">
      <c r="A19" s="27">
        <v>15.0</v>
      </c>
      <c r="B19" s="25">
        <f>LARGE('Full Data'!H:H,A19)</f>
        <v>2965619.632</v>
      </c>
      <c r="C19" s="24">
        <f t="shared" si="1"/>
        <v>0.005296924287</v>
      </c>
      <c r="D19" s="26" t="str">
        <f t="array" ref="D19">INDEX('Full Data'!B:B,MATCH(LARGE('Full Data'!H:H,A19),'Full Data'!H:H,0))</f>
        <v>NESTLE SA COMMON STOCK CHF 0.1</v>
      </c>
      <c r="E19" s="9"/>
      <c r="F19" s="25">
        <f t="shared" si="2"/>
        <v>0</v>
      </c>
      <c r="G19" s="24">
        <f t="shared" si="3"/>
        <v>0</v>
      </c>
      <c r="H19" s="2"/>
      <c r="I19" s="28"/>
      <c r="J19" s="9"/>
      <c r="K19" s="9"/>
      <c r="L19" s="9"/>
      <c r="M19" s="9"/>
      <c r="N19" s="9"/>
      <c r="O19" s="9"/>
      <c r="P19" s="9"/>
      <c r="Q19" s="9"/>
      <c r="R19" s="9"/>
      <c r="S19" s="9"/>
      <c r="T19" s="9"/>
      <c r="U19" s="9"/>
      <c r="V19" s="9"/>
      <c r="W19" s="9"/>
      <c r="X19" s="9"/>
      <c r="Y19" s="9"/>
      <c r="Z19" s="9"/>
    </row>
    <row r="20">
      <c r="A20" s="9"/>
      <c r="B20" s="2"/>
      <c r="C20" s="28"/>
      <c r="D20" s="26"/>
      <c r="E20" s="9" t="s">
        <v>50</v>
      </c>
      <c r="F20" s="25">
        <f t="shared" ref="F20:G20" si="4">SUM(F5:F19)</f>
        <v>18327873.64</v>
      </c>
      <c r="G20" s="24">
        <f t="shared" si="4"/>
        <v>0.03273560708</v>
      </c>
      <c r="H20" s="2"/>
      <c r="I20" s="28"/>
      <c r="J20" s="9"/>
      <c r="K20" s="9"/>
      <c r="L20" s="9"/>
      <c r="M20" s="9"/>
      <c r="N20" s="9"/>
      <c r="O20" s="9"/>
      <c r="P20" s="9"/>
      <c r="Q20" s="9"/>
      <c r="R20" s="9"/>
      <c r="S20" s="9"/>
      <c r="T20" s="9"/>
      <c r="U20" s="9"/>
      <c r="V20" s="9"/>
      <c r="W20" s="9"/>
      <c r="X20" s="9"/>
      <c r="Y20" s="9"/>
      <c r="Z20" s="9"/>
    </row>
    <row r="21">
      <c r="A21" s="9"/>
      <c r="B21" s="2"/>
      <c r="C21" s="28"/>
      <c r="D21" s="26"/>
      <c r="E21" s="9" t="s">
        <v>51</v>
      </c>
      <c r="F21" s="25">
        <f>'Fossil Fuel direct investments'!B3</f>
        <v>9890084.561</v>
      </c>
      <c r="G21" s="24">
        <f>'Fossil Fuel direct investments'!B4</f>
        <v>0.01766478362</v>
      </c>
      <c r="H21" s="2"/>
      <c r="I21" s="28"/>
      <c r="J21" s="9"/>
      <c r="K21" s="9"/>
      <c r="L21" s="9"/>
      <c r="M21" s="9"/>
      <c r="N21" s="9"/>
      <c r="O21" s="9"/>
      <c r="P21" s="9"/>
      <c r="Q21" s="9"/>
      <c r="R21" s="9"/>
      <c r="S21" s="9"/>
      <c r="T21" s="9"/>
      <c r="U21" s="9"/>
      <c r="V21" s="9"/>
      <c r="W21" s="9"/>
      <c r="X21" s="9"/>
      <c r="Y21" s="9"/>
      <c r="Z21" s="9"/>
    </row>
    <row r="22">
      <c r="A22" s="9"/>
      <c r="B22" s="2"/>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t="s">
        <v>52</v>
      </c>
      <c r="F23" s="25">
        <f t="shared" ref="F23:G23" si="5">F20+F21</f>
        <v>28217958.21</v>
      </c>
      <c r="G23" s="24">
        <f t="shared" si="5"/>
        <v>0.05040039071</v>
      </c>
      <c r="H23" s="2"/>
      <c r="I23" s="28"/>
      <c r="J23" s="9"/>
      <c r="K23" s="9"/>
      <c r="L23" s="9"/>
      <c r="M23" s="9"/>
      <c r="N23" s="9"/>
      <c r="O23" s="9"/>
      <c r="P23" s="9"/>
      <c r="Q23" s="9"/>
      <c r="R23" s="9"/>
      <c r="S23" s="9"/>
      <c r="T23" s="9"/>
      <c r="U23" s="9"/>
      <c r="V23" s="9"/>
      <c r="W23" s="9"/>
      <c r="X23" s="9"/>
      <c r="Y23" s="9"/>
      <c r="Z23" s="9"/>
    </row>
    <row r="24">
      <c r="A24" s="9"/>
      <c r="B24" s="9"/>
      <c r="C24" s="9"/>
      <c r="D24" s="9"/>
      <c r="E24" s="9" t="s">
        <v>30</v>
      </c>
      <c r="F24" s="13">
        <f>'Fossil Fuel direct investments'!B2</f>
        <v>559875782.9</v>
      </c>
      <c r="G24" s="9"/>
      <c r="H24" s="2"/>
      <c r="I24" s="28"/>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20"/>
      <c r="G26" s="9"/>
      <c r="H26" s="2"/>
      <c r="I26" s="28"/>
      <c r="J26" s="9"/>
      <c r="K26" s="9"/>
      <c r="L26" s="9"/>
      <c r="M26" s="9"/>
      <c r="N26" s="9"/>
      <c r="O26" s="9"/>
      <c r="P26" s="9"/>
      <c r="Q26" s="9"/>
      <c r="R26" s="9"/>
      <c r="S26" s="9"/>
      <c r="T26" s="9"/>
      <c r="U26" s="9"/>
      <c r="V26" s="9"/>
      <c r="W26" s="9"/>
      <c r="X26" s="9"/>
      <c r="Y26" s="9"/>
      <c r="Z26" s="9"/>
    </row>
    <row r="27">
      <c r="A27" s="9"/>
      <c r="B27" s="9"/>
      <c r="C27" s="9"/>
      <c r="D27" s="9"/>
      <c r="E27" s="9"/>
      <c r="F27" s="20"/>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sheetData>
  <drawing r:id="rId1"/>
</worksheet>
</file>