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<sst xmlns="http://schemas.openxmlformats.org/spreadsheetml/2006/main" count="79" uniqueCount="60">
  <si>
    <t>Name of Local Authority Pension Fund</t>
  </si>
  <si>
    <t>To access the full data open the sheet "Full Data" from the menu at the bottom.</t>
  </si>
  <si>
    <t>Description of holding - equity, gilts, government bonds, non govt bonds etc</t>
  </si>
  <si>
    <t>Sub-category/ Classification</t>
  </si>
  <si>
    <t>Number of bonds/ shares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</si>
  <si>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</si>
  <si>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</si>
  <si>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</si>
  <si>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</si>
  <si>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</si>
  <si>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</si>
  <si>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</si>
  <si>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</si>
  <si>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</si>
  <si>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</si>
  <si>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Name</t>
  </si>
  <si>
    <t>you are looking for can be accessed from</t>
  </si>
  <si>
    <t>Tyne and Wear pension Fund</t>
  </si>
  <si>
    <t>Value as at 31 3 2014</t>
  </si>
  <si>
    <t>http://gofossilfree.org/uk/pensions/</t>
  </si>
  <si>
    <t>http://www.twpf.info/CHttpHandler.ashx?id=23388&amp;p=0</t>
  </si>
  <si>
    <t>Fund manager</t>
  </si>
  <si>
    <t>Amount</t>
  </si>
  <si>
    <t>Total Holdings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</si>
  <si>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</si>
  <si>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</si>
  <si>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</si>
  <si>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</si>
  <si>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</si>
  <si>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</si>
  <si>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</si>
  <si>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</si>
  <si>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Where cells contain “#NUM”, this is not due to a mistake in the script,</t>
  </si>
  <si>
    <t>but due to limited data being provided.</t>
  </si>
  <si>
    <t>Tyne and Wear Pension Fund</t>
  </si>
  <si>
    <t>£5,432.3bn</t>
  </si>
  <si>
    <t>Total Fossil Fuel Holdings</t>
  </si>
  <si>
    <t>Equities 2,649.607</t>
  </si>
  <si>
    <t>Percentage in fossil fuels</t>
  </si>
  <si>
    <t>Top 10 Fossil Fuel Holdings</t>
  </si>
  <si>
    <t>Excludes pooled funds, see next sheet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</si>
  <si>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</si>
  <si>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</si>
  <si>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</si>
  <si>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</si>
  <si>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</si>
  <si>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</si>
  <si>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Sarasin and partners</t>
  </si>
  <si>
    <t>yes</t>
  </si>
  <si>
    <t>Lazard Jap Equities</t>
  </si>
  <si>
    <t>Mirabaud Equities</t>
  </si>
  <si>
    <t>Blackrock</t>
  </si>
  <si>
    <t>UBS Equities</t>
  </si>
  <si>
    <t>TT International</t>
  </si>
  <si>
    <t>JP Morgan Equities</t>
  </si>
  <si>
    <t>Legal and General</t>
  </si>
  <si>
    <t>Total estimated fossil fuels in largest pooled funds</t>
  </si>
  <si>
    <t>Total direct fossil fuels</t>
  </si>
  <si>
    <t>Total fossil fuels</t>
  </si>
  <si>
    <t>Total holdings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</si>
</sst>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9.0"/>
    </font>
    <font/>
    <font>
      <u/>
      <color rgb="FF0000FF"/>
    </font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2" xfId="0" applyAlignment="1" applyBorder="1" applyFont="1" applyNumberFormat="1">
      <alignment vertical="bottom"/>
    </xf>
    <xf borderId="0" fillId="0" fontId="3" numFmtId="0" xfId="0" applyAlignment="1" applyFont="1">
      <alignment/>
    </xf>
    <xf borderId="0" fillId="0" fontId="1" numFmtId="3" xfId="0" applyAlignment="1" applyBorder="1" applyFont="1" applyNumberFormat="1">
      <alignment vertical="bottom"/>
    </xf>
    <xf borderId="0" fillId="0" fontId="2" numFmtId="4" xfId="0" applyAlignment="1" applyFont="1" applyNumberFormat="1">
      <alignment/>
    </xf>
    <xf borderId="0" fillId="0" fontId="2" numFmtId="10" xfId="0" applyAlignment="1" applyFont="1" applyNumberFormat="1">
      <alignment/>
    </xf>
    <xf borderId="0" fillId="0" fontId="4" numFmtId="0" xfId="0" applyAlignment="1" applyFont="1">
      <alignment/>
    </xf>
    <xf borderId="0" fillId="0" fontId="4" numFmtId="0" xfId="0" applyFont="1"/>
    <xf borderId="0" fillId="0" fontId="2" numFmtId="0" xfId="0" applyAlignment="1" applyFont="1">
      <alignment vertical="bottom"/>
    </xf>
    <xf borderId="0" fillId="0" fontId="2" numFmtId="9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3" xfId="0" applyAlignment="1" applyFont="1" applyNumberFormat="1">
      <alignment/>
    </xf>
    <xf borderId="0" fillId="0" fontId="2" numFmtId="0" xfId="0" applyAlignment="1" applyFont="1">
      <alignment vertical="bottom" wrapText="1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847725</xdr:colOff>
      <xdr:row>7</xdr:row>
      <xdr:rowOff>57150</xdr:rowOff>
    </xdr:from>
    <xdr:to>
      <xdr:col>12</xdr:col>
      <xdr:colOff>428625</xdr:colOff>
      <xdr:row>30</xdr:row>
      <xdr:rowOff>161925</xdr:rowOff>
    </xdr:to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6315075" cy="4705350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152400</xdr:colOff>
      <xdr:row>31</xdr:row>
      <xdr:rowOff>152400</xdr:rowOff>
    </xdr:from>
    <xdr:to>
      <xdr:col>14</xdr:col>
      <xdr:colOff>485775</xdr:colOff>
      <xdr:row>55</xdr:row>
      <xdr:rowOff>57150</xdr:rowOff>
    </xdr:to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6105525" cy="4705350"/>
        </a:xfrm>
        <a:prstGeom prst="rect">
          <a:avLst/>
        </a:prstGeom>
        <a:noFill/>
      </xdr:spPr>
    </xdr:pic>
    <xdr:clientData fLocksWithSheet="0"/>
  </xdr:twoCellAnchor>
  <xdr:twoCellAnchor>
    <xdr:from>
      <xdr:col>15</xdr:col>
      <xdr:colOff>152400</xdr:colOff>
      <xdr:row>5</xdr:row>
      <xdr:rowOff>152400</xdr:rowOff>
    </xdr:from>
    <xdr:to>
      <xdr:col>17</xdr:col>
      <xdr:colOff>914400</xdr:colOff>
      <xdr:row>29</xdr:row>
      <xdr:rowOff>57150</xdr:rowOff>
    </xdr:to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2686050" cy="4705350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twpf.info/CHttpHandler.ashx?id=23388&amp;p=0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5</v>
      </c>
    </row>
    <row r="3">
      <c r="A3" s="2" t="s">
        <v>6</v>
      </c>
    </row>
    <row r="4">
      <c r="A4" s="2" t="s">
        <v>7</v>
      </c>
    </row>
    <row r="5">
      <c r="A5" s="2" t="s">
        <v>8</v>
      </c>
    </row>
    <row r="6">
      <c r="A6" s="2" t="s">
        <v>9</v>
      </c>
    </row>
    <row r="7">
      <c r="A7" s="2" t="s">
        <v>10</v>
      </c>
    </row>
    <row r="8">
      <c r="A8" s="2" t="s">
        <v>11</v>
      </c>
    </row>
    <row r="9">
      <c r="A9" s="2" t="s">
        <v>12</v>
      </c>
    </row>
    <row r="10">
      <c r="A10" s="2" t="s">
        <v>13</v>
      </c>
    </row>
    <row r="11">
      <c r="A11" s="2" t="s">
        <v>14</v>
      </c>
    </row>
    <row r="12">
      <c r="A12" s="2" t="s">
        <v>16</v>
      </c>
    </row>
    <row r="13">
      <c r="A13" s="4" t="s">
        <v>19</v>
      </c>
    </row>
    <row r="15">
      <c r="A15" s="2" t="s">
        <v>24</v>
      </c>
    </row>
    <row r="16">
      <c r="A16" s="2" t="s">
        <v>25</v>
      </c>
    </row>
    <row r="17">
      <c r="A17" s="2" t="s">
        <v>26</v>
      </c>
    </row>
    <row r="18">
      <c r="A18" s="2" t="s">
        <v>27</v>
      </c>
    </row>
    <row r="19">
      <c r="A19" s="2" t="s">
        <v>28</v>
      </c>
    </row>
    <row r="20">
      <c r="A20" s="2" t="s">
        <v>29</v>
      </c>
    </row>
    <row r="21">
      <c r="A21" s="2" t="s">
        <v>30</v>
      </c>
    </row>
    <row r="22">
      <c r="A22" s="2" t="s">
        <v>31</v>
      </c>
    </row>
    <row r="23">
      <c r="A23" s="2" t="s">
        <v>32</v>
      </c>
    </row>
    <row r="24">
      <c r="A24" s="2" t="s">
        <v>33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17.0"/>
    <col customWidth="1" min="6" max="6" width="23.71"/>
  </cols>
  <sheetData>
    <row r="1" ht="24.0" customHeight="1">
      <c r="A1" s="1" t="s">
        <v>0</v>
      </c>
      <c r="B1" s="1" t="s">
        <v>2</v>
      </c>
      <c r="C1" s="1" t="s">
        <v>3</v>
      </c>
      <c r="D1" s="3" t="s">
        <v>4</v>
      </c>
      <c r="E1" s="1" t="s">
        <v>21</v>
      </c>
      <c r="F1" s="5" t="s">
        <v>22</v>
      </c>
    </row>
    <row r="2">
      <c r="A2" s="2" t="s">
        <v>34</v>
      </c>
      <c r="B2" s="2"/>
    </row>
    <row r="3">
      <c r="A3" s="2" t="s">
        <v>34</v>
      </c>
    </row>
    <row r="4">
      <c r="A4" s="2" t="s">
        <v>34</v>
      </c>
      <c r="B4" s="2"/>
    </row>
    <row r="5">
      <c r="A5" s="2" t="s">
        <v>34</v>
      </c>
    </row>
    <row r="6">
      <c r="A6" s="2" t="s">
        <v>34</v>
      </c>
    </row>
    <row r="7">
      <c r="A7" s="2" t="s">
        <v>34</v>
      </c>
    </row>
    <row r="8">
      <c r="A8" s="2" t="s">
        <v>34</v>
      </c>
    </row>
    <row r="9">
      <c r="A9" s="2" t="s">
        <v>34</v>
      </c>
    </row>
    <row r="10">
      <c r="A10" s="2" t="s">
        <v>34</v>
      </c>
    </row>
    <row r="11">
      <c r="A11" s="2" t="s">
        <v>34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2" t="s">
        <v>15</v>
      </c>
      <c r="B1" s="2" t="s">
        <v>17</v>
      </c>
      <c r="F1" s="2" t="s">
        <v>15</v>
      </c>
      <c r="H1" s="2" t="s">
        <v>18</v>
      </c>
      <c r="J1" s="4" t="s">
        <v>20</v>
      </c>
    </row>
    <row r="2">
      <c r="A2" s="2" t="s">
        <v>23</v>
      </c>
      <c r="B2" s="6">
        <v>5.4323E9</v>
      </c>
      <c r="H2" s="2" t="s">
        <v>35</v>
      </c>
    </row>
    <row r="3">
      <c r="A3" s="2" t="s">
        <v>36</v>
      </c>
      <c r="B3" s="2">
        <v>0.0</v>
      </c>
      <c r="J3" s="2" t="s">
        <v>37</v>
      </c>
    </row>
    <row r="4">
      <c r="A4" s="2" t="s">
        <v>38</v>
      </c>
      <c r="B4" s="7">
        <f>B3/B2
</f>
        <v>0</v>
      </c>
    </row>
    <row r="7">
      <c r="A7" s="2" t="s">
        <v>39</v>
      </c>
      <c r="D7" s="8" t="s">
        <v>40</v>
      </c>
      <c r="E7" s="9"/>
      <c r="F7" s="9"/>
    </row>
    <row r="10">
      <c r="A10" s="2"/>
    </row>
  </sheetData>
  <hyperlinks>
    <hyperlink r:id="rId1" ref="J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57"/>
    <col customWidth="1" min="5" max="5" width="20.0"/>
    <col customWidth="1" min="6" max="6" width="25.57"/>
  </cols>
  <sheetData>
    <row r="1">
      <c r="A1" s="10" t="s">
        <v>41</v>
      </c>
      <c r="B1" s="11">
        <v>0.1</v>
      </c>
      <c r="C1" s="10"/>
      <c r="D1" s="10"/>
      <c r="E1" s="10"/>
      <c r="F1" s="10"/>
      <c r="G1" s="10"/>
    </row>
    <row r="2">
      <c r="A2" s="10"/>
      <c r="B2" s="10" t="s">
        <v>22</v>
      </c>
      <c r="C2" s="10" t="s">
        <v>42</v>
      </c>
      <c r="D2" s="10" t="s">
        <v>15</v>
      </c>
      <c r="E2" s="10" t="s">
        <v>43</v>
      </c>
      <c r="F2" s="10" t="s">
        <v>44</v>
      </c>
      <c r="G2" s="10" t="s">
        <v>45</v>
      </c>
    </row>
    <row r="3">
      <c r="A3" s="10"/>
      <c r="B3" s="10"/>
      <c r="C3" s="10"/>
      <c r="D3" s="10"/>
      <c r="E3" s="10"/>
      <c r="F3" s="10"/>
      <c r="G3" s="10"/>
    </row>
    <row r="4">
      <c r="A4" s="10" t="s">
        <v>46</v>
      </c>
      <c r="B4" s="12">
        <f>'Fossil Fuel direct investments'!B2</f>
        <v>5432300000</v>
      </c>
      <c r="C4" s="10"/>
      <c r="D4" s="13"/>
      <c r="E4" s="10"/>
      <c r="F4" s="10"/>
      <c r="G4" s="10"/>
    </row>
    <row r="5">
      <c r="A5" s="14">
        <v>1.0</v>
      </c>
      <c r="B5" s="6">
        <v>5.7964E8</v>
      </c>
      <c r="C5" s="15">
        <f t="shared" ref="C5:C19" si="1">B5/$B$4</f>
        <v>0.1067025017</v>
      </c>
      <c r="D5" s="2" t="s">
        <v>47</v>
      </c>
      <c r="E5" s="2" t="s">
        <v>48</v>
      </c>
      <c r="F5" s="12">
        <f t="shared" ref="F5:F19" si="2">IF(E5="yes",B5*$B$1,0)</f>
        <v>57964000</v>
      </c>
      <c r="G5" s="15">
        <f t="shared" ref="G5:G19" si="3">F5/$B$4</f>
        <v>0.01067025017</v>
      </c>
    </row>
    <row r="6">
      <c r="A6" s="14">
        <v>2.0</v>
      </c>
      <c r="B6" s="6">
        <v>1.28777E8</v>
      </c>
      <c r="C6" s="15">
        <f t="shared" si="1"/>
        <v>0.02370579681</v>
      </c>
      <c r="D6" s="2" t="s">
        <v>49</v>
      </c>
      <c r="E6" s="2" t="s">
        <v>48</v>
      </c>
      <c r="F6" s="12">
        <f t="shared" si="2"/>
        <v>12877700</v>
      </c>
      <c r="G6" s="15">
        <f t="shared" si="3"/>
        <v>0.002370579681</v>
      </c>
    </row>
    <row r="7">
      <c r="A7" s="14">
        <v>3.0</v>
      </c>
      <c r="B7" s="6">
        <v>2.61563E8</v>
      </c>
      <c r="C7" s="15">
        <f t="shared" si="1"/>
        <v>0.04814958673</v>
      </c>
      <c r="D7" s="2" t="s">
        <v>50</v>
      </c>
      <c r="E7" s="2" t="s">
        <v>48</v>
      </c>
      <c r="F7" s="12">
        <f t="shared" si="2"/>
        <v>26156300</v>
      </c>
      <c r="G7" s="15">
        <f t="shared" si="3"/>
        <v>0.004814958673</v>
      </c>
    </row>
    <row r="8">
      <c r="A8" s="14">
        <v>4.0</v>
      </c>
      <c r="B8" s="16">
        <v>2.57162E8</v>
      </c>
      <c r="C8" s="15">
        <f t="shared" si="1"/>
        <v>0.04733943265</v>
      </c>
      <c r="D8" s="2" t="s">
        <v>51</v>
      </c>
      <c r="E8" s="2" t="s">
        <v>48</v>
      </c>
      <c r="F8" s="12">
        <f t="shared" si="2"/>
        <v>25716200</v>
      </c>
      <c r="G8" s="15">
        <f t="shared" si="3"/>
        <v>0.004733943265</v>
      </c>
    </row>
    <row r="9">
      <c r="A9" s="14">
        <v>5.0</v>
      </c>
      <c r="B9" s="6">
        <v>5.51063E8</v>
      </c>
      <c r="C9" s="15">
        <f t="shared" si="1"/>
        <v>0.1014419307</v>
      </c>
      <c r="D9" s="2" t="s">
        <v>52</v>
      </c>
      <c r="E9" s="2" t="s">
        <v>48</v>
      </c>
      <c r="F9" s="12">
        <f t="shared" si="2"/>
        <v>55106300</v>
      </c>
      <c r="G9" s="15">
        <f t="shared" si="3"/>
        <v>0.01014419307</v>
      </c>
    </row>
    <row r="10">
      <c r="A10" s="14">
        <v>6.0</v>
      </c>
      <c r="B10" s="6">
        <v>5.0883E7</v>
      </c>
      <c r="C10" s="15">
        <f t="shared" si="1"/>
        <v>0.009366750732</v>
      </c>
      <c r="D10" s="2" t="s">
        <v>53</v>
      </c>
      <c r="E10" s="2" t="s">
        <v>48</v>
      </c>
      <c r="F10" s="12">
        <f t="shared" si="2"/>
        <v>5088300</v>
      </c>
      <c r="G10" s="15">
        <f t="shared" si="3"/>
        <v>0.0009366750732</v>
      </c>
    </row>
    <row r="11">
      <c r="A11" s="14">
        <v>7.0</v>
      </c>
      <c r="B11" s="6">
        <v>5.85387E8</v>
      </c>
      <c r="C11" s="15">
        <f t="shared" si="1"/>
        <v>0.107760433</v>
      </c>
      <c r="D11" s="2" t="s">
        <v>54</v>
      </c>
      <c r="E11" s="2" t="s">
        <v>48</v>
      </c>
      <c r="F11" s="12">
        <f t="shared" si="2"/>
        <v>58538700</v>
      </c>
      <c r="G11" s="15">
        <f t="shared" si="3"/>
        <v>0.0107760433</v>
      </c>
    </row>
    <row r="12">
      <c r="A12" s="14">
        <v>8.0</v>
      </c>
      <c r="B12" s="6">
        <v>2.35132E8</v>
      </c>
      <c r="C12" s="15">
        <f t="shared" si="1"/>
        <v>0.04328406016</v>
      </c>
      <c r="D12" s="2" t="s">
        <v>55</v>
      </c>
      <c r="E12" s="2" t="s">
        <v>48</v>
      </c>
      <c r="F12" s="12">
        <f t="shared" si="2"/>
        <v>23513200</v>
      </c>
      <c r="G12" s="15">
        <f t="shared" si="3"/>
        <v>0.004328406016</v>
      </c>
    </row>
    <row r="13">
      <c r="A13" s="14">
        <v>9.0</v>
      </c>
      <c r="B13" s="12" t="str">
        <f>LARGE('Full Data'!H:H,A13)</f>
        <v>#NUM!</v>
      </c>
      <c r="C13" s="15" t="str">
        <f t="shared" si="1"/>
        <v>#NUM!</v>
      </c>
      <c r="D13" s="13" t="str">
        <f t="array" ref="D13">INDEX('Full Data'!B:B,MATCH(LARGE('Full Data'!H:H,A13),'Full Data'!H:H,0))</f>
        <v>#NUM!</v>
      </c>
      <c r="E13" s="10"/>
      <c r="F13" s="12">
        <f t="shared" si="2"/>
        <v>0</v>
      </c>
      <c r="G13" s="15">
        <f t="shared" si="3"/>
        <v>0</v>
      </c>
    </row>
    <row r="14">
      <c r="A14" s="14">
        <v>10.0</v>
      </c>
      <c r="B14" s="12" t="str">
        <f>LARGE('Full Data'!H:H,A14)</f>
        <v>#NUM!</v>
      </c>
      <c r="C14" s="15" t="str">
        <f t="shared" si="1"/>
        <v>#NUM!</v>
      </c>
      <c r="D14" s="13" t="str">
        <f t="array" ref="D14">INDEX('Full Data'!B:B,MATCH(LARGE('Full Data'!H:H,A14),'Full Data'!H:H,0))</f>
        <v>#NUM!</v>
      </c>
      <c r="E14" s="10"/>
      <c r="F14" s="12">
        <f t="shared" si="2"/>
        <v>0</v>
      </c>
      <c r="G14" s="15">
        <f t="shared" si="3"/>
        <v>0</v>
      </c>
    </row>
    <row r="15">
      <c r="A15" s="14">
        <v>11.0</v>
      </c>
      <c r="B15" s="12" t="str">
        <f>LARGE('Full Data'!H:H,A15)</f>
        <v>#NUM!</v>
      </c>
      <c r="C15" s="15" t="str">
        <f t="shared" si="1"/>
        <v>#NUM!</v>
      </c>
      <c r="D15" s="13" t="str">
        <f t="array" ref="D15">INDEX('Full Data'!B:B,MATCH(LARGE('Full Data'!H:H,A15),'Full Data'!H:H,0))</f>
        <v>#NUM!</v>
      </c>
      <c r="E15" s="10"/>
      <c r="F15" s="12">
        <f t="shared" si="2"/>
        <v>0</v>
      </c>
      <c r="G15" s="15">
        <f t="shared" si="3"/>
        <v>0</v>
      </c>
    </row>
    <row r="16">
      <c r="A16" s="14">
        <v>12.0</v>
      </c>
      <c r="B16" s="12" t="str">
        <f>LARGE('Full Data'!H:H,A16)</f>
        <v>#NUM!</v>
      </c>
      <c r="C16" s="15" t="str">
        <f t="shared" si="1"/>
        <v>#NUM!</v>
      </c>
      <c r="D16" s="13" t="str">
        <f t="array" ref="D16">INDEX('Full Data'!B:B,MATCH(LARGE('Full Data'!H:H,A16),'Full Data'!H:H,0))</f>
        <v>#NUM!</v>
      </c>
      <c r="E16" s="10"/>
      <c r="F16" s="12">
        <f t="shared" si="2"/>
        <v>0</v>
      </c>
      <c r="G16" s="15">
        <f t="shared" si="3"/>
        <v>0</v>
      </c>
    </row>
    <row r="17">
      <c r="A17" s="14">
        <v>13.0</v>
      </c>
      <c r="B17" s="12" t="str">
        <f>LARGE('Full Data'!H:H,A17)</f>
        <v>#NUM!</v>
      </c>
      <c r="C17" s="15" t="str">
        <f t="shared" si="1"/>
        <v>#NUM!</v>
      </c>
      <c r="D17" s="13" t="str">
        <f t="array" ref="D17">INDEX('Full Data'!B:B,MATCH(LARGE('Full Data'!H:H,A17),'Full Data'!H:H,0))</f>
        <v>#NUM!</v>
      </c>
      <c r="E17" s="10"/>
      <c r="F17" s="12">
        <f t="shared" si="2"/>
        <v>0</v>
      </c>
      <c r="G17" s="15">
        <f t="shared" si="3"/>
        <v>0</v>
      </c>
    </row>
    <row r="18">
      <c r="A18" s="14">
        <v>14.0</v>
      </c>
      <c r="B18" s="12" t="str">
        <f>LARGE('Full Data'!H:H,A18)</f>
        <v>#NUM!</v>
      </c>
      <c r="C18" s="15" t="str">
        <f t="shared" si="1"/>
        <v>#NUM!</v>
      </c>
      <c r="D18" s="13" t="str">
        <f t="array" ref="D18">INDEX('Full Data'!B:B,MATCH(LARGE('Full Data'!H:H,A18),'Full Data'!H:H,0))</f>
        <v>#NUM!</v>
      </c>
      <c r="E18" s="10"/>
      <c r="F18" s="12">
        <f t="shared" si="2"/>
        <v>0</v>
      </c>
      <c r="G18" s="15">
        <f t="shared" si="3"/>
        <v>0</v>
      </c>
    </row>
    <row r="19">
      <c r="A19" s="14">
        <v>15.0</v>
      </c>
      <c r="B19" s="12" t="str">
        <f>LARGE('Full Data'!H:H,A19)</f>
        <v>#NUM!</v>
      </c>
      <c r="C19" s="15" t="str">
        <f t="shared" si="1"/>
        <v>#NUM!</v>
      </c>
      <c r="D19" s="13" t="str">
        <f t="array" ref="D19">INDEX('Full Data'!B:B,MATCH(LARGE('Full Data'!H:H,A19),'Full Data'!H:H,0))</f>
        <v>#NUM!</v>
      </c>
      <c r="E19" s="10"/>
      <c r="F19" s="12">
        <f t="shared" si="2"/>
        <v>0</v>
      </c>
      <c r="G19" s="15">
        <f t="shared" si="3"/>
        <v>0</v>
      </c>
    </row>
    <row r="20">
      <c r="A20" s="10"/>
      <c r="B20" s="10"/>
      <c r="C20" s="10"/>
      <c r="D20" s="10"/>
      <c r="E20" s="17" t="s">
        <v>56</v>
      </c>
      <c r="F20" s="12">
        <f t="shared" ref="F20:G20" si="4">SUM(F5:F19)</f>
        <v>264960700</v>
      </c>
      <c r="G20" s="15">
        <f t="shared" si="4"/>
        <v>0.04877504924</v>
      </c>
    </row>
    <row r="21">
      <c r="A21" s="10"/>
      <c r="B21" s="10"/>
      <c r="C21" s="10"/>
      <c r="D21" s="10"/>
      <c r="E21" s="10" t="s">
        <v>57</v>
      </c>
      <c r="F21" s="12">
        <f>'Fossil Fuel direct investments'!B3</f>
        <v>0</v>
      </c>
      <c r="G21" s="15">
        <f>'Fossil Fuel direct investments'!B4</f>
        <v>0</v>
      </c>
    </row>
    <row r="22">
      <c r="A22" s="10"/>
      <c r="B22" s="10"/>
      <c r="C22" s="10"/>
      <c r="D22" s="10"/>
      <c r="E22" s="10"/>
      <c r="F22" s="10"/>
      <c r="G22" s="10"/>
    </row>
    <row r="23">
      <c r="A23" s="10"/>
      <c r="B23" s="10"/>
      <c r="C23" s="10"/>
      <c r="D23" s="10"/>
      <c r="E23" s="10" t="s">
        <v>58</v>
      </c>
      <c r="F23" s="12">
        <f t="shared" ref="F23:G23" si="5">F20+F21</f>
        <v>264960700</v>
      </c>
      <c r="G23" s="15">
        <f t="shared" si="5"/>
        <v>0.04877504924</v>
      </c>
    </row>
    <row r="24">
      <c r="A24" s="10"/>
      <c r="B24" s="10"/>
      <c r="C24" s="10"/>
      <c r="D24" s="10"/>
      <c r="E24" s="10" t="s">
        <v>59</v>
      </c>
      <c r="F24" s="18">
        <f>'Fossil Fuel direct investments'!B2</f>
        <v>5432300000</v>
      </c>
      <c r="G24" s="10"/>
    </row>
  </sheetData>
  <drawing r:id="rId1"/>
</worksheet>
</file>