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<sst xmlns="http://schemas.openxmlformats.org/spreadsheetml/2006/main" count="609" uniqueCount="247">
  <si>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</si>
  <si>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</si>
  <si>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</si>
  <si>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</si>
  <si>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</si>
  <si>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</si>
  <si>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</si>
  <si>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</si>
  <si>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</si>
  <si>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</si>
  <si>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</si>
  <si>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</si>
  <si>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</si>
  <si>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Name of Local Authority Pension Fund</t>
  </si>
  <si>
    <t>Name</t>
  </si>
  <si>
    <t>Freedom of Information requests were made to all administering authorities</t>
  </si>
  <si>
    <t>for local authority pension funds.</t>
  </si>
  <si>
    <t>Description of holding</t>
  </si>
  <si>
    <t>Sub-Category/ Classification</t>
  </si>
  <si>
    <t>Some responded with thorough data, while others did not. Where the</t>
  </si>
  <si>
    <t>Oil/ Gas Companies</t>
  </si>
  <si>
    <t>Administering body of the Pension fund did not respond with sufficient</t>
  </si>
  <si>
    <t>data or in time, we identified their equity investments directly from</t>
  </si>
  <si>
    <t>Coal Companies</t>
  </si>
  <si>
    <t>Verification</t>
  </si>
  <si>
    <t>their Annual Report and added them in the sheet 'Pooled Funds &amp; Total</t>
  </si>
  <si>
    <t>Fossil Fuel Amounts</t>
  </si>
  <si>
    <t>All Amounts</t>
  </si>
  <si>
    <t>Fossil Fuel investments.’ In these cases, other sheets will appear mostly</t>
  </si>
  <si>
    <t>empty.</t>
  </si>
  <si>
    <t>Where cells contain “#NUM”, this is not due to a mistake in the script,</t>
  </si>
  <si>
    <t>but due to limited data being provided.</t>
  </si>
  <si>
    <t>Westminster City Council Pension Fund</t>
  </si>
  <si>
    <t>ILF GBP LIQUIDITY FD</t>
  </si>
  <si>
    <t>Funds - Short Term Investment</t>
  </si>
  <si>
    <t>Pooled fund estimate</t>
  </si>
  <si>
    <t>Amount</t>
  </si>
  <si>
    <t>Percentage</t>
  </si>
  <si>
    <t>Pooled fund</t>
  </si>
  <si>
    <t>Estimated fossil fuel holdings:</t>
  </si>
  <si>
    <t>in % of total holdings</t>
  </si>
  <si>
    <t>Total</t>
  </si>
  <si>
    <t>Annual Report 2014</t>
  </si>
  <si>
    <t>http://committees.westminster.gov.uk/documents/s2479/Item%204%20-%20Appendix%203.pdf</t>
  </si>
  <si>
    <t>Total holdings</t>
  </si>
  <si>
    <t>Total fossil fuel holdings</t>
  </si>
  <si>
    <t>Percentage in fossil fuels</t>
  </si>
  <si>
    <t>Top 10 Fossil Fuel Holdings</t>
  </si>
  <si>
    <t>This excludes holdings through pooled funds - see next sheet</t>
  </si>
  <si>
    <t>yes</t>
  </si>
  <si>
    <t>Total estimated fossil fuels in largest pooled funds</t>
  </si>
  <si>
    <t>Total direct fossil fuels</t>
  </si>
  <si>
    <t>Total fossil fuels</t>
  </si>
  <si>
    <t>LEGAL &amp; GENERAL KY - WORLD EQUITY INDEX-GBP</t>
  </si>
  <si>
    <t>Unit Trust Equity</t>
  </si>
  <si>
    <t>MAJEDIE ASSET MANAGEMENT B UCITS</t>
  </si>
  <si>
    <t>Funds - Common Stock</t>
  </si>
  <si>
    <t>BAILLIE GIFFORD LI GLOBAL ALPHA PEN S GBP ACC</t>
  </si>
  <si>
    <t>CONVENTUM ASSET MANAGEMENT (LU )GL.EQ.CUR.UNH.P GBP</t>
  </si>
  <si>
    <t>NORTEL NETWORKS CP COM NPV</t>
  </si>
  <si>
    <t>Common Stock</t>
  </si>
  <si>
    <t>UNITED KINGDOM(GOVERNMENT OF) 1.25% GILT 22/7/18</t>
  </si>
  <si>
    <t>Government Bonds</t>
  </si>
  <si>
    <t>EURO INV BANK 4.75% BDS 15/10/18 GBP1000</t>
  </si>
  <si>
    <t>Government Agencies</t>
  </si>
  <si>
    <t>INSIGHT GLOBAL FUNDS II LIBOR PLUS S GBP</t>
  </si>
  <si>
    <t>Funds - Corporate Bond</t>
  </si>
  <si>
    <t>KREDITANST FUR WIE 5.55% MTN 07/6/21 GBP(EXCH</t>
  </si>
  <si>
    <t>INSIGHT GLOBAL II EMERGING MARKET DEBT FD CLS</t>
  </si>
  <si>
    <t>Unit Trust Bonds</t>
  </si>
  <si>
    <t>BARCLAYS BANK PLC 10% SUB MTN 21/05/2021GBP</t>
  </si>
  <si>
    <t>Corporate Bonds</t>
  </si>
  <si>
    <t>EURO INV BANK 5.375% EMTN 07/03/2019 GBP</t>
  </si>
  <si>
    <t>EURO INV BANK 5.375% GTD BDS 7/6/2021 GBP</t>
  </si>
  <si>
    <t>LEGAL &amp; GENERAL GP 6.385%-FR SUB PERP GBP50000</t>
  </si>
  <si>
    <t>HSBC HOLDINGS PLC 6.75% SUB MTN 09/28 GBP'REG</t>
  </si>
  <si>
    <t>BANK OF AMERICA CORPORATION BNDS 4.25% 10/12/2026</t>
  </si>
  <si>
    <t>ERSTE GROUP BANK AG 5.5% 26/05/2025</t>
  </si>
  <si>
    <t>KON KPN NV 5.75% EMTN 17/09/2029 GBP</t>
  </si>
  <si>
    <t>SCOTTISH WIDOWS PLC 5.5% 16/06/2023</t>
  </si>
  <si>
    <t>AXA 5.453%-FRN SUB PERP GBP</t>
  </si>
  <si>
    <t>NETWORK RAIL INFRA 4.75% NTS 22/01/24 GBP1000</t>
  </si>
  <si>
    <t>COMMONWEALTH BANK AUST MTN 3.0% 04/09/2026</t>
  </si>
  <si>
    <t>INSIGHT GLOBAL FUNDS II SHORT DATED HIGHYIELD BOND S GBP</t>
  </si>
  <si>
    <t>RWE FINANCE BV 6.25% GT NTS 3/6/30 GBP</t>
  </si>
  <si>
    <t>RSA INSURANCE GROUP PLC 5.125% 10/10/2045</t>
  </si>
  <si>
    <t>ELECTRICITE DE FRANCE 6% SUB PERP GBP100000 29/12/2049</t>
  </si>
  <si>
    <t>CHANNEL LINK ENTER FRN A/BKD 06/2050 EUR</t>
  </si>
  <si>
    <t>ING BANK NV 5.375% 15/04/2021</t>
  </si>
  <si>
    <t>CREDIT AGRICOLE SA 7.375% SUB 18/12/2023GBP</t>
  </si>
  <si>
    <t>RESEAU FERRE DE FR 5.5% EMTN 1/12/21 GBPREG'S</t>
  </si>
  <si>
    <t>LLOYDS BANK PLC 5.125% MTG 07/03/25 GBP1000</t>
  </si>
  <si>
    <t>CPUK FIN LTD 7.239% 28/02/2024</t>
  </si>
  <si>
    <t>NATL GRID ELEC TRA 4.0% 08 JUN 2027 GBP100000</t>
  </si>
  <si>
    <t>ANGLIAN WATER SVCS 5.5%-FR MTN 10/40 GBP'17' B</t>
  </si>
  <si>
    <t>EDF 6.25% MTN 30/05/28 GBP50000</t>
  </si>
  <si>
    <t>ING BANK NV 5.8% SUB 25/09/23 USD'REGS</t>
  </si>
  <si>
    <t>SOCIETY OF LLOYD'S 4.75% 30/10/2024</t>
  </si>
  <si>
    <t>BAA (SH) PLC 6% A/BKD 20/03/20 GBP</t>
  </si>
  <si>
    <t>AA BOND CO LTD MTN 4.2487% 31/07/2020</t>
  </si>
  <si>
    <t>TELEREAL SECURED FINANCE 4.01% NTS 10/12/31 GBP1000</t>
  </si>
  <si>
    <t>ABP FINANCE PLC 6.25% EMTN 14/12/26 GBP1000</t>
  </si>
  <si>
    <t>ROYAL BK OF SCOTLAND PLC 5.125% 13/01/2024</t>
  </si>
  <si>
    <t>ABBEY NATL TREASURY SERV 3.875% 15/10/2029</t>
  </si>
  <si>
    <t>SCENTRE MGMT LTD 2.375% 08/04/2022</t>
  </si>
  <si>
    <t>JUTURNA (ELOC 16) 5.0636%CMBS GTD 10/8/33 GBP</t>
  </si>
  <si>
    <t>INTU (SGS) FINANCE PLC 17/03/2023</t>
  </si>
  <si>
    <t>BAA (SH) PLC 7.125% A/BKD 14/02/2024 GBP</t>
  </si>
  <si>
    <t>UK(GOVT OF) 5% STK 07/03/2025 GBP100</t>
  </si>
  <si>
    <t>ELECTR NORTH WEST 8.875% BDS 25/3/26 GBP(BR)</t>
  </si>
  <si>
    <t>LONDON STOCK EXCH 9.125% NTS 18/10/19 GBP1000</t>
  </si>
  <si>
    <t>UK(GOVT OF) 4% TSY GLT 07/03/22 GBP0.01</t>
  </si>
  <si>
    <t>BK OF AMERICA CORP 6.125% MTN 15/09/2021GBP</t>
  </si>
  <si>
    <t>ANNINGTON FIN NO4 0% A/BKD 07/12/2022 GBP</t>
  </si>
  <si>
    <t>CREDIT AGRICOLE SA 4.375% DUE 03-17-2025</t>
  </si>
  <si>
    <t>UK(GOVT OF) 4.5% GILT 07/03/19 GBP0.01</t>
  </si>
  <si>
    <t>BARCLAYS BANK PLC 4.25% MTG 12/01/2022 GBP</t>
  </si>
  <si>
    <t>CRH FIN UK PLC 8.25% GTD BDS 24/04/15 GBP</t>
  </si>
  <si>
    <t>ASIF III (JERSEY) 5.375% EMTN 14/10/16 GBP</t>
  </si>
  <si>
    <t>UK(GOVT OF) 4.25% STK 07/12/27 GBP</t>
  </si>
  <si>
    <t>WHITE CITY PROPERT 5.1202% GTD 17/4/35 GBP REG</t>
  </si>
  <si>
    <t>EVERSHOLT FUNDING PLC 5.831% 02/12/2020</t>
  </si>
  <si>
    <t>UK(GOVT OF) 4.75% STK 07/9/2015 GBP0.01</t>
  </si>
  <si>
    <t>UK(GOVT OF) 5% GILT 07/03/18 GBP0.01</t>
  </si>
  <si>
    <t>UK(GOVT OF) 4.75% STK 07/03/2020 GBP100</t>
  </si>
  <si>
    <t>ABBEY NATL TREAS SERV BNDS 5.25% 16 FEB 2029</t>
  </si>
  <si>
    <t>SCENTRE MGMT LTD 3.875% 16/07/2026</t>
  </si>
  <si>
    <t>UK(GOVT OF) 4% STK 07/09/2016 GBP100</t>
  </si>
  <si>
    <t>ITALY(REP OF) 6% MTN 4/8/2028 GBP(VAR)</t>
  </si>
  <si>
    <t>LAND SEC.CAP.MKTS. 4.875%-FRN MTN 29/09/25 GBP</t>
  </si>
  <si>
    <t>BANQUE POPULAIRE CAISSE D'EPARGNE 5.25% 16/04/2029</t>
  </si>
  <si>
    <t>GATWICK FUNDING LI 5.25% EMTN 1/24 GBP CL'A'</t>
  </si>
  <si>
    <t>SKY PLC 4% GTD SNR MTN 26/11/29 GBP</t>
  </si>
  <si>
    <t>UK(GOVT OF) 8% STK 07/06/2021 GBP0.01</t>
  </si>
  <si>
    <t>COMCAST CORP NEW 5.5% DUE 11-23-2029</t>
  </si>
  <si>
    <t>ROYAL BANK OF SCOT 6.875% EMTN 17/05/2025 GBP</t>
  </si>
  <si>
    <t>SOUTHERN WATER SERVICES FINANCE 4.5% 31/03/2038 GBP1000</t>
  </si>
  <si>
    <t>EQUITY RELEASE NO3 5.05% MTG 26/4/33 GBPA2 'S</t>
  </si>
  <si>
    <t>Non-Government Backed C.M.O.s</t>
  </si>
  <si>
    <t>JPMORGAN CHASE &amp; CO MTN 1.875% 10/02/2020</t>
  </si>
  <si>
    <t>UK(GOVT OF) 2% GILT 22/01/16 GBP</t>
  </si>
  <si>
    <t>COMMERZBANK AG 7.75% MTN 16/03/2021 EUR</t>
  </si>
  <si>
    <t>UK(GOVT OF) 3.75% T-GILT 7/9/21 GBP</t>
  </si>
  <si>
    <t>RWE FINANCE BV 5.625% MTN 6/12/23 GBP1000</t>
  </si>
  <si>
    <t>AVIVA PLC 6.125% PERP 31/12/2049</t>
  </si>
  <si>
    <t>UK(GOVT OF) 1% GILT 7/9/2017 GBP1</t>
  </si>
  <si>
    <t>LAND SEC.CAP.MKTS. 4.875%-FRN 07/11/2019GBP</t>
  </si>
  <si>
    <t>UK(GOVT OF) 3.75% GILT 7/9/2019 GBP</t>
  </si>
  <si>
    <t>TELEFONICA EMISION 5.597% MTN 12/03/20 GBP1000</t>
  </si>
  <si>
    <t>UK(GOVT OF) 1.75% GILT 22/07/19 GBP0.01</t>
  </si>
  <si>
    <t>BK OF AMERICA CORP 5.5% EMTN 22/11/21 GBP50000</t>
  </si>
  <si>
    <t>B.A.T.INTERNATIONAL FINANCE 4.0% 04/09/2026 GBP100000</t>
  </si>
  <si>
    <t>NATIONWIDE B/S 5.625% SNR 09/09/19 GBP'398</t>
  </si>
  <si>
    <t>ANNINGTON FIN NO4 6.5676%-VAR BDS 01/23 GBP M</t>
  </si>
  <si>
    <t>UK(GOVT OF) 1.75% GILT 22/1/17 GBP0.01</t>
  </si>
  <si>
    <t>GE CAPITAL UK FUND 5.125% GTD EMTN 24/5/23 GBP</t>
  </si>
  <si>
    <t>HLTH CARE REIT INC 4.5% DUE 12-01-2034</t>
  </si>
  <si>
    <t>UK(GOVT OF) 1.75% GILT 07/09/22 GBP0.01</t>
  </si>
  <si>
    <t>INTU METROCENTRE FINANCE 4.125% 06/12/2023</t>
  </si>
  <si>
    <t>UK(GOVT OF) 2.25% GILT 07/09/23 GBP</t>
  </si>
  <si>
    <t>UK(GOVT OF) 6% STK 07/12/2028 GBP0.01</t>
  </si>
  <si>
    <t>ABBEY NATL TRSY SV 4.125% GTD MTN 14/09/17 GBP</t>
  </si>
  <si>
    <t>UK(GOVT OF) 3.75% GILT 07/09/2020 GBP</t>
  </si>
  <si>
    <t>BROADGATE FIN 4.949% NTS 05/04/31 GBP 'A2</t>
  </si>
  <si>
    <t>MONDELEZ INTERNATIONAL 2.375% DUE 03-06-2035</t>
  </si>
  <si>
    <t>CHANNEL LINK SER A3 FLTG RT 30/06/2050</t>
  </si>
  <si>
    <t>Asset Backed Securities</t>
  </si>
  <si>
    <t>TESCO PROP FIN 6 PLC 5.4111% BDS 13/07/2044 GBP100000</t>
  </si>
  <si>
    <t>LLOYDS BANK PLC 7.5% SNR EMTN 15/04/24 GBP</t>
  </si>
  <si>
    <t>HEATHROW FUNDING 5.225%-FRN ABS 2/25 GBP'A-9</t>
  </si>
  <si>
    <t>UK(GOVT OF) 2.75% GILT 07/09/24 GBP0.01</t>
  </si>
  <si>
    <t>PORTERBROOK RAIL FIN LTD 5.5% 20/04/2019</t>
  </si>
  <si>
    <t>GATWICK FUNDING LI 6.125% NTS 02/03/28 GBP'A'</t>
  </si>
  <si>
    <t>GOODMAN AUS FIN 9.75% GTD MTN 16/07/18 GBP</t>
  </si>
  <si>
    <t>TELEFONICA EMISION 5.289% GTD MTN 09/12/22 GBP</t>
  </si>
  <si>
    <t>KINDER MORGAN INC 1.5% DUE 03-16-2022</t>
  </si>
  <si>
    <t>NATL AUSTRALIA BANK 3% SNR MTG 04/09/26 GBP1000 '006'</t>
  </si>
  <si>
    <t>PUNCH TAVERNS FINA 7.274% A/BKD 15/04/2022 GBP</t>
  </si>
  <si>
    <t>NATL CAPITAL TRUST 5.62%-VAR SUB PERP GBP'REGS</t>
  </si>
  <si>
    <t>MARSTON'S ISSUER 5.1576%-FRN 15/10/27 GBP A2</t>
  </si>
  <si>
    <t>EUROPEAN INVESTMENT BANK 3.75% 07 DEC 2027</t>
  </si>
  <si>
    <t>UTRECHT FUNDING BV UTREF 1X A 28/07/2016</t>
  </si>
  <si>
    <t>Commercial Mortgage-Backed</t>
  </si>
  <si>
    <t>STHN WATER SVCS FI 6.125% SN GTD 31/3/19GBP'5</t>
  </si>
  <si>
    <t>HEALTH CARE REIT INC 4.8 DUE 11-20-2028 BEO</t>
  </si>
  <si>
    <t>GOLDMAN SACHS GRP 7.125% BDS 07/08/25 GBP1000</t>
  </si>
  <si>
    <t>KONINKLIJKE KPN NV 5.0% 18 NOV 2026</t>
  </si>
  <si>
    <t>MEADOWHALL FINANCE 4.986% M/BKD 01/2037 GBP'A1</t>
  </si>
  <si>
    <t>ACHMEA BV 6.0% SUB 04/04/2043 USD1000</t>
  </si>
  <si>
    <t>ACCESS MIDSTREAM 4.875% DUE 03-15-2024</t>
  </si>
  <si>
    <t>ACCESS MIDSTREAM 4.875% DUE 05-15-2023</t>
  </si>
  <si>
    <t>ENEL FIN INT NV 5.625% MTN 14/08/2024 GBP</t>
  </si>
  <si>
    <t>GATWICK FUNDING LTD 4.625% 27/03/2036</t>
  </si>
  <si>
    <t>INTU (SGS) FINANCE PLC 17/09/2030</t>
  </si>
  <si>
    <t>ELECTRICITE DE FRANCE MTN 5.875% DUE 31/12/2049</t>
  </si>
  <si>
    <t>UNIQUE PUB FINANCE 5.659% A/BKD 30/6/27 GBP'A4</t>
  </si>
  <si>
    <t>FUT JUN 15 LIF LONG GILT</t>
  </si>
  <si>
    <t>Fixed Income Derivatives - Futures</t>
  </si>
  <si>
    <t>THAMES WTR CAYMAN 7.241% MTN 09/04/2058 GBP</t>
  </si>
  <si>
    <t>GREAT ROLLING ST 6.875% MTN 27/07/2035 GBP</t>
  </si>
  <si>
    <t>KINDER MORGAN INC 2.25% 16/03/2027</t>
  </si>
  <si>
    <t>UNITED UTILS WATER 5.75% SNR EMTN 25/3/22 GBP</t>
  </si>
  <si>
    <t>BRITISH TELECOM 6.625% EMTN 23/06/2017 GBP</t>
  </si>
  <si>
    <t>QBE CAP FUNDING II 7.5% MTN 24/05/41 7.5% 24/05/2041</t>
  </si>
  <si>
    <t>RSA INSURANCE GRP 6.701%-FRN GTD SUB 29-05-49 GBP</t>
  </si>
  <si>
    <t>UK(GOVT OF) 2% GILT 22/07/20 GBP0.01</t>
  </si>
  <si>
    <t>GLENCORE FUNDING LLC 4.125% BDS 30/05/23 USD1000'REGS'</t>
  </si>
  <si>
    <t>PVTPL VERIZON COMMUNICATIONS INC 4.522% DUE 09-15-2048</t>
  </si>
  <si>
    <t>AVIVA PLC VAR RT DUE 03/06/41</t>
  </si>
  <si>
    <t>UK(GOVT OF) 8.75% STK 25/8/2017 GBP0.01</t>
  </si>
  <si>
    <t>GOLDMAN SACHS GRP 7.25% NTS 10/04/28 GBP1000</t>
  </si>
  <si>
    <t>ANNINGTON FIN NO4 8.07% A/B NTS 10/1/23 GBP</t>
  </si>
  <si>
    <t>YORKSHIRE ODSAL FI 6.5876% GTD MTN 21/2/23 GBP</t>
  </si>
  <si>
    <t>SCOTTISH WIDOWS PLC 7.0% 16/06/2043</t>
  </si>
  <si>
    <t>GREAT ROLLING STOCK PLC 6.5% 05/04/2031</t>
  </si>
  <si>
    <t>AXA SA 5.625% 16/01/2054</t>
  </si>
  <si>
    <t>CITIGROUP INC 6.5% EMTN 16/8/30 GBP(VAR)</t>
  </si>
  <si>
    <t>WESTERN POWER EAST 5.25% SNR EMTN 17/01/23 GBP</t>
  </si>
  <si>
    <t>GREAT ROLLING ST 6.25% MTN 27/07/20 GBP1000</t>
  </si>
  <si>
    <t>UK(GOVT OF) 8% STK 07/12/2015 GBP100</t>
  </si>
  <si>
    <t>ROYAL BANK OF SCOT 7.5% EMTN 29/04/2024 GBP</t>
  </si>
  <si>
    <t>PUNCH TAVERNS FINANCE 7.32% 15/10/2025</t>
  </si>
  <si>
    <t>KON KPN NV 5.75% SNR MTN 18/03/16 GBP</t>
  </si>
  <si>
    <t>LLOYDS BANK PLC FLTG SUB MTN 29/05/2020 GBP1000</t>
  </si>
  <si>
    <t>ENEL-SOCIETA PER AZIONI 6.25% MTN 20/06/2019 GBP1000</t>
  </si>
  <si>
    <t>VERIZON COMMUNICATIONS 4.4% DUE 11-01-2034 REG</t>
  </si>
  <si>
    <t>TESCO PROPERTY FIN 4 PLC 5.8006% 13/10/2040</t>
  </si>
  <si>
    <t>CANARY WHARF FIN 6.455% A/BK 22/10/2033 GBP'A1</t>
  </si>
  <si>
    <t>WESTERN POWER DISTR HLDG 3.875% 17/10/2024</t>
  </si>
  <si>
    <t>ABBEY NATL TRSY SV 5.75% GTD MTN 02/03/26 GBP</t>
  </si>
  <si>
    <t>GRT PLC HSE GRP MTN 4.75% 22/10/2042</t>
  </si>
  <si>
    <t>TELEREAL SECURITIS 5.9478% A/B 10/12/33</t>
  </si>
  <si>
    <t>ASSIC GENERALI SPA 10.125% EMTN 10/07/42EUR</t>
  </si>
  <si>
    <t>SEGRO PLC 6.75% BDS 23/11/21 GBP1000</t>
  </si>
  <si>
    <t>VERIZON COMMUNICATIONS 6.4% BDS 15/09/2033 USD2000</t>
  </si>
  <si>
    <t>PVTPL1 GLENCORE FDG LLC GTD 4.125% DUE 05-30-2023 BEO</t>
  </si>
  <si>
    <t>LAMBAY CAPITAL SEC 6.25% SUB PERP GBP1000 IN DEFAULT</t>
  </si>
  <si>
    <t>FUT JUN 15 EURX E-SCHATZ</t>
  </si>
  <si>
    <t>FUT JUN 15 US 2YR T-NOTE</t>
  </si>
  <si>
    <t>FUT JUN 15 EURX EUR-BOBL</t>
  </si>
  <si>
    <t>FUT JUN 15 U.S. T-BONDS</t>
  </si>
  <si>
    <t>FUT JUN 15 EURX EUR-BUND</t>
  </si>
  <si>
    <t>FUT JUN 15 5 YR T NOTE</t>
  </si>
  <si>
    <t>FUT JUN 15 10 YR T-NOTES</t>
  </si>
  <si>
    <t>STANDARD LIFE LONG LEASE PROPERTY</t>
  </si>
  <si>
    <t>Funds - Real Estate</t>
  </si>
  <si>
    <t>HERMES PROPERTY UT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</si>
</sst>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sz val="10.0"/>
    </font>
    <font>
      <b/>
      <sz val="11.0"/>
    </font>
    <font>
      <b/>
    </font>
    <font>
      <sz val="11.0"/>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4" xfId="0" applyAlignment="1" applyFont="1" applyNumberFormat="1">
      <alignment vertical="bottom"/>
    </xf>
    <xf borderId="0" fillId="0" fontId="4" numFmtId="0" xfId="0" applyAlignment="1" applyFont="1">
      <alignment vertical="bottom"/>
    </xf>
    <xf borderId="0" fillId="0" fontId="5" numFmtId="0" xfId="0" applyAlignment="1" applyFont="1">
      <alignment/>
    </xf>
    <xf borderId="0" fillId="0" fontId="5" numFmtId="0" xfId="0" applyFont="1"/>
    <xf borderId="0" fillId="0" fontId="6" numFmtId="0" xfId="0" applyAlignment="1" applyFont="1">
      <alignment/>
    </xf>
    <xf borderId="0" fillId="0" fontId="6" numFmtId="0" xfId="0" applyAlignment="1" applyFont="1">
      <alignment vertical="bottom"/>
    </xf>
    <xf borderId="0" fillId="0" fontId="3" numFmtId="0" xfId="0" applyAlignment="1" applyFont="1">
      <alignment vertical="bottom"/>
    </xf>
    <xf borderId="0" fillId="0" fontId="3" numFmtId="9" xfId="0" applyAlignment="1" applyFont="1" applyNumberFormat="1">
      <alignment horizontal="right" vertical="bottom"/>
    </xf>
    <xf borderId="0" fillId="0" fontId="3" numFmtId="4" xfId="0" applyAlignment="1" applyFont="1" applyNumberFormat="1">
      <alignment horizontal="right" vertical="bottom"/>
    </xf>
    <xf borderId="0" fillId="0" fontId="7"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3" xfId="0" applyAlignment="1" applyFont="1" applyNumberFormat="1">
      <alignment horizontal="right" vertical="bottom"/>
    </xf>
    <xf borderId="0" fillId="0" fontId="3" numFmtId="3" xfId="0" applyAlignment="1" applyFont="1" applyNumberFormat="1">
      <alignment vertical="bottom"/>
    </xf>
    <xf borderId="0" fillId="0" fontId="3" numFmtId="10" xfId="0" applyAlignment="1" applyFont="1" applyNumberFormat="1">
      <alignment horizontal="right" vertical="bottom"/>
    </xf>
    <xf borderId="0" fillId="0" fontId="3" numFmtId="0" xfId="0" applyAlignment="1" applyFont="1">
      <alignmen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6" numFmtId="4" xfId="0" applyAlignment="1" applyFont="1" applyNumberFormat="1">
      <alignment/>
    </xf>
    <xf borderId="0" fillId="0" fontId="6" numFmtId="4" xfId="0" applyAlignment="1" applyFont="1" applyNumberFormat="1">
      <alignment vertical="bottom"/>
    </xf>
    <xf borderId="0" fillId="0" fontId="6" numFmtId="0" xfId="0" applyAlignment="1" applyFont="1">
      <alignment vertical="bottom"/>
    </xf>
    <xf borderId="0" fillId="0" fontId="4" numFmtId="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mmittees.westminster.gov.uk/documents/s2479/Item%204%20-%20Appendix%203.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15</v>
      </c>
    </row>
    <row r="16">
      <c r="A16" s="1" t="s">
        <v>16</v>
      </c>
    </row>
    <row r="17">
      <c r="A17" s="1" t="s">
        <v>19</v>
      </c>
    </row>
    <row r="18">
      <c r="A18" s="1" t="s">
        <v>21</v>
      </c>
    </row>
    <row r="19">
      <c r="A19" s="1" t="s">
        <v>22</v>
      </c>
    </row>
    <row r="20">
      <c r="A20" s="1" t="s">
        <v>25</v>
      </c>
    </row>
    <row r="21">
      <c r="A21" s="1" t="s">
        <v>28</v>
      </c>
    </row>
    <row r="22">
      <c r="A22" s="1" t="s">
        <v>29</v>
      </c>
    </row>
    <row r="23">
      <c r="A23" s="1" t="s">
        <v>30</v>
      </c>
    </row>
    <row r="24">
      <c r="A24" s="1"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52.14"/>
    <col customWidth="1" min="3" max="3" width="30.43"/>
    <col customWidth="1" min="4" max="4" width="20.86"/>
    <col customWidth="1" min="5" max="5" width="19.43"/>
    <col customWidth="1" min="6" max="6" width="19.57"/>
    <col customWidth="1" min="7" max="7" width="19.14"/>
    <col customWidth="1" min="8" max="8" width="42.71"/>
    <col customWidth="1" min="9" max="9" width="25.0"/>
  </cols>
  <sheetData>
    <row r="1">
      <c r="A1" s="4" t="s">
        <v>13</v>
      </c>
      <c r="B1" s="4" t="s">
        <v>17</v>
      </c>
      <c r="C1" s="4" t="s">
        <v>18</v>
      </c>
      <c r="D1" s="5" t="s">
        <v>20</v>
      </c>
      <c r="E1" s="5" t="s">
        <v>23</v>
      </c>
      <c r="F1" s="5" t="s">
        <v>24</v>
      </c>
      <c r="G1" s="5" t="s">
        <v>26</v>
      </c>
      <c r="H1" s="4" t="s">
        <v>27</v>
      </c>
      <c r="I1" s="6"/>
      <c r="J1" s="6"/>
      <c r="K1" s="6"/>
      <c r="L1" s="6"/>
      <c r="M1" s="6"/>
      <c r="N1" s="6"/>
      <c r="O1" s="6"/>
      <c r="P1" s="6"/>
      <c r="Q1" s="6"/>
      <c r="R1" s="6"/>
      <c r="S1" s="6"/>
      <c r="T1" s="6"/>
      <c r="U1" s="6"/>
      <c r="V1" s="6"/>
      <c r="W1" s="6"/>
      <c r="X1" s="6"/>
      <c r="Y1" s="6"/>
      <c r="Z1" s="6"/>
      <c r="AA1" s="6"/>
      <c r="AB1" s="6"/>
      <c r="AC1" s="6"/>
      <c r="AD1" s="6"/>
    </row>
    <row r="2">
      <c r="A2" s="7" t="s">
        <v>32</v>
      </c>
      <c r="B2" s="8" t="s">
        <v>33</v>
      </c>
      <c r="C2" s="8" t="s">
        <v>34</v>
      </c>
      <c r="D2" s="19" t="str">
        <f t="shared" ref="D2:D18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9" t="str">
        <f t="shared" ref="E2:E18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0" t="str">
        <f t="shared" ref="F2:F185" si="3">IF(OR(NOT(D2="0"),NOT(E2="0")),B2,D2)</f>
        <v>0</v>
      </c>
      <c r="G2" s="21" t="str">
        <f t="shared" ref="G2:G185" si="4">IF(F2="0",F2,H2)</f>
        <v>0</v>
      </c>
      <c r="H2" s="22">
        <v>1.40825727E7</v>
      </c>
    </row>
    <row r="3">
      <c r="A3" s="7" t="s">
        <v>32</v>
      </c>
      <c r="B3" s="8" t="s">
        <v>33</v>
      </c>
      <c r="C3" s="8" t="s">
        <v>34</v>
      </c>
      <c r="D3" s="19" t="str">
        <f t="shared" si="1"/>
        <v>0</v>
      </c>
      <c r="E3" s="19" t="str">
        <f t="shared" si="2"/>
        <v>0</v>
      </c>
      <c r="F3" s="20" t="str">
        <f t="shared" si="3"/>
        <v>0</v>
      </c>
      <c r="G3" s="21" t="str">
        <f t="shared" si="4"/>
        <v>0</v>
      </c>
      <c r="H3" s="22">
        <v>845355.56</v>
      </c>
    </row>
    <row r="4">
      <c r="A4" s="7" t="s">
        <v>32</v>
      </c>
      <c r="B4" s="8" t="s">
        <v>53</v>
      </c>
      <c r="C4" s="8" t="s">
        <v>54</v>
      </c>
      <c r="D4" s="19" t="str">
        <f t="shared" si="1"/>
        <v>0</v>
      </c>
      <c r="E4" s="19" t="str">
        <f t="shared" si="2"/>
        <v>0</v>
      </c>
      <c r="F4" s="20" t="str">
        <f t="shared" si="3"/>
        <v>0</v>
      </c>
      <c r="G4" s="21" t="str">
        <f t="shared" si="4"/>
        <v>0</v>
      </c>
      <c r="H4" s="22">
        <v>2.8196907468E8</v>
      </c>
    </row>
    <row r="5">
      <c r="A5" s="7" t="s">
        <v>32</v>
      </c>
      <c r="B5" s="8" t="s">
        <v>55</v>
      </c>
      <c r="C5" s="8" t="s">
        <v>56</v>
      </c>
      <c r="D5" s="19" t="str">
        <f t="shared" si="1"/>
        <v>0</v>
      </c>
      <c r="E5" s="19" t="str">
        <f t="shared" si="2"/>
        <v>0</v>
      </c>
      <c r="F5" s="20" t="str">
        <f t="shared" si="3"/>
        <v>0</v>
      </c>
      <c r="G5" s="21" t="str">
        <f t="shared" si="4"/>
        <v>0</v>
      </c>
      <c r="H5" s="22">
        <v>2.5651069299E8</v>
      </c>
    </row>
    <row r="6">
      <c r="A6" s="7" t="s">
        <v>32</v>
      </c>
      <c r="B6" s="8" t="s">
        <v>57</v>
      </c>
      <c r="C6" s="8" t="s">
        <v>56</v>
      </c>
      <c r="D6" s="19" t="str">
        <f t="shared" si="1"/>
        <v>0</v>
      </c>
      <c r="E6" s="19" t="str">
        <f t="shared" si="2"/>
        <v>0</v>
      </c>
      <c r="F6" s="20" t="str">
        <f t="shared" si="3"/>
        <v>0</v>
      </c>
      <c r="G6" s="21" t="str">
        <f t="shared" si="4"/>
        <v>0</v>
      </c>
      <c r="H6" s="22">
        <v>1.8072863061E8</v>
      </c>
    </row>
    <row r="7">
      <c r="A7" s="7" t="s">
        <v>32</v>
      </c>
      <c r="B7" s="8" t="s">
        <v>58</v>
      </c>
      <c r="C7" s="8" t="s">
        <v>56</v>
      </c>
      <c r="D7" s="19" t="str">
        <f t="shared" si="1"/>
        <v>0</v>
      </c>
      <c r="E7" s="19" t="str">
        <f t="shared" si="2"/>
        <v>0</v>
      </c>
      <c r="F7" s="20" t="str">
        <f t="shared" si="3"/>
        <v>0</v>
      </c>
      <c r="G7" s="21" t="str">
        <f t="shared" si="4"/>
        <v>0</v>
      </c>
      <c r="H7" s="22">
        <v>1.0956880476E8</v>
      </c>
    </row>
    <row r="8">
      <c r="A8" s="7" t="s">
        <v>32</v>
      </c>
      <c r="B8" s="8" t="s">
        <v>59</v>
      </c>
      <c r="C8" s="8" t="s">
        <v>60</v>
      </c>
      <c r="D8" s="19" t="str">
        <f t="shared" si="1"/>
        <v>0</v>
      </c>
      <c r="E8" s="19" t="str">
        <f t="shared" si="2"/>
        <v>0</v>
      </c>
      <c r="F8" s="20" t="str">
        <f t="shared" si="3"/>
        <v>0</v>
      </c>
      <c r="G8" s="21" t="str">
        <f t="shared" si="4"/>
        <v>0</v>
      </c>
      <c r="H8" s="7">
        <v>2.02</v>
      </c>
    </row>
    <row r="9">
      <c r="A9" s="7" t="s">
        <v>32</v>
      </c>
      <c r="B9" s="8" t="s">
        <v>61</v>
      </c>
      <c r="C9" s="8" t="s">
        <v>62</v>
      </c>
      <c r="D9" s="19" t="str">
        <f t="shared" si="1"/>
        <v>0</v>
      </c>
      <c r="E9" s="19" t="str">
        <f t="shared" si="2"/>
        <v>0</v>
      </c>
      <c r="F9" s="20" t="str">
        <f t="shared" si="3"/>
        <v>0</v>
      </c>
      <c r="G9" s="21" t="str">
        <f t="shared" si="4"/>
        <v>0</v>
      </c>
      <c r="H9" s="22">
        <v>9135612.0</v>
      </c>
    </row>
    <row r="10">
      <c r="A10" s="7" t="s">
        <v>32</v>
      </c>
      <c r="B10" s="8" t="s">
        <v>63</v>
      </c>
      <c r="C10" s="8" t="s">
        <v>64</v>
      </c>
      <c r="D10" s="19" t="str">
        <f t="shared" si="1"/>
        <v>0</v>
      </c>
      <c r="E10" s="19" t="str">
        <f t="shared" si="2"/>
        <v>0</v>
      </c>
      <c r="F10" s="20" t="str">
        <f t="shared" si="3"/>
        <v>0</v>
      </c>
      <c r="G10" s="21" t="str">
        <f t="shared" si="4"/>
        <v>0</v>
      </c>
      <c r="H10" s="22">
        <v>7852540.9</v>
      </c>
    </row>
    <row r="11">
      <c r="A11" s="7" t="s">
        <v>32</v>
      </c>
      <c r="B11" s="8" t="s">
        <v>65</v>
      </c>
      <c r="C11" s="8" t="s">
        <v>66</v>
      </c>
      <c r="D11" s="19" t="str">
        <f t="shared" si="1"/>
        <v>0</v>
      </c>
      <c r="E11" s="19" t="str">
        <f t="shared" si="2"/>
        <v>0</v>
      </c>
      <c r="F11" s="20" t="str">
        <f t="shared" si="3"/>
        <v>0</v>
      </c>
      <c r="G11" s="21" t="str">
        <f t="shared" si="4"/>
        <v>0</v>
      </c>
      <c r="H11" s="22">
        <v>5950656.37</v>
      </c>
    </row>
    <row r="12">
      <c r="A12" s="7" t="s">
        <v>32</v>
      </c>
      <c r="B12" s="8" t="s">
        <v>67</v>
      </c>
      <c r="C12" s="8" t="s">
        <v>64</v>
      </c>
      <c r="D12" s="19" t="str">
        <f t="shared" si="1"/>
        <v>0</v>
      </c>
      <c r="E12" s="19" t="str">
        <f t="shared" si="2"/>
        <v>0</v>
      </c>
      <c r="F12" s="20" t="str">
        <f t="shared" si="3"/>
        <v>0</v>
      </c>
      <c r="G12" s="21" t="str">
        <f t="shared" si="4"/>
        <v>0</v>
      </c>
      <c r="H12" s="22">
        <v>5098719.0</v>
      </c>
    </row>
    <row r="13">
      <c r="A13" s="7" t="s">
        <v>32</v>
      </c>
      <c r="B13" s="8" t="s">
        <v>68</v>
      </c>
      <c r="C13" s="8" t="s">
        <v>69</v>
      </c>
      <c r="D13" s="19" t="str">
        <f t="shared" si="1"/>
        <v>0</v>
      </c>
      <c r="E13" s="19" t="str">
        <f t="shared" si="2"/>
        <v>0</v>
      </c>
      <c r="F13" s="20" t="str">
        <f t="shared" si="3"/>
        <v>0</v>
      </c>
      <c r="G13" s="21" t="str">
        <f t="shared" si="4"/>
        <v>0</v>
      </c>
      <c r="H13" s="22">
        <v>4449095.24</v>
      </c>
    </row>
    <row r="14">
      <c r="A14" s="7" t="s">
        <v>32</v>
      </c>
      <c r="B14" s="8" t="s">
        <v>70</v>
      </c>
      <c r="C14" s="8" t="s">
        <v>71</v>
      </c>
      <c r="D14" s="19" t="str">
        <f t="shared" si="1"/>
        <v>0</v>
      </c>
      <c r="E14" s="19" t="str">
        <f t="shared" si="2"/>
        <v>0</v>
      </c>
      <c r="F14" s="20" t="str">
        <f t="shared" si="3"/>
        <v>0</v>
      </c>
      <c r="G14" s="21" t="str">
        <f t="shared" si="4"/>
        <v>0</v>
      </c>
      <c r="H14" s="22">
        <v>3542245.61</v>
      </c>
    </row>
    <row r="15">
      <c r="A15" s="7" t="s">
        <v>32</v>
      </c>
      <c r="B15" s="8" t="s">
        <v>72</v>
      </c>
      <c r="C15" s="8" t="s">
        <v>64</v>
      </c>
      <c r="D15" s="19" t="str">
        <f t="shared" si="1"/>
        <v>0</v>
      </c>
      <c r="E15" s="19" t="str">
        <f t="shared" si="2"/>
        <v>0</v>
      </c>
      <c r="F15" s="20" t="str">
        <f t="shared" si="3"/>
        <v>0</v>
      </c>
      <c r="G15" s="21" t="str">
        <f t="shared" si="4"/>
        <v>0</v>
      </c>
      <c r="H15" s="22">
        <v>3495450.0</v>
      </c>
    </row>
    <row r="16">
      <c r="A16" s="7" t="s">
        <v>32</v>
      </c>
      <c r="B16" s="8" t="s">
        <v>73</v>
      </c>
      <c r="C16" s="8" t="s">
        <v>64</v>
      </c>
      <c r="D16" s="19" t="str">
        <f t="shared" si="1"/>
        <v>0</v>
      </c>
      <c r="E16" s="19" t="str">
        <f t="shared" si="2"/>
        <v>0</v>
      </c>
      <c r="F16" s="20" t="str">
        <f t="shared" si="3"/>
        <v>0</v>
      </c>
      <c r="G16" s="21" t="str">
        <f t="shared" si="4"/>
        <v>0</v>
      </c>
      <c r="H16" s="22">
        <v>2833613.8</v>
      </c>
    </row>
    <row r="17">
      <c r="A17" s="7" t="s">
        <v>32</v>
      </c>
      <c r="B17" s="8" t="s">
        <v>74</v>
      </c>
      <c r="C17" s="8" t="s">
        <v>71</v>
      </c>
      <c r="D17" s="19" t="str">
        <f t="shared" si="1"/>
        <v>0</v>
      </c>
      <c r="E17" s="19" t="str">
        <f t="shared" si="2"/>
        <v>0</v>
      </c>
      <c r="F17" s="20" t="str">
        <f t="shared" si="3"/>
        <v>0</v>
      </c>
      <c r="G17" s="21" t="str">
        <f t="shared" si="4"/>
        <v>0</v>
      </c>
      <c r="H17" s="22">
        <v>2717178.0</v>
      </c>
    </row>
    <row r="18">
      <c r="A18" s="7" t="s">
        <v>32</v>
      </c>
      <c r="B18" s="8" t="s">
        <v>75</v>
      </c>
      <c r="C18" s="8" t="s">
        <v>71</v>
      </c>
      <c r="D18" s="19" t="str">
        <f t="shared" si="1"/>
        <v>0</v>
      </c>
      <c r="E18" s="19" t="str">
        <f t="shared" si="2"/>
        <v>0</v>
      </c>
      <c r="F18" s="20" t="str">
        <f t="shared" si="3"/>
        <v>0</v>
      </c>
      <c r="G18" s="21" t="str">
        <f t="shared" si="4"/>
        <v>0</v>
      </c>
      <c r="H18" s="22">
        <v>2009475.8</v>
      </c>
    </row>
    <row r="19">
      <c r="A19" s="7" t="s">
        <v>32</v>
      </c>
      <c r="B19" s="8" t="s">
        <v>76</v>
      </c>
      <c r="C19" s="8" t="s">
        <v>71</v>
      </c>
      <c r="D19" s="19" t="str">
        <f t="shared" si="1"/>
        <v>0</v>
      </c>
      <c r="E19" s="19" t="str">
        <f t="shared" si="2"/>
        <v>0</v>
      </c>
      <c r="F19" s="20" t="str">
        <f t="shared" si="3"/>
        <v>0</v>
      </c>
      <c r="G19" s="21" t="str">
        <f t="shared" si="4"/>
        <v>0</v>
      </c>
      <c r="H19" s="22">
        <v>1944599.4</v>
      </c>
    </row>
    <row r="20">
      <c r="A20" s="7" t="s">
        <v>32</v>
      </c>
      <c r="B20" s="8" t="s">
        <v>77</v>
      </c>
      <c r="C20" s="8" t="s">
        <v>71</v>
      </c>
      <c r="D20" s="19" t="str">
        <f t="shared" si="1"/>
        <v>0</v>
      </c>
      <c r="E20" s="19" t="str">
        <f t="shared" si="2"/>
        <v>0</v>
      </c>
      <c r="F20" s="20" t="str">
        <f t="shared" si="3"/>
        <v>0</v>
      </c>
      <c r="G20" s="21" t="str">
        <f t="shared" si="4"/>
        <v>0</v>
      </c>
      <c r="H20" s="22">
        <v>1829572.25</v>
      </c>
    </row>
    <row r="21">
      <c r="A21" s="7" t="s">
        <v>32</v>
      </c>
      <c r="B21" s="8" t="s">
        <v>78</v>
      </c>
      <c r="C21" s="8" t="s">
        <v>71</v>
      </c>
      <c r="D21" s="19" t="str">
        <f t="shared" si="1"/>
        <v>0</v>
      </c>
      <c r="E21" s="19" t="str">
        <f t="shared" si="2"/>
        <v>0</v>
      </c>
      <c r="F21" s="20" t="str">
        <f t="shared" si="3"/>
        <v>0</v>
      </c>
      <c r="G21" s="21" t="str">
        <f t="shared" si="4"/>
        <v>0</v>
      </c>
      <c r="H21" s="22">
        <v>1781912.49</v>
      </c>
    </row>
    <row r="22">
      <c r="A22" s="7" t="s">
        <v>32</v>
      </c>
      <c r="B22" s="8" t="s">
        <v>79</v>
      </c>
      <c r="C22" s="8" t="s">
        <v>71</v>
      </c>
      <c r="D22" s="19" t="str">
        <f t="shared" si="1"/>
        <v>0</v>
      </c>
      <c r="E22" s="19" t="str">
        <f t="shared" si="2"/>
        <v>0</v>
      </c>
      <c r="F22" s="20" t="str">
        <f t="shared" si="3"/>
        <v>0</v>
      </c>
      <c r="G22" s="21" t="str">
        <f t="shared" si="4"/>
        <v>0</v>
      </c>
      <c r="H22" s="22">
        <v>1781715.51</v>
      </c>
    </row>
    <row r="23">
      <c r="A23" s="7" t="s">
        <v>32</v>
      </c>
      <c r="B23" s="8" t="s">
        <v>80</v>
      </c>
      <c r="C23" s="8" t="s">
        <v>71</v>
      </c>
      <c r="D23" s="19" t="str">
        <f t="shared" si="1"/>
        <v>0</v>
      </c>
      <c r="E23" s="19" t="str">
        <f t="shared" si="2"/>
        <v>0</v>
      </c>
      <c r="F23" s="20" t="str">
        <f t="shared" si="3"/>
        <v>0</v>
      </c>
      <c r="G23" s="21" t="str">
        <f t="shared" si="4"/>
        <v>0</v>
      </c>
      <c r="H23" s="22">
        <v>1745362.5</v>
      </c>
    </row>
    <row r="24">
      <c r="A24" s="7" t="s">
        <v>32</v>
      </c>
      <c r="B24" s="8" t="s">
        <v>81</v>
      </c>
      <c r="C24" s="8" t="s">
        <v>71</v>
      </c>
      <c r="D24" s="19" t="str">
        <f t="shared" si="1"/>
        <v>0</v>
      </c>
      <c r="E24" s="19" t="str">
        <f t="shared" si="2"/>
        <v>0</v>
      </c>
      <c r="F24" s="20" t="str">
        <f t="shared" si="3"/>
        <v>0</v>
      </c>
      <c r="G24" s="21" t="str">
        <f t="shared" si="4"/>
        <v>0</v>
      </c>
      <c r="H24" s="22">
        <v>1733049.22</v>
      </c>
    </row>
    <row r="25">
      <c r="A25" s="7" t="s">
        <v>32</v>
      </c>
      <c r="B25" s="8" t="s">
        <v>82</v>
      </c>
      <c r="C25" s="8" t="s">
        <v>71</v>
      </c>
      <c r="D25" s="19" t="str">
        <f t="shared" si="1"/>
        <v>0</v>
      </c>
      <c r="E25" s="19" t="str">
        <f t="shared" si="2"/>
        <v>0</v>
      </c>
      <c r="F25" s="20" t="str">
        <f t="shared" si="3"/>
        <v>0</v>
      </c>
      <c r="G25" s="21" t="str">
        <f t="shared" si="4"/>
        <v>0</v>
      </c>
      <c r="H25" s="22">
        <v>1655401.86</v>
      </c>
    </row>
    <row r="26">
      <c r="A26" s="7" t="s">
        <v>32</v>
      </c>
      <c r="B26" s="8" t="s">
        <v>83</v>
      </c>
      <c r="C26" s="8" t="s">
        <v>66</v>
      </c>
      <c r="D26" s="19" t="str">
        <f t="shared" si="1"/>
        <v>0</v>
      </c>
      <c r="E26" s="19" t="str">
        <f t="shared" si="2"/>
        <v>0</v>
      </c>
      <c r="F26" s="20" t="str">
        <f t="shared" si="3"/>
        <v>0</v>
      </c>
      <c r="G26" s="21" t="str">
        <f t="shared" si="4"/>
        <v>0</v>
      </c>
      <c r="H26" s="22">
        <v>1554968.85</v>
      </c>
    </row>
    <row r="27">
      <c r="A27" s="7" t="s">
        <v>32</v>
      </c>
      <c r="B27" s="8" t="s">
        <v>84</v>
      </c>
      <c r="C27" s="8" t="s">
        <v>71</v>
      </c>
      <c r="D27" s="19" t="str">
        <f t="shared" si="1"/>
        <v>RWE </v>
      </c>
      <c r="E27" s="19" t="str">
        <f t="shared" si="2"/>
        <v>RWE</v>
      </c>
      <c r="F27" s="20" t="str">
        <f t="shared" si="3"/>
        <v>RWE FINANCE BV 6.25% GT NTS 3/6/30 GBP</v>
      </c>
      <c r="G27" s="21">
        <f t="shared" si="4"/>
        <v>1474068.67</v>
      </c>
      <c r="H27" s="22">
        <v>1474068.67</v>
      </c>
    </row>
    <row r="28">
      <c r="A28" s="7" t="s">
        <v>32</v>
      </c>
      <c r="B28" s="8" t="s">
        <v>85</v>
      </c>
      <c r="C28" s="8" t="s">
        <v>71</v>
      </c>
      <c r="D28" s="19" t="str">
        <f t="shared" si="1"/>
        <v>0</v>
      </c>
      <c r="E28" s="19" t="str">
        <f t="shared" si="2"/>
        <v>0</v>
      </c>
      <c r="F28" s="20" t="str">
        <f t="shared" si="3"/>
        <v>0</v>
      </c>
      <c r="G28" s="21" t="str">
        <f t="shared" si="4"/>
        <v>0</v>
      </c>
      <c r="H28" s="22">
        <v>1469182.52</v>
      </c>
    </row>
    <row r="29">
      <c r="A29" s="7" t="s">
        <v>32</v>
      </c>
      <c r="B29" s="8" t="s">
        <v>86</v>
      </c>
      <c r="C29" s="8" t="s">
        <v>71</v>
      </c>
      <c r="D29" s="19" t="str">
        <f t="shared" si="1"/>
        <v>0</v>
      </c>
      <c r="E29" s="19" t="str">
        <f t="shared" si="2"/>
        <v>0</v>
      </c>
      <c r="F29" s="20" t="str">
        <f t="shared" si="3"/>
        <v>0</v>
      </c>
      <c r="G29" s="21" t="str">
        <f t="shared" si="4"/>
        <v>0</v>
      </c>
      <c r="H29" s="22">
        <v>1422005.0</v>
      </c>
    </row>
    <row r="30">
      <c r="A30" s="7" t="s">
        <v>32</v>
      </c>
      <c r="B30" s="8" t="s">
        <v>87</v>
      </c>
      <c r="C30" s="8" t="s">
        <v>71</v>
      </c>
      <c r="D30" s="19" t="str">
        <f t="shared" si="1"/>
        <v>0</v>
      </c>
      <c r="E30" s="19" t="str">
        <f t="shared" si="2"/>
        <v>0</v>
      </c>
      <c r="F30" s="20" t="str">
        <f t="shared" si="3"/>
        <v>0</v>
      </c>
      <c r="G30" s="21" t="str">
        <f t="shared" si="4"/>
        <v>0</v>
      </c>
      <c r="H30" s="22">
        <v>1371587.15</v>
      </c>
    </row>
    <row r="31">
      <c r="A31" s="7" t="s">
        <v>32</v>
      </c>
      <c r="B31" s="8" t="s">
        <v>88</v>
      </c>
      <c r="C31" s="8" t="s">
        <v>71</v>
      </c>
      <c r="D31" s="19" t="str">
        <f t="shared" si="1"/>
        <v>0</v>
      </c>
      <c r="E31" s="19" t="str">
        <f t="shared" si="2"/>
        <v>0</v>
      </c>
      <c r="F31" s="20" t="str">
        <f t="shared" si="3"/>
        <v>0</v>
      </c>
      <c r="G31" s="21" t="str">
        <f t="shared" si="4"/>
        <v>0</v>
      </c>
      <c r="H31" s="22">
        <v>1367499.5</v>
      </c>
    </row>
    <row r="32">
      <c r="A32" s="7" t="s">
        <v>32</v>
      </c>
      <c r="B32" s="8" t="s">
        <v>89</v>
      </c>
      <c r="C32" s="8" t="s">
        <v>71</v>
      </c>
      <c r="D32" s="19" t="str">
        <f t="shared" si="1"/>
        <v>0</v>
      </c>
      <c r="E32" s="19" t="str">
        <f t="shared" si="2"/>
        <v>0</v>
      </c>
      <c r="F32" s="20" t="str">
        <f t="shared" si="3"/>
        <v>0</v>
      </c>
      <c r="G32" s="21" t="str">
        <f t="shared" si="4"/>
        <v>0</v>
      </c>
      <c r="H32" s="22">
        <v>1366249.5</v>
      </c>
    </row>
    <row r="33">
      <c r="A33" s="7" t="s">
        <v>32</v>
      </c>
      <c r="B33" s="8" t="s">
        <v>90</v>
      </c>
      <c r="C33" s="8" t="s">
        <v>64</v>
      </c>
      <c r="D33" s="19" t="str">
        <f t="shared" si="1"/>
        <v>0</v>
      </c>
      <c r="E33" s="19" t="str">
        <f t="shared" si="2"/>
        <v>0</v>
      </c>
      <c r="F33" s="20" t="str">
        <f t="shared" si="3"/>
        <v>0</v>
      </c>
      <c r="G33" s="21" t="str">
        <f t="shared" si="4"/>
        <v>0</v>
      </c>
      <c r="H33" s="22">
        <v>1337901.84</v>
      </c>
    </row>
    <row r="34">
      <c r="A34" s="7" t="s">
        <v>32</v>
      </c>
      <c r="B34" s="8" t="s">
        <v>91</v>
      </c>
      <c r="C34" s="8" t="s">
        <v>71</v>
      </c>
      <c r="D34" s="19" t="str">
        <f t="shared" si="1"/>
        <v>0</v>
      </c>
      <c r="E34" s="19" t="str">
        <f t="shared" si="2"/>
        <v>0</v>
      </c>
      <c r="F34" s="20" t="str">
        <f t="shared" si="3"/>
        <v>0</v>
      </c>
      <c r="G34" s="21" t="str">
        <f t="shared" si="4"/>
        <v>0</v>
      </c>
      <c r="H34" s="22">
        <v>1327489.8</v>
      </c>
    </row>
    <row r="35">
      <c r="A35" s="7" t="s">
        <v>32</v>
      </c>
      <c r="B35" s="8" t="s">
        <v>92</v>
      </c>
      <c r="C35" s="8" t="s">
        <v>71</v>
      </c>
      <c r="D35" s="19" t="str">
        <f t="shared" si="1"/>
        <v>0</v>
      </c>
      <c r="E35" s="19" t="str">
        <f t="shared" si="2"/>
        <v>0</v>
      </c>
      <c r="F35" s="20" t="str">
        <f t="shared" si="3"/>
        <v>0</v>
      </c>
      <c r="G35" s="21" t="str">
        <f t="shared" si="4"/>
        <v>0</v>
      </c>
      <c r="H35" s="22">
        <v>1300599.37</v>
      </c>
    </row>
    <row r="36">
      <c r="A36" s="7" t="s">
        <v>32</v>
      </c>
      <c r="B36" s="8" t="s">
        <v>93</v>
      </c>
      <c r="C36" s="8" t="s">
        <v>71</v>
      </c>
      <c r="D36" s="19" t="str">
        <f t="shared" si="1"/>
        <v>0</v>
      </c>
      <c r="E36" s="19" t="str">
        <f t="shared" si="2"/>
        <v>0</v>
      </c>
      <c r="F36" s="20" t="str">
        <f t="shared" si="3"/>
        <v>0</v>
      </c>
      <c r="G36" s="21" t="str">
        <f t="shared" si="4"/>
        <v>0</v>
      </c>
      <c r="H36" s="22">
        <v>1264757.62</v>
      </c>
    </row>
    <row r="37">
      <c r="A37" s="7" t="s">
        <v>32</v>
      </c>
      <c r="B37" s="8" t="s">
        <v>94</v>
      </c>
      <c r="C37" s="8" t="s">
        <v>71</v>
      </c>
      <c r="D37" s="19" t="str">
        <f t="shared" si="1"/>
        <v>0</v>
      </c>
      <c r="E37" s="19" t="str">
        <f t="shared" si="2"/>
        <v>0</v>
      </c>
      <c r="F37" s="20" t="str">
        <f t="shared" si="3"/>
        <v>0</v>
      </c>
      <c r="G37" s="21" t="str">
        <f t="shared" si="4"/>
        <v>0</v>
      </c>
      <c r="H37" s="22">
        <v>1242598.0</v>
      </c>
    </row>
    <row r="38">
      <c r="A38" s="7" t="s">
        <v>32</v>
      </c>
      <c r="B38" s="8" t="s">
        <v>95</v>
      </c>
      <c r="C38" s="8" t="s">
        <v>71</v>
      </c>
      <c r="D38" s="19" t="str">
        <f t="shared" si="1"/>
        <v>0</v>
      </c>
      <c r="E38" s="19" t="str">
        <f t="shared" si="2"/>
        <v>0</v>
      </c>
      <c r="F38" s="20" t="str">
        <f t="shared" si="3"/>
        <v>0</v>
      </c>
      <c r="G38" s="21" t="str">
        <f t="shared" si="4"/>
        <v>0</v>
      </c>
      <c r="H38" s="22">
        <v>1211410.8</v>
      </c>
    </row>
    <row r="39">
      <c r="A39" s="7" t="s">
        <v>32</v>
      </c>
      <c r="B39" s="8" t="s">
        <v>96</v>
      </c>
      <c r="C39" s="8" t="s">
        <v>71</v>
      </c>
      <c r="D39" s="19" t="str">
        <f t="shared" si="1"/>
        <v>0</v>
      </c>
      <c r="E39" s="19" t="str">
        <f t="shared" si="2"/>
        <v>0</v>
      </c>
      <c r="F39" s="20" t="str">
        <f t="shared" si="3"/>
        <v>0</v>
      </c>
      <c r="G39" s="21" t="str">
        <f t="shared" si="4"/>
        <v>0</v>
      </c>
      <c r="H39" s="22">
        <v>1204949.83</v>
      </c>
    </row>
    <row r="40">
      <c r="A40" s="7" t="s">
        <v>32</v>
      </c>
      <c r="B40" s="8" t="s">
        <v>97</v>
      </c>
      <c r="C40" s="8" t="s">
        <v>71</v>
      </c>
      <c r="D40" s="19" t="str">
        <f t="shared" si="1"/>
        <v>0</v>
      </c>
      <c r="E40" s="19" t="str">
        <f t="shared" si="2"/>
        <v>0</v>
      </c>
      <c r="F40" s="20" t="str">
        <f t="shared" si="3"/>
        <v>0</v>
      </c>
      <c r="G40" s="21" t="str">
        <f t="shared" si="4"/>
        <v>0</v>
      </c>
      <c r="H40" s="22">
        <v>1194432.8</v>
      </c>
    </row>
    <row r="41">
      <c r="A41" s="7" t="s">
        <v>32</v>
      </c>
      <c r="B41" s="8" t="s">
        <v>98</v>
      </c>
      <c r="C41" s="8" t="s">
        <v>71</v>
      </c>
      <c r="D41" s="19" t="str">
        <f t="shared" si="1"/>
        <v>0</v>
      </c>
      <c r="E41" s="19" t="str">
        <f t="shared" si="2"/>
        <v>0</v>
      </c>
      <c r="F41" s="20" t="str">
        <f t="shared" si="3"/>
        <v>0</v>
      </c>
      <c r="G41" s="21" t="str">
        <f t="shared" si="4"/>
        <v>0</v>
      </c>
      <c r="H41" s="22">
        <v>1194230.41</v>
      </c>
    </row>
    <row r="42">
      <c r="A42" s="7" t="s">
        <v>32</v>
      </c>
      <c r="B42" s="8" t="s">
        <v>99</v>
      </c>
      <c r="C42" s="8" t="s">
        <v>71</v>
      </c>
      <c r="D42" s="19" t="str">
        <f t="shared" si="1"/>
        <v>0</v>
      </c>
      <c r="E42" s="19" t="str">
        <f t="shared" si="2"/>
        <v>0</v>
      </c>
      <c r="F42" s="20" t="str">
        <f t="shared" si="3"/>
        <v>0</v>
      </c>
      <c r="G42" s="21" t="str">
        <f t="shared" si="4"/>
        <v>0</v>
      </c>
      <c r="H42" s="22">
        <v>1190119.8</v>
      </c>
    </row>
    <row r="43">
      <c r="A43" s="7" t="s">
        <v>32</v>
      </c>
      <c r="B43" s="8" t="s">
        <v>100</v>
      </c>
      <c r="C43" s="8" t="s">
        <v>71</v>
      </c>
      <c r="D43" s="19" t="str">
        <f t="shared" si="1"/>
        <v>0</v>
      </c>
      <c r="E43" s="19" t="str">
        <f t="shared" si="2"/>
        <v>0</v>
      </c>
      <c r="F43" s="20" t="str">
        <f t="shared" si="3"/>
        <v>0</v>
      </c>
      <c r="G43" s="21" t="str">
        <f t="shared" si="4"/>
        <v>0</v>
      </c>
      <c r="H43" s="22">
        <v>1167500.66</v>
      </c>
    </row>
    <row r="44">
      <c r="A44" s="7" t="s">
        <v>32</v>
      </c>
      <c r="B44" s="8" t="s">
        <v>101</v>
      </c>
      <c r="C44" s="8" t="s">
        <v>71</v>
      </c>
      <c r="D44" s="19" t="str">
        <f t="shared" si="1"/>
        <v>0</v>
      </c>
      <c r="E44" s="19" t="str">
        <f t="shared" si="2"/>
        <v>0</v>
      </c>
      <c r="F44" s="20" t="str">
        <f t="shared" si="3"/>
        <v>0</v>
      </c>
      <c r="G44" s="21" t="str">
        <f t="shared" si="4"/>
        <v>0</v>
      </c>
      <c r="H44" s="22">
        <v>1120707.28</v>
      </c>
    </row>
    <row r="45">
      <c r="A45" s="7" t="s">
        <v>32</v>
      </c>
      <c r="B45" s="8" t="s">
        <v>102</v>
      </c>
      <c r="C45" s="8" t="s">
        <v>71</v>
      </c>
      <c r="D45" s="19" t="str">
        <f t="shared" si="1"/>
        <v>0</v>
      </c>
      <c r="E45" s="19" t="str">
        <f t="shared" si="2"/>
        <v>0</v>
      </c>
      <c r="F45" s="20" t="str">
        <f t="shared" si="3"/>
        <v>0</v>
      </c>
      <c r="G45" s="21" t="str">
        <f t="shared" si="4"/>
        <v>0</v>
      </c>
      <c r="H45" s="22">
        <v>1120703.4</v>
      </c>
    </row>
    <row r="46">
      <c r="A46" s="7" t="s">
        <v>32</v>
      </c>
      <c r="B46" s="8" t="s">
        <v>103</v>
      </c>
      <c r="C46" s="8" t="s">
        <v>71</v>
      </c>
      <c r="D46" s="19" t="str">
        <f t="shared" si="1"/>
        <v>0</v>
      </c>
      <c r="E46" s="19" t="str">
        <f t="shared" si="2"/>
        <v>0</v>
      </c>
      <c r="F46" s="20" t="str">
        <f t="shared" si="3"/>
        <v>0</v>
      </c>
      <c r="G46" s="21" t="str">
        <f t="shared" si="4"/>
        <v>0</v>
      </c>
      <c r="H46" s="22">
        <v>1117582.0</v>
      </c>
    </row>
    <row r="47">
      <c r="A47" s="7" t="s">
        <v>32</v>
      </c>
      <c r="B47" s="8" t="s">
        <v>104</v>
      </c>
      <c r="C47" s="8" t="s">
        <v>71</v>
      </c>
      <c r="D47" s="19" t="str">
        <f t="shared" si="1"/>
        <v>0</v>
      </c>
      <c r="E47" s="19" t="str">
        <f t="shared" si="2"/>
        <v>0</v>
      </c>
      <c r="F47" s="20" t="str">
        <f t="shared" si="3"/>
        <v>0</v>
      </c>
      <c r="G47" s="21" t="str">
        <f t="shared" si="4"/>
        <v>0</v>
      </c>
      <c r="H47" s="22">
        <v>1108934.4</v>
      </c>
    </row>
    <row r="48">
      <c r="A48" s="7" t="s">
        <v>32</v>
      </c>
      <c r="B48" s="8" t="s">
        <v>105</v>
      </c>
      <c r="C48" s="8" t="s">
        <v>71</v>
      </c>
      <c r="D48" s="19" t="str">
        <f t="shared" si="1"/>
        <v>0</v>
      </c>
      <c r="E48" s="19" t="str">
        <f t="shared" si="2"/>
        <v>0</v>
      </c>
      <c r="F48" s="20" t="str">
        <f t="shared" si="3"/>
        <v>0</v>
      </c>
      <c r="G48" s="21" t="str">
        <f t="shared" si="4"/>
        <v>0</v>
      </c>
      <c r="H48" s="22">
        <v>1102879.98</v>
      </c>
    </row>
    <row r="49">
      <c r="A49" s="7" t="s">
        <v>32</v>
      </c>
      <c r="B49" s="8" t="s">
        <v>106</v>
      </c>
      <c r="C49" s="8" t="s">
        <v>71</v>
      </c>
      <c r="D49" s="19" t="str">
        <f t="shared" si="1"/>
        <v>0</v>
      </c>
      <c r="E49" s="19" t="str">
        <f t="shared" si="2"/>
        <v>0</v>
      </c>
      <c r="F49" s="20" t="str">
        <f t="shared" si="3"/>
        <v>0</v>
      </c>
      <c r="G49" s="21" t="str">
        <f t="shared" si="4"/>
        <v>0</v>
      </c>
      <c r="H49" s="22">
        <v>1066180.0</v>
      </c>
    </row>
    <row r="50">
      <c r="A50" s="7" t="s">
        <v>32</v>
      </c>
      <c r="B50" s="8" t="s">
        <v>107</v>
      </c>
      <c r="C50" s="8" t="s">
        <v>71</v>
      </c>
      <c r="D50" s="19" t="str">
        <f t="shared" si="1"/>
        <v>0</v>
      </c>
      <c r="E50" s="19" t="str">
        <f t="shared" si="2"/>
        <v>0</v>
      </c>
      <c r="F50" s="20" t="str">
        <f t="shared" si="3"/>
        <v>0</v>
      </c>
      <c r="G50" s="21" t="str">
        <f t="shared" si="4"/>
        <v>0</v>
      </c>
      <c r="H50" s="22">
        <v>1040040.0</v>
      </c>
    </row>
    <row r="51">
      <c r="A51" s="7" t="s">
        <v>32</v>
      </c>
      <c r="B51" s="8" t="s">
        <v>108</v>
      </c>
      <c r="C51" s="8" t="s">
        <v>62</v>
      </c>
      <c r="D51" s="19" t="str">
        <f t="shared" si="1"/>
        <v>0</v>
      </c>
      <c r="E51" s="19" t="str">
        <f t="shared" si="2"/>
        <v>0</v>
      </c>
      <c r="F51" s="20" t="str">
        <f t="shared" si="3"/>
        <v>0</v>
      </c>
      <c r="G51" s="21" t="str">
        <f t="shared" si="4"/>
        <v>0</v>
      </c>
      <c r="H51" s="22">
        <v>1031889.1</v>
      </c>
    </row>
    <row r="52">
      <c r="A52" s="7" t="s">
        <v>32</v>
      </c>
      <c r="B52" s="8" t="s">
        <v>109</v>
      </c>
      <c r="C52" s="8" t="s">
        <v>71</v>
      </c>
      <c r="D52" s="19" t="str">
        <f t="shared" si="1"/>
        <v>0</v>
      </c>
      <c r="E52" s="19" t="str">
        <f t="shared" si="2"/>
        <v>0</v>
      </c>
      <c r="F52" s="20" t="str">
        <f t="shared" si="3"/>
        <v>0</v>
      </c>
      <c r="G52" s="21" t="str">
        <f t="shared" si="4"/>
        <v>0</v>
      </c>
      <c r="H52" s="22">
        <v>1030392.63</v>
      </c>
    </row>
    <row r="53">
      <c r="A53" s="7" t="s">
        <v>32</v>
      </c>
      <c r="B53" s="8" t="s">
        <v>110</v>
      </c>
      <c r="C53" s="8" t="s">
        <v>71</v>
      </c>
      <c r="D53" s="19" t="str">
        <f t="shared" si="1"/>
        <v>0</v>
      </c>
      <c r="E53" s="19" t="str">
        <f t="shared" si="2"/>
        <v>0</v>
      </c>
      <c r="F53" s="20" t="str">
        <f t="shared" si="3"/>
        <v>0</v>
      </c>
      <c r="G53" s="21" t="str">
        <f t="shared" si="4"/>
        <v>0</v>
      </c>
      <c r="H53" s="22">
        <v>1029060.84</v>
      </c>
    </row>
    <row r="54">
      <c r="A54" s="7" t="s">
        <v>32</v>
      </c>
      <c r="B54" s="8" t="s">
        <v>111</v>
      </c>
      <c r="C54" s="8" t="s">
        <v>62</v>
      </c>
      <c r="D54" s="19" t="str">
        <f t="shared" si="1"/>
        <v>0</v>
      </c>
      <c r="E54" s="19" t="str">
        <f t="shared" si="2"/>
        <v>0</v>
      </c>
      <c r="F54" s="20" t="str">
        <f t="shared" si="3"/>
        <v>0</v>
      </c>
      <c r="G54" s="21" t="str">
        <f t="shared" si="4"/>
        <v>0</v>
      </c>
      <c r="H54" s="22">
        <v>985108.12</v>
      </c>
    </row>
    <row r="55">
      <c r="A55" s="7" t="s">
        <v>32</v>
      </c>
      <c r="B55" s="8" t="s">
        <v>112</v>
      </c>
      <c r="C55" s="8" t="s">
        <v>71</v>
      </c>
      <c r="D55" s="19" t="str">
        <f t="shared" si="1"/>
        <v>0</v>
      </c>
      <c r="E55" s="19" t="str">
        <f t="shared" si="2"/>
        <v>0</v>
      </c>
      <c r="F55" s="20" t="str">
        <f t="shared" si="3"/>
        <v>0</v>
      </c>
      <c r="G55" s="21" t="str">
        <f t="shared" si="4"/>
        <v>0</v>
      </c>
      <c r="H55" s="22">
        <v>976980.8</v>
      </c>
    </row>
    <row r="56">
      <c r="A56" s="7" t="s">
        <v>32</v>
      </c>
      <c r="B56" s="8" t="s">
        <v>113</v>
      </c>
      <c r="C56" s="8" t="s">
        <v>71</v>
      </c>
      <c r="D56" s="19" t="str">
        <f t="shared" si="1"/>
        <v>0</v>
      </c>
      <c r="E56" s="19" t="str">
        <f t="shared" si="2"/>
        <v>0</v>
      </c>
      <c r="F56" s="20" t="str">
        <f t="shared" si="3"/>
        <v>0</v>
      </c>
      <c r="G56" s="21" t="str">
        <f t="shared" si="4"/>
        <v>0</v>
      </c>
      <c r="H56" s="22">
        <v>976393.81</v>
      </c>
    </row>
    <row r="57">
      <c r="A57" s="7" t="s">
        <v>32</v>
      </c>
      <c r="B57" s="8" t="s">
        <v>114</v>
      </c>
      <c r="C57" s="8" t="s">
        <v>71</v>
      </c>
      <c r="D57" s="19" t="str">
        <f t="shared" si="1"/>
        <v>0</v>
      </c>
      <c r="E57" s="19" t="str">
        <f t="shared" si="2"/>
        <v>0</v>
      </c>
      <c r="F57" s="20" t="str">
        <f t="shared" si="3"/>
        <v>0</v>
      </c>
      <c r="G57" s="21" t="str">
        <f t="shared" si="4"/>
        <v>0</v>
      </c>
      <c r="H57" s="22">
        <v>946784.29</v>
      </c>
    </row>
    <row r="58">
      <c r="A58" s="7" t="s">
        <v>32</v>
      </c>
      <c r="B58" s="8" t="s">
        <v>115</v>
      </c>
      <c r="C58" s="8" t="s">
        <v>62</v>
      </c>
      <c r="D58" s="19" t="str">
        <f t="shared" si="1"/>
        <v>0</v>
      </c>
      <c r="E58" s="19" t="str">
        <f t="shared" si="2"/>
        <v>0</v>
      </c>
      <c r="F58" s="20" t="str">
        <f t="shared" si="3"/>
        <v>0</v>
      </c>
      <c r="G58" s="21" t="str">
        <f t="shared" si="4"/>
        <v>0</v>
      </c>
      <c r="H58" s="22">
        <v>914780.81</v>
      </c>
    </row>
    <row r="59">
      <c r="A59" s="7" t="s">
        <v>32</v>
      </c>
      <c r="B59" s="8" t="s">
        <v>116</v>
      </c>
      <c r="C59" s="8" t="s">
        <v>71</v>
      </c>
      <c r="D59" s="19" t="str">
        <f t="shared" si="1"/>
        <v>0</v>
      </c>
      <c r="E59" s="19" t="str">
        <f t="shared" si="2"/>
        <v>0</v>
      </c>
      <c r="F59" s="20" t="str">
        <f t="shared" si="3"/>
        <v>0</v>
      </c>
      <c r="G59" s="21" t="str">
        <f t="shared" si="4"/>
        <v>0</v>
      </c>
      <c r="H59" s="22">
        <v>908582.55</v>
      </c>
    </row>
    <row r="60">
      <c r="A60" s="7" t="s">
        <v>32</v>
      </c>
      <c r="B60" s="8" t="s">
        <v>117</v>
      </c>
      <c r="C60" s="8" t="s">
        <v>71</v>
      </c>
      <c r="D60" s="19" t="str">
        <f t="shared" si="1"/>
        <v>0</v>
      </c>
      <c r="E60" s="19" t="str">
        <f t="shared" si="2"/>
        <v>0</v>
      </c>
      <c r="F60" s="20" t="str">
        <f t="shared" si="3"/>
        <v>0</v>
      </c>
      <c r="G60" s="21" t="str">
        <f t="shared" si="4"/>
        <v>0</v>
      </c>
      <c r="H60" s="22">
        <v>903825.0</v>
      </c>
    </row>
    <row r="61">
      <c r="A61" s="7" t="s">
        <v>32</v>
      </c>
      <c r="B61" s="8" t="s">
        <v>118</v>
      </c>
      <c r="C61" s="8" t="s">
        <v>71</v>
      </c>
      <c r="D61" s="19" t="str">
        <f t="shared" si="1"/>
        <v>0</v>
      </c>
      <c r="E61" s="19" t="str">
        <f t="shared" si="2"/>
        <v>0</v>
      </c>
      <c r="F61" s="20" t="str">
        <f t="shared" si="3"/>
        <v>0</v>
      </c>
      <c r="G61" s="21" t="str">
        <f t="shared" si="4"/>
        <v>0</v>
      </c>
      <c r="H61" s="22">
        <v>901672.16</v>
      </c>
    </row>
    <row r="62">
      <c r="A62" s="7" t="s">
        <v>32</v>
      </c>
      <c r="B62" s="8" t="s">
        <v>119</v>
      </c>
      <c r="C62" s="8" t="s">
        <v>62</v>
      </c>
      <c r="D62" s="19" t="str">
        <f t="shared" si="1"/>
        <v>0</v>
      </c>
      <c r="E62" s="19" t="str">
        <f t="shared" si="2"/>
        <v>0</v>
      </c>
      <c r="F62" s="20" t="str">
        <f t="shared" si="3"/>
        <v>0</v>
      </c>
      <c r="G62" s="21" t="str">
        <f t="shared" si="4"/>
        <v>0</v>
      </c>
      <c r="H62" s="22">
        <v>896786.8</v>
      </c>
    </row>
    <row r="63">
      <c r="A63" s="7" t="s">
        <v>32</v>
      </c>
      <c r="B63" s="8" t="s">
        <v>120</v>
      </c>
      <c r="C63" s="8" t="s">
        <v>71</v>
      </c>
      <c r="D63" s="19" t="str">
        <f t="shared" si="1"/>
        <v>0</v>
      </c>
      <c r="E63" s="19" t="str">
        <f t="shared" si="2"/>
        <v>0</v>
      </c>
      <c r="F63" s="20" t="str">
        <f t="shared" si="3"/>
        <v>0</v>
      </c>
      <c r="G63" s="21" t="str">
        <f t="shared" si="4"/>
        <v>0</v>
      </c>
      <c r="H63" s="22">
        <v>895203.34</v>
      </c>
    </row>
    <row r="64">
      <c r="A64" s="7" t="s">
        <v>32</v>
      </c>
      <c r="B64" s="8" t="s">
        <v>121</v>
      </c>
      <c r="C64" s="8" t="s">
        <v>71</v>
      </c>
      <c r="D64" s="19" t="str">
        <f t="shared" si="1"/>
        <v>0</v>
      </c>
      <c r="E64" s="19" t="str">
        <f t="shared" si="2"/>
        <v>0</v>
      </c>
      <c r="F64" s="20" t="str">
        <f t="shared" si="3"/>
        <v>0</v>
      </c>
      <c r="G64" s="21" t="str">
        <f t="shared" si="4"/>
        <v>0</v>
      </c>
      <c r="H64" s="22">
        <v>887540.25</v>
      </c>
    </row>
    <row r="65">
      <c r="A65" s="7" t="s">
        <v>32</v>
      </c>
      <c r="B65" s="8" t="s">
        <v>122</v>
      </c>
      <c r="C65" s="8" t="s">
        <v>62</v>
      </c>
      <c r="D65" s="19" t="str">
        <f t="shared" si="1"/>
        <v>0</v>
      </c>
      <c r="E65" s="19" t="str">
        <f t="shared" si="2"/>
        <v>0</v>
      </c>
      <c r="F65" s="20" t="str">
        <f t="shared" si="3"/>
        <v>0</v>
      </c>
      <c r="G65" s="21" t="str">
        <f t="shared" si="4"/>
        <v>0</v>
      </c>
      <c r="H65" s="22">
        <v>870075.7</v>
      </c>
    </row>
    <row r="66">
      <c r="A66" s="7" t="s">
        <v>32</v>
      </c>
      <c r="B66" s="8" t="s">
        <v>123</v>
      </c>
      <c r="C66" s="8" t="s">
        <v>62</v>
      </c>
      <c r="D66" s="19" t="str">
        <f t="shared" si="1"/>
        <v>0</v>
      </c>
      <c r="E66" s="19" t="str">
        <f t="shared" si="2"/>
        <v>0</v>
      </c>
      <c r="F66" s="20" t="str">
        <f t="shared" si="3"/>
        <v>0</v>
      </c>
      <c r="G66" s="21" t="str">
        <f t="shared" si="4"/>
        <v>0</v>
      </c>
      <c r="H66" s="22">
        <v>867251.0</v>
      </c>
    </row>
    <row r="67">
      <c r="A67" s="7" t="s">
        <v>32</v>
      </c>
      <c r="B67" s="8" t="s">
        <v>124</v>
      </c>
      <c r="C67" s="8" t="s">
        <v>62</v>
      </c>
      <c r="D67" s="19" t="str">
        <f t="shared" si="1"/>
        <v>0</v>
      </c>
      <c r="E67" s="19" t="str">
        <f t="shared" si="2"/>
        <v>0</v>
      </c>
      <c r="F67" s="20" t="str">
        <f t="shared" si="3"/>
        <v>0</v>
      </c>
      <c r="G67" s="21" t="str">
        <f t="shared" si="4"/>
        <v>0</v>
      </c>
      <c r="H67" s="22">
        <v>858732.75</v>
      </c>
    </row>
    <row r="68">
      <c r="A68" s="7" t="s">
        <v>32</v>
      </c>
      <c r="B68" s="8" t="s">
        <v>125</v>
      </c>
      <c r="C68" s="8" t="s">
        <v>71</v>
      </c>
      <c r="D68" s="19" t="str">
        <f t="shared" si="1"/>
        <v>0</v>
      </c>
      <c r="E68" s="19" t="str">
        <f t="shared" si="2"/>
        <v>0</v>
      </c>
      <c r="F68" s="20" t="str">
        <f t="shared" si="3"/>
        <v>0</v>
      </c>
      <c r="G68" s="21" t="str">
        <f t="shared" si="4"/>
        <v>0</v>
      </c>
      <c r="H68" s="22">
        <v>845734.68</v>
      </c>
    </row>
    <row r="69">
      <c r="A69" s="7" t="s">
        <v>32</v>
      </c>
      <c r="B69" s="8" t="s">
        <v>126</v>
      </c>
      <c r="C69" s="8" t="s">
        <v>71</v>
      </c>
      <c r="D69" s="19" t="str">
        <f t="shared" si="1"/>
        <v>0</v>
      </c>
      <c r="E69" s="19" t="str">
        <f t="shared" si="2"/>
        <v>0</v>
      </c>
      <c r="F69" s="20" t="str">
        <f t="shared" si="3"/>
        <v>0</v>
      </c>
      <c r="G69" s="21" t="str">
        <f t="shared" si="4"/>
        <v>0</v>
      </c>
      <c r="H69" s="22">
        <v>821622.0</v>
      </c>
    </row>
    <row r="70">
      <c r="A70" s="7" t="s">
        <v>32</v>
      </c>
      <c r="B70" s="8" t="s">
        <v>127</v>
      </c>
      <c r="C70" s="8" t="s">
        <v>62</v>
      </c>
      <c r="D70" s="19" t="str">
        <f t="shared" si="1"/>
        <v>0</v>
      </c>
      <c r="E70" s="19" t="str">
        <f t="shared" si="2"/>
        <v>0</v>
      </c>
      <c r="F70" s="20" t="str">
        <f t="shared" si="3"/>
        <v>0</v>
      </c>
      <c r="G70" s="21" t="str">
        <f t="shared" si="4"/>
        <v>0</v>
      </c>
      <c r="H70" s="22">
        <v>814124.16</v>
      </c>
    </row>
    <row r="71">
      <c r="A71" s="7" t="s">
        <v>32</v>
      </c>
      <c r="B71" s="8" t="s">
        <v>128</v>
      </c>
      <c r="C71" s="8" t="s">
        <v>62</v>
      </c>
      <c r="D71" s="19" t="str">
        <f t="shared" si="1"/>
        <v>0</v>
      </c>
      <c r="E71" s="19" t="str">
        <f t="shared" si="2"/>
        <v>0</v>
      </c>
      <c r="F71" s="20" t="str">
        <f t="shared" si="3"/>
        <v>0</v>
      </c>
      <c r="G71" s="21" t="str">
        <f t="shared" si="4"/>
        <v>0</v>
      </c>
      <c r="H71" s="22">
        <v>803886.64</v>
      </c>
    </row>
    <row r="72">
      <c r="A72" s="7" t="s">
        <v>32</v>
      </c>
      <c r="B72" s="8" t="s">
        <v>129</v>
      </c>
      <c r="C72" s="8" t="s">
        <v>71</v>
      </c>
      <c r="D72" s="19" t="str">
        <f t="shared" si="1"/>
        <v>0</v>
      </c>
      <c r="E72" s="19" t="str">
        <f t="shared" si="2"/>
        <v>0</v>
      </c>
      <c r="F72" s="20" t="str">
        <f t="shared" si="3"/>
        <v>0</v>
      </c>
      <c r="G72" s="21" t="str">
        <f t="shared" si="4"/>
        <v>0</v>
      </c>
      <c r="H72" s="22">
        <v>801427.2</v>
      </c>
    </row>
    <row r="73">
      <c r="A73" s="7" t="s">
        <v>32</v>
      </c>
      <c r="B73" s="8" t="s">
        <v>130</v>
      </c>
      <c r="C73" s="8" t="s">
        <v>71</v>
      </c>
      <c r="D73" s="19" t="str">
        <f t="shared" si="1"/>
        <v>0</v>
      </c>
      <c r="E73" s="19" t="str">
        <f t="shared" si="2"/>
        <v>0</v>
      </c>
      <c r="F73" s="20" t="str">
        <f t="shared" si="3"/>
        <v>0</v>
      </c>
      <c r="G73" s="21" t="str">
        <f t="shared" si="4"/>
        <v>0</v>
      </c>
      <c r="H73" s="22">
        <v>790125.0</v>
      </c>
    </row>
    <row r="74">
      <c r="A74" s="7" t="s">
        <v>32</v>
      </c>
      <c r="B74" s="8" t="s">
        <v>61</v>
      </c>
      <c r="C74" s="8" t="s">
        <v>62</v>
      </c>
      <c r="D74" s="19" t="str">
        <f t="shared" si="1"/>
        <v>0</v>
      </c>
      <c r="E74" s="19" t="str">
        <f t="shared" si="2"/>
        <v>0</v>
      </c>
      <c r="F74" s="20" t="str">
        <f t="shared" si="3"/>
        <v>0</v>
      </c>
      <c r="G74" s="21" t="str">
        <f t="shared" si="4"/>
        <v>0</v>
      </c>
      <c r="H74" s="22">
        <v>776527.02</v>
      </c>
    </row>
    <row r="75">
      <c r="A75" s="7" t="s">
        <v>32</v>
      </c>
      <c r="B75" s="8" t="s">
        <v>131</v>
      </c>
      <c r="C75" s="8" t="s">
        <v>71</v>
      </c>
      <c r="D75" s="19" t="str">
        <f t="shared" si="1"/>
        <v>0</v>
      </c>
      <c r="E75" s="19" t="str">
        <f t="shared" si="2"/>
        <v>0</v>
      </c>
      <c r="F75" s="20" t="str">
        <f t="shared" si="3"/>
        <v>0</v>
      </c>
      <c r="G75" s="21" t="str">
        <f t="shared" si="4"/>
        <v>0</v>
      </c>
      <c r="H75" s="22">
        <v>771153.5</v>
      </c>
    </row>
    <row r="76">
      <c r="A76" s="7" t="s">
        <v>32</v>
      </c>
      <c r="B76" s="8" t="s">
        <v>132</v>
      </c>
      <c r="C76" s="8" t="s">
        <v>71</v>
      </c>
      <c r="D76" s="19" t="str">
        <f t="shared" si="1"/>
        <v>0</v>
      </c>
      <c r="E76" s="19" t="str">
        <f t="shared" si="2"/>
        <v>0</v>
      </c>
      <c r="F76" s="20" t="str">
        <f t="shared" si="3"/>
        <v>0</v>
      </c>
      <c r="G76" s="21" t="str">
        <f t="shared" si="4"/>
        <v>0</v>
      </c>
      <c r="H76" s="22">
        <v>759701.6</v>
      </c>
    </row>
    <row r="77">
      <c r="A77" s="7" t="s">
        <v>32</v>
      </c>
      <c r="B77" s="8" t="s">
        <v>133</v>
      </c>
      <c r="C77" s="8" t="s">
        <v>62</v>
      </c>
      <c r="D77" s="19" t="str">
        <f t="shared" si="1"/>
        <v>0</v>
      </c>
      <c r="E77" s="19" t="str">
        <f t="shared" si="2"/>
        <v>0</v>
      </c>
      <c r="F77" s="20" t="str">
        <f t="shared" si="3"/>
        <v>0</v>
      </c>
      <c r="G77" s="21" t="str">
        <f t="shared" si="4"/>
        <v>0</v>
      </c>
      <c r="H77" s="22">
        <v>752141.46</v>
      </c>
    </row>
    <row r="78">
      <c r="A78" s="7" t="s">
        <v>32</v>
      </c>
      <c r="B78" s="8" t="s">
        <v>134</v>
      </c>
      <c r="C78" s="8" t="s">
        <v>71</v>
      </c>
      <c r="D78" s="19" t="str">
        <f t="shared" si="1"/>
        <v>0</v>
      </c>
      <c r="E78" s="19" t="str">
        <f t="shared" si="2"/>
        <v>0</v>
      </c>
      <c r="F78" s="20" t="str">
        <f t="shared" si="3"/>
        <v>0</v>
      </c>
      <c r="G78" s="21" t="str">
        <f t="shared" si="4"/>
        <v>0</v>
      </c>
      <c r="H78" s="22">
        <v>751018.8</v>
      </c>
    </row>
    <row r="79">
      <c r="A79" s="7" t="s">
        <v>32</v>
      </c>
      <c r="B79" s="8" t="s">
        <v>135</v>
      </c>
      <c r="C79" s="8" t="s">
        <v>71</v>
      </c>
      <c r="D79" s="19" t="str">
        <f t="shared" si="1"/>
        <v>0</v>
      </c>
      <c r="E79" s="19" t="str">
        <f t="shared" si="2"/>
        <v>0</v>
      </c>
      <c r="F79" s="20" t="str">
        <f t="shared" si="3"/>
        <v>0</v>
      </c>
      <c r="G79" s="21" t="str">
        <f t="shared" si="4"/>
        <v>0</v>
      </c>
      <c r="H79" s="22">
        <v>747527.0</v>
      </c>
    </row>
    <row r="80">
      <c r="A80" s="7" t="s">
        <v>32</v>
      </c>
      <c r="B80" s="8" t="s">
        <v>136</v>
      </c>
      <c r="C80" s="8" t="s">
        <v>71</v>
      </c>
      <c r="D80" s="19" t="str">
        <f t="shared" si="1"/>
        <v>0</v>
      </c>
      <c r="E80" s="19" t="str">
        <f t="shared" si="2"/>
        <v>0</v>
      </c>
      <c r="F80" s="20" t="str">
        <f t="shared" si="3"/>
        <v>0</v>
      </c>
      <c r="G80" s="21" t="str">
        <f t="shared" si="4"/>
        <v>0</v>
      </c>
      <c r="H80" s="22">
        <v>745696.0</v>
      </c>
    </row>
    <row r="81">
      <c r="A81" s="7" t="s">
        <v>32</v>
      </c>
      <c r="B81" s="8" t="s">
        <v>137</v>
      </c>
      <c r="C81" s="8" t="s">
        <v>138</v>
      </c>
      <c r="D81" s="19" t="str">
        <f t="shared" si="1"/>
        <v>0</v>
      </c>
      <c r="E81" s="19" t="str">
        <f t="shared" si="2"/>
        <v>0</v>
      </c>
      <c r="F81" s="20" t="str">
        <f t="shared" si="3"/>
        <v>0</v>
      </c>
      <c r="G81" s="21" t="str">
        <f t="shared" si="4"/>
        <v>0</v>
      </c>
      <c r="H81" s="22">
        <v>744900.0</v>
      </c>
    </row>
    <row r="82">
      <c r="A82" s="7" t="s">
        <v>32</v>
      </c>
      <c r="B82" s="8" t="s">
        <v>139</v>
      </c>
      <c r="C82" s="8" t="s">
        <v>71</v>
      </c>
      <c r="D82" s="19" t="str">
        <f t="shared" si="1"/>
        <v>0</v>
      </c>
      <c r="E82" s="19" t="str">
        <f t="shared" si="2"/>
        <v>0</v>
      </c>
      <c r="F82" s="20" t="str">
        <f t="shared" si="3"/>
        <v>0</v>
      </c>
      <c r="G82" s="21" t="str">
        <f t="shared" si="4"/>
        <v>0</v>
      </c>
      <c r="H82" s="22">
        <v>730516.84</v>
      </c>
    </row>
    <row r="83">
      <c r="A83" s="7" t="s">
        <v>32</v>
      </c>
      <c r="B83" s="8" t="s">
        <v>140</v>
      </c>
      <c r="C83" s="8" t="s">
        <v>62</v>
      </c>
      <c r="D83" s="19" t="str">
        <f t="shared" si="1"/>
        <v>0</v>
      </c>
      <c r="E83" s="19" t="str">
        <f t="shared" si="2"/>
        <v>0</v>
      </c>
      <c r="F83" s="20" t="str">
        <f t="shared" si="3"/>
        <v>0</v>
      </c>
      <c r="G83" s="21" t="str">
        <f t="shared" si="4"/>
        <v>0</v>
      </c>
      <c r="H83" s="22">
        <v>727439.55</v>
      </c>
    </row>
    <row r="84">
      <c r="A84" s="7" t="s">
        <v>32</v>
      </c>
      <c r="B84" s="8" t="s">
        <v>141</v>
      </c>
      <c r="C84" s="8" t="s">
        <v>71</v>
      </c>
      <c r="D84" s="19" t="str">
        <f t="shared" si="1"/>
        <v>0</v>
      </c>
      <c r="E84" s="19" t="str">
        <f t="shared" si="2"/>
        <v>0</v>
      </c>
      <c r="F84" s="20" t="str">
        <f t="shared" si="3"/>
        <v>0</v>
      </c>
      <c r="G84" s="21" t="str">
        <f t="shared" si="4"/>
        <v>0</v>
      </c>
      <c r="H84" s="22">
        <v>726298.06</v>
      </c>
    </row>
    <row r="85">
      <c r="A85" s="7" t="s">
        <v>32</v>
      </c>
      <c r="B85" s="8" t="s">
        <v>142</v>
      </c>
      <c r="C85" s="8" t="s">
        <v>62</v>
      </c>
      <c r="D85" s="19" t="str">
        <f t="shared" si="1"/>
        <v>0</v>
      </c>
      <c r="E85" s="19" t="str">
        <f t="shared" si="2"/>
        <v>0</v>
      </c>
      <c r="F85" s="20" t="str">
        <f t="shared" si="3"/>
        <v>0</v>
      </c>
      <c r="G85" s="21" t="str">
        <f t="shared" si="4"/>
        <v>0</v>
      </c>
      <c r="H85" s="22">
        <v>724521.09</v>
      </c>
    </row>
    <row r="86">
      <c r="A86" s="7" t="s">
        <v>32</v>
      </c>
      <c r="B86" s="8" t="s">
        <v>143</v>
      </c>
      <c r="C86" s="8" t="s">
        <v>71</v>
      </c>
      <c r="D86" s="19" t="str">
        <f t="shared" si="1"/>
        <v>RWE </v>
      </c>
      <c r="E86" s="19" t="str">
        <f t="shared" si="2"/>
        <v>RWE</v>
      </c>
      <c r="F86" s="20" t="str">
        <f t="shared" si="3"/>
        <v>RWE FINANCE BV 5.625% MTN 6/12/23 GBP1000</v>
      </c>
      <c r="G86" s="21">
        <f t="shared" si="4"/>
        <v>723443.84</v>
      </c>
      <c r="H86" s="22">
        <v>723443.84</v>
      </c>
    </row>
    <row r="87">
      <c r="A87" s="7" t="s">
        <v>32</v>
      </c>
      <c r="B87" s="8" t="s">
        <v>144</v>
      </c>
      <c r="C87" s="8" t="s">
        <v>71</v>
      </c>
      <c r="D87" s="19" t="str">
        <f t="shared" si="1"/>
        <v>0</v>
      </c>
      <c r="E87" s="19" t="str">
        <f t="shared" si="2"/>
        <v>0</v>
      </c>
      <c r="F87" s="20" t="str">
        <f t="shared" si="3"/>
        <v>0</v>
      </c>
      <c r="G87" s="21" t="str">
        <f t="shared" si="4"/>
        <v>0</v>
      </c>
      <c r="H87" s="22">
        <v>717750.0</v>
      </c>
    </row>
    <row r="88">
      <c r="A88" s="7" t="s">
        <v>32</v>
      </c>
      <c r="B88" s="8" t="s">
        <v>145</v>
      </c>
      <c r="C88" s="8" t="s">
        <v>62</v>
      </c>
      <c r="D88" s="19" t="str">
        <f t="shared" si="1"/>
        <v>0</v>
      </c>
      <c r="E88" s="19" t="str">
        <f t="shared" si="2"/>
        <v>0</v>
      </c>
      <c r="F88" s="20" t="str">
        <f t="shared" si="3"/>
        <v>0</v>
      </c>
      <c r="G88" s="21" t="str">
        <f t="shared" si="4"/>
        <v>0</v>
      </c>
      <c r="H88" s="22">
        <v>712458.9</v>
      </c>
    </row>
    <row r="89">
      <c r="A89" s="7" t="s">
        <v>32</v>
      </c>
      <c r="B89" s="8" t="s">
        <v>146</v>
      </c>
      <c r="C89" s="8" t="s">
        <v>71</v>
      </c>
      <c r="D89" s="19" t="str">
        <f t="shared" si="1"/>
        <v>0</v>
      </c>
      <c r="E89" s="19" t="str">
        <f t="shared" si="2"/>
        <v>0</v>
      </c>
      <c r="F89" s="20" t="str">
        <f t="shared" si="3"/>
        <v>0</v>
      </c>
      <c r="G89" s="21" t="str">
        <f t="shared" si="4"/>
        <v>0</v>
      </c>
      <c r="H89" s="22">
        <v>711271.6</v>
      </c>
    </row>
    <row r="90">
      <c r="A90" s="7" t="s">
        <v>32</v>
      </c>
      <c r="B90" s="8" t="s">
        <v>147</v>
      </c>
      <c r="C90" s="8" t="s">
        <v>62</v>
      </c>
      <c r="D90" s="19" t="str">
        <f t="shared" si="1"/>
        <v>0</v>
      </c>
      <c r="E90" s="19" t="str">
        <f t="shared" si="2"/>
        <v>0</v>
      </c>
      <c r="F90" s="20" t="str">
        <f t="shared" si="3"/>
        <v>0</v>
      </c>
      <c r="G90" s="21" t="str">
        <f t="shared" si="4"/>
        <v>0</v>
      </c>
      <c r="H90" s="22">
        <v>710831.7</v>
      </c>
    </row>
    <row r="91">
      <c r="A91" s="7" t="s">
        <v>32</v>
      </c>
      <c r="B91" s="8" t="s">
        <v>148</v>
      </c>
      <c r="C91" s="8" t="s">
        <v>71</v>
      </c>
      <c r="D91" s="19" t="str">
        <f t="shared" si="1"/>
        <v>0</v>
      </c>
      <c r="E91" s="19" t="str">
        <f t="shared" si="2"/>
        <v>0</v>
      </c>
      <c r="F91" s="20" t="str">
        <f t="shared" si="3"/>
        <v>0</v>
      </c>
      <c r="G91" s="21" t="str">
        <f t="shared" si="4"/>
        <v>0</v>
      </c>
      <c r="H91" s="22">
        <v>693097.8</v>
      </c>
    </row>
    <row r="92">
      <c r="A92" s="7" t="s">
        <v>32</v>
      </c>
      <c r="B92" s="8" t="s">
        <v>149</v>
      </c>
      <c r="C92" s="8" t="s">
        <v>62</v>
      </c>
      <c r="D92" s="19" t="str">
        <f t="shared" si="1"/>
        <v>0</v>
      </c>
      <c r="E92" s="19" t="str">
        <f t="shared" si="2"/>
        <v>0</v>
      </c>
      <c r="F92" s="20" t="str">
        <f t="shared" si="3"/>
        <v>0</v>
      </c>
      <c r="G92" s="21" t="str">
        <f t="shared" si="4"/>
        <v>0</v>
      </c>
      <c r="H92" s="22">
        <v>690234.0</v>
      </c>
    </row>
    <row r="93">
      <c r="A93" s="7" t="s">
        <v>32</v>
      </c>
      <c r="B93" s="8" t="s">
        <v>150</v>
      </c>
      <c r="C93" s="8" t="s">
        <v>71</v>
      </c>
      <c r="D93" s="19" t="str">
        <f t="shared" si="1"/>
        <v>0</v>
      </c>
      <c r="E93" s="19" t="str">
        <f t="shared" si="2"/>
        <v>0</v>
      </c>
      <c r="F93" s="20" t="str">
        <f t="shared" si="3"/>
        <v>0</v>
      </c>
      <c r="G93" s="21" t="str">
        <f t="shared" si="4"/>
        <v>0</v>
      </c>
      <c r="H93" s="22">
        <v>690053.4</v>
      </c>
    </row>
    <row r="94">
      <c r="A94" s="7" t="s">
        <v>32</v>
      </c>
      <c r="B94" s="8" t="s">
        <v>151</v>
      </c>
      <c r="C94" s="8" t="s">
        <v>71</v>
      </c>
      <c r="D94" s="19" t="str">
        <f t="shared" si="1"/>
        <v>0</v>
      </c>
      <c r="E94" s="19" t="str">
        <f t="shared" si="2"/>
        <v>0</v>
      </c>
      <c r="F94" s="20" t="str">
        <f t="shared" si="3"/>
        <v>0</v>
      </c>
      <c r="G94" s="21" t="str">
        <f t="shared" si="4"/>
        <v>0</v>
      </c>
      <c r="H94" s="22">
        <v>678454.8</v>
      </c>
    </row>
    <row r="95">
      <c r="A95" s="7" t="s">
        <v>32</v>
      </c>
      <c r="B95" s="8" t="s">
        <v>152</v>
      </c>
      <c r="C95" s="8" t="s">
        <v>71</v>
      </c>
      <c r="D95" s="19" t="str">
        <f t="shared" si="1"/>
        <v>0</v>
      </c>
      <c r="E95" s="19" t="str">
        <f t="shared" si="2"/>
        <v>0</v>
      </c>
      <c r="F95" s="20" t="str">
        <f t="shared" si="3"/>
        <v>0</v>
      </c>
      <c r="G95" s="21" t="str">
        <f t="shared" si="4"/>
        <v>0</v>
      </c>
      <c r="H95" s="22">
        <v>677378.6</v>
      </c>
    </row>
    <row r="96">
      <c r="A96" s="7" t="s">
        <v>32</v>
      </c>
      <c r="B96" s="8" t="s">
        <v>153</v>
      </c>
      <c r="C96" s="8" t="s">
        <v>71</v>
      </c>
      <c r="D96" s="19" t="str">
        <f t="shared" si="1"/>
        <v>0</v>
      </c>
      <c r="E96" s="19" t="str">
        <f t="shared" si="2"/>
        <v>0</v>
      </c>
      <c r="F96" s="20" t="str">
        <f t="shared" si="3"/>
        <v>0</v>
      </c>
      <c r="G96" s="21" t="str">
        <f t="shared" si="4"/>
        <v>0</v>
      </c>
      <c r="H96" s="22">
        <v>669166.08</v>
      </c>
    </row>
    <row r="97">
      <c r="A97" s="7" t="s">
        <v>32</v>
      </c>
      <c r="B97" s="8" t="s">
        <v>154</v>
      </c>
      <c r="C97" s="8" t="s">
        <v>62</v>
      </c>
      <c r="D97" s="19" t="str">
        <f t="shared" si="1"/>
        <v>0</v>
      </c>
      <c r="E97" s="19" t="str">
        <f t="shared" si="2"/>
        <v>0</v>
      </c>
      <c r="F97" s="20" t="str">
        <f t="shared" si="3"/>
        <v>0</v>
      </c>
      <c r="G97" s="21" t="str">
        <f t="shared" si="4"/>
        <v>0</v>
      </c>
      <c r="H97" s="22">
        <v>662496.3</v>
      </c>
    </row>
    <row r="98">
      <c r="A98" s="7" t="s">
        <v>32</v>
      </c>
      <c r="B98" s="8" t="s">
        <v>155</v>
      </c>
      <c r="C98" s="8" t="s">
        <v>71</v>
      </c>
      <c r="D98" s="19" t="str">
        <f t="shared" si="1"/>
        <v>0</v>
      </c>
      <c r="E98" s="19" t="str">
        <f t="shared" si="2"/>
        <v>0</v>
      </c>
      <c r="F98" s="20" t="str">
        <f t="shared" si="3"/>
        <v>0</v>
      </c>
      <c r="G98" s="21" t="str">
        <f t="shared" si="4"/>
        <v>0</v>
      </c>
      <c r="H98" s="22">
        <v>659071.6</v>
      </c>
    </row>
    <row r="99">
      <c r="A99" s="7" t="s">
        <v>32</v>
      </c>
      <c r="B99" s="8" t="s">
        <v>156</v>
      </c>
      <c r="C99" s="8" t="s">
        <v>71</v>
      </c>
      <c r="D99" s="19" t="str">
        <f t="shared" si="1"/>
        <v>0</v>
      </c>
      <c r="E99" s="19" t="str">
        <f t="shared" si="2"/>
        <v>0</v>
      </c>
      <c r="F99" s="20" t="str">
        <f t="shared" si="3"/>
        <v>0</v>
      </c>
      <c r="G99" s="21" t="str">
        <f t="shared" si="4"/>
        <v>0</v>
      </c>
      <c r="H99" s="22">
        <v>657267.6</v>
      </c>
    </row>
    <row r="100">
      <c r="A100" s="7" t="s">
        <v>32</v>
      </c>
      <c r="B100" s="8" t="s">
        <v>157</v>
      </c>
      <c r="C100" s="8" t="s">
        <v>62</v>
      </c>
      <c r="D100" s="19" t="str">
        <f t="shared" si="1"/>
        <v>0</v>
      </c>
      <c r="E100" s="19" t="str">
        <f t="shared" si="2"/>
        <v>0</v>
      </c>
      <c r="F100" s="20" t="str">
        <f t="shared" si="3"/>
        <v>0</v>
      </c>
      <c r="G100" s="21" t="str">
        <f t="shared" si="4"/>
        <v>0</v>
      </c>
      <c r="H100" s="22">
        <v>655006.72</v>
      </c>
    </row>
    <row r="101">
      <c r="A101" s="7" t="s">
        <v>32</v>
      </c>
      <c r="B101" s="8" t="s">
        <v>158</v>
      </c>
      <c r="C101" s="8" t="s">
        <v>71</v>
      </c>
      <c r="D101" s="19" t="str">
        <f t="shared" si="1"/>
        <v>0</v>
      </c>
      <c r="E101" s="19" t="str">
        <f t="shared" si="2"/>
        <v>0</v>
      </c>
      <c r="F101" s="20" t="str">
        <f t="shared" si="3"/>
        <v>0</v>
      </c>
      <c r="G101" s="21" t="str">
        <f t="shared" si="4"/>
        <v>0</v>
      </c>
      <c r="H101" s="22">
        <v>654816.0</v>
      </c>
    </row>
    <row r="102">
      <c r="A102" s="7" t="s">
        <v>32</v>
      </c>
      <c r="B102" s="8" t="s">
        <v>159</v>
      </c>
      <c r="C102" s="8" t="s">
        <v>62</v>
      </c>
      <c r="D102" s="19" t="str">
        <f t="shared" si="1"/>
        <v>0</v>
      </c>
      <c r="E102" s="19" t="str">
        <f t="shared" si="2"/>
        <v>0</v>
      </c>
      <c r="F102" s="20" t="str">
        <f t="shared" si="3"/>
        <v>0</v>
      </c>
      <c r="G102" s="21" t="str">
        <f t="shared" si="4"/>
        <v>0</v>
      </c>
      <c r="H102" s="22">
        <v>639424.5</v>
      </c>
    </row>
    <row r="103">
      <c r="A103" s="7" t="s">
        <v>32</v>
      </c>
      <c r="B103" s="8" t="s">
        <v>160</v>
      </c>
      <c r="C103" s="8" t="s">
        <v>62</v>
      </c>
      <c r="D103" s="19" t="str">
        <f t="shared" si="1"/>
        <v>0</v>
      </c>
      <c r="E103" s="19" t="str">
        <f t="shared" si="2"/>
        <v>0</v>
      </c>
      <c r="F103" s="20" t="str">
        <f t="shared" si="3"/>
        <v>0</v>
      </c>
      <c r="G103" s="21" t="str">
        <f t="shared" si="4"/>
        <v>0</v>
      </c>
      <c r="H103" s="22">
        <v>635176.5</v>
      </c>
    </row>
    <row r="104">
      <c r="A104" s="7" t="s">
        <v>32</v>
      </c>
      <c r="B104" s="8" t="s">
        <v>161</v>
      </c>
      <c r="C104" s="8" t="s">
        <v>71</v>
      </c>
      <c r="D104" s="19" t="str">
        <f t="shared" si="1"/>
        <v>0</v>
      </c>
      <c r="E104" s="19" t="str">
        <f t="shared" si="2"/>
        <v>0</v>
      </c>
      <c r="F104" s="20" t="str">
        <f t="shared" si="3"/>
        <v>0</v>
      </c>
      <c r="G104" s="21" t="str">
        <f t="shared" si="4"/>
        <v>0</v>
      </c>
      <c r="H104" s="22">
        <v>621276.28</v>
      </c>
    </row>
    <row r="105">
      <c r="A105" s="7" t="s">
        <v>32</v>
      </c>
      <c r="B105" s="8" t="s">
        <v>162</v>
      </c>
      <c r="C105" s="8" t="s">
        <v>62</v>
      </c>
      <c r="D105" s="19" t="str">
        <f t="shared" si="1"/>
        <v>0</v>
      </c>
      <c r="E105" s="19" t="str">
        <f t="shared" si="2"/>
        <v>0</v>
      </c>
      <c r="F105" s="20" t="str">
        <f t="shared" si="3"/>
        <v>0</v>
      </c>
      <c r="G105" s="21" t="str">
        <f t="shared" si="4"/>
        <v>0</v>
      </c>
      <c r="H105" s="22">
        <v>619610.5</v>
      </c>
    </row>
    <row r="106">
      <c r="A106" s="7" t="s">
        <v>32</v>
      </c>
      <c r="B106" s="8" t="s">
        <v>163</v>
      </c>
      <c r="C106" s="8" t="s">
        <v>71</v>
      </c>
      <c r="D106" s="19" t="str">
        <f t="shared" si="1"/>
        <v>0</v>
      </c>
      <c r="E106" s="19" t="str">
        <f t="shared" si="2"/>
        <v>0</v>
      </c>
      <c r="F106" s="20" t="str">
        <f t="shared" si="3"/>
        <v>0</v>
      </c>
      <c r="G106" s="21" t="str">
        <f t="shared" si="4"/>
        <v>0</v>
      </c>
      <c r="H106" s="22">
        <v>613327.08</v>
      </c>
    </row>
    <row r="107">
      <c r="A107" s="7" t="s">
        <v>32</v>
      </c>
      <c r="B107" s="8" t="s">
        <v>164</v>
      </c>
      <c r="C107" s="8" t="s">
        <v>71</v>
      </c>
      <c r="D107" s="19" t="str">
        <f t="shared" si="1"/>
        <v>0</v>
      </c>
      <c r="E107" s="19" t="str">
        <f t="shared" si="2"/>
        <v>0</v>
      </c>
      <c r="F107" s="20" t="str">
        <f t="shared" si="3"/>
        <v>0</v>
      </c>
      <c r="G107" s="21" t="str">
        <f t="shared" si="4"/>
        <v>0</v>
      </c>
      <c r="H107" s="22">
        <v>606298.29</v>
      </c>
    </row>
    <row r="108">
      <c r="A108" s="7" t="s">
        <v>32</v>
      </c>
      <c r="B108" s="8" t="s">
        <v>165</v>
      </c>
      <c r="C108" s="8" t="s">
        <v>166</v>
      </c>
      <c r="D108" s="19" t="str">
        <f t="shared" si="1"/>
        <v>0</v>
      </c>
      <c r="E108" s="19" t="str">
        <f t="shared" si="2"/>
        <v>0</v>
      </c>
      <c r="F108" s="20" t="str">
        <f t="shared" si="3"/>
        <v>0</v>
      </c>
      <c r="G108" s="21" t="str">
        <f t="shared" si="4"/>
        <v>0</v>
      </c>
      <c r="H108" s="22">
        <v>592623.0</v>
      </c>
    </row>
    <row r="109">
      <c r="A109" s="7" t="s">
        <v>32</v>
      </c>
      <c r="B109" s="8" t="s">
        <v>167</v>
      </c>
      <c r="C109" s="8" t="s">
        <v>71</v>
      </c>
      <c r="D109" s="19" t="str">
        <f t="shared" si="1"/>
        <v>0</v>
      </c>
      <c r="E109" s="19" t="str">
        <f t="shared" si="2"/>
        <v>0</v>
      </c>
      <c r="F109" s="20" t="str">
        <f t="shared" si="3"/>
        <v>0</v>
      </c>
      <c r="G109" s="21" t="str">
        <f t="shared" si="4"/>
        <v>0</v>
      </c>
      <c r="H109" s="22">
        <v>589984.05</v>
      </c>
    </row>
    <row r="110">
      <c r="A110" s="7" t="s">
        <v>32</v>
      </c>
      <c r="B110" s="8" t="s">
        <v>168</v>
      </c>
      <c r="C110" s="8" t="s">
        <v>71</v>
      </c>
      <c r="D110" s="19" t="str">
        <f t="shared" si="1"/>
        <v>0</v>
      </c>
      <c r="E110" s="19" t="str">
        <f t="shared" si="2"/>
        <v>0</v>
      </c>
      <c r="F110" s="20" t="str">
        <f t="shared" si="3"/>
        <v>0</v>
      </c>
      <c r="G110" s="21" t="str">
        <f t="shared" si="4"/>
        <v>0</v>
      </c>
      <c r="H110" s="22">
        <v>588477.17</v>
      </c>
    </row>
    <row r="111">
      <c r="A111" s="7" t="s">
        <v>32</v>
      </c>
      <c r="B111" s="8" t="s">
        <v>169</v>
      </c>
      <c r="C111" s="8" t="s">
        <v>166</v>
      </c>
      <c r="D111" s="19" t="str">
        <f t="shared" si="1"/>
        <v>0</v>
      </c>
      <c r="E111" s="19" t="str">
        <f t="shared" si="2"/>
        <v>0</v>
      </c>
      <c r="F111" s="20" t="str">
        <f t="shared" si="3"/>
        <v>0</v>
      </c>
      <c r="G111" s="21" t="str">
        <f t="shared" si="4"/>
        <v>0</v>
      </c>
      <c r="H111" s="22">
        <v>584082.72</v>
      </c>
    </row>
    <row r="112">
      <c r="A112" s="7" t="s">
        <v>32</v>
      </c>
      <c r="B112" s="8" t="s">
        <v>170</v>
      </c>
      <c r="C112" s="8" t="s">
        <v>62</v>
      </c>
      <c r="D112" s="19" t="str">
        <f t="shared" si="1"/>
        <v>0</v>
      </c>
      <c r="E112" s="19" t="str">
        <f t="shared" si="2"/>
        <v>0</v>
      </c>
      <c r="F112" s="20" t="str">
        <f t="shared" si="3"/>
        <v>0</v>
      </c>
      <c r="G112" s="21" t="str">
        <f t="shared" si="4"/>
        <v>0</v>
      </c>
      <c r="H112" s="22">
        <v>577342.5</v>
      </c>
    </row>
    <row r="113">
      <c r="A113" s="7" t="s">
        <v>32</v>
      </c>
      <c r="B113" s="8" t="s">
        <v>171</v>
      </c>
      <c r="C113" s="8" t="s">
        <v>71</v>
      </c>
      <c r="D113" s="19" t="str">
        <f t="shared" si="1"/>
        <v>0</v>
      </c>
      <c r="E113" s="19" t="str">
        <f t="shared" si="2"/>
        <v>0</v>
      </c>
      <c r="F113" s="20" t="str">
        <f t="shared" si="3"/>
        <v>0</v>
      </c>
      <c r="G113" s="21" t="str">
        <f t="shared" si="4"/>
        <v>0</v>
      </c>
      <c r="H113" s="22">
        <v>566101.5</v>
      </c>
    </row>
    <row r="114">
      <c r="A114" s="7" t="s">
        <v>32</v>
      </c>
      <c r="B114" s="8" t="s">
        <v>172</v>
      </c>
      <c r="C114" s="8" t="s">
        <v>71</v>
      </c>
      <c r="D114" s="19" t="str">
        <f t="shared" si="1"/>
        <v>0</v>
      </c>
      <c r="E114" s="19" t="str">
        <f t="shared" si="2"/>
        <v>0</v>
      </c>
      <c r="F114" s="20" t="str">
        <f t="shared" si="3"/>
        <v>0</v>
      </c>
      <c r="G114" s="21" t="str">
        <f t="shared" si="4"/>
        <v>0</v>
      </c>
      <c r="H114" s="22">
        <v>562717.74</v>
      </c>
    </row>
    <row r="115">
      <c r="A115" s="7" t="s">
        <v>32</v>
      </c>
      <c r="B115" s="8" t="s">
        <v>173</v>
      </c>
      <c r="C115" s="8" t="s">
        <v>71</v>
      </c>
      <c r="D115" s="19" t="str">
        <f t="shared" si="1"/>
        <v>0</v>
      </c>
      <c r="E115" s="19" t="str">
        <f t="shared" si="2"/>
        <v>0</v>
      </c>
      <c r="F115" s="20" t="str">
        <f t="shared" si="3"/>
        <v>0</v>
      </c>
      <c r="G115" s="21" t="str">
        <f t="shared" si="4"/>
        <v>0</v>
      </c>
      <c r="H115" s="22">
        <v>543940.37</v>
      </c>
    </row>
    <row r="116">
      <c r="A116" s="7" t="s">
        <v>32</v>
      </c>
      <c r="B116" s="8" t="s">
        <v>174</v>
      </c>
      <c r="C116" s="8" t="s">
        <v>71</v>
      </c>
      <c r="D116" s="19" t="str">
        <f t="shared" si="1"/>
        <v>0</v>
      </c>
      <c r="E116" s="19" t="str">
        <f t="shared" si="2"/>
        <v>0</v>
      </c>
      <c r="F116" s="20" t="str">
        <f t="shared" si="3"/>
        <v>0</v>
      </c>
      <c r="G116" s="21" t="str">
        <f t="shared" si="4"/>
        <v>0</v>
      </c>
      <c r="H116" s="22">
        <v>528520.05</v>
      </c>
    </row>
    <row r="117">
      <c r="A117" s="7" t="s">
        <v>32</v>
      </c>
      <c r="B117" s="8" t="s">
        <v>175</v>
      </c>
      <c r="C117" s="8" t="s">
        <v>71</v>
      </c>
      <c r="D117" s="19" t="str">
        <f t="shared" si="1"/>
        <v>0</v>
      </c>
      <c r="E117" s="19" t="str">
        <f t="shared" si="2"/>
        <v>0</v>
      </c>
      <c r="F117" s="20" t="str">
        <f t="shared" si="3"/>
        <v>0</v>
      </c>
      <c r="G117" s="21" t="str">
        <f t="shared" si="4"/>
        <v>0</v>
      </c>
      <c r="H117" s="22">
        <v>526528.96</v>
      </c>
    </row>
    <row r="118">
      <c r="A118" s="7" t="s">
        <v>32</v>
      </c>
      <c r="B118" s="8" t="s">
        <v>176</v>
      </c>
      <c r="C118" s="8" t="s">
        <v>71</v>
      </c>
      <c r="D118" s="19" t="str">
        <f t="shared" si="1"/>
        <v>0</v>
      </c>
      <c r="E118" s="19" t="str">
        <f t="shared" si="2"/>
        <v>0</v>
      </c>
      <c r="F118" s="20" t="str">
        <f t="shared" si="3"/>
        <v>0</v>
      </c>
      <c r="G118" s="21" t="str">
        <f t="shared" si="4"/>
        <v>0</v>
      </c>
      <c r="H118" s="22">
        <v>521923.48</v>
      </c>
    </row>
    <row r="119">
      <c r="A119" s="7" t="s">
        <v>32</v>
      </c>
      <c r="B119" s="8" t="s">
        <v>177</v>
      </c>
      <c r="C119" s="8" t="s">
        <v>71</v>
      </c>
      <c r="D119" s="19" t="str">
        <f t="shared" si="1"/>
        <v>0</v>
      </c>
      <c r="E119" s="19" t="str">
        <f t="shared" si="2"/>
        <v>0</v>
      </c>
      <c r="F119" s="20" t="str">
        <f t="shared" si="3"/>
        <v>0</v>
      </c>
      <c r="G119" s="21" t="str">
        <f t="shared" si="4"/>
        <v>0</v>
      </c>
      <c r="H119" s="22">
        <v>510475.05</v>
      </c>
    </row>
    <row r="120">
      <c r="A120" s="7" t="s">
        <v>32</v>
      </c>
      <c r="B120" s="8" t="s">
        <v>178</v>
      </c>
      <c r="C120" s="8" t="s">
        <v>71</v>
      </c>
      <c r="D120" s="19" t="str">
        <f t="shared" si="1"/>
        <v>0</v>
      </c>
      <c r="E120" s="19" t="str">
        <f t="shared" si="2"/>
        <v>0</v>
      </c>
      <c r="F120" s="20" t="str">
        <f t="shared" si="3"/>
        <v>0</v>
      </c>
      <c r="G120" s="21" t="str">
        <f t="shared" si="4"/>
        <v>0</v>
      </c>
      <c r="H120" s="22">
        <v>494287.6</v>
      </c>
    </row>
    <row r="121">
      <c r="A121" s="7" t="s">
        <v>32</v>
      </c>
      <c r="B121" s="8" t="s">
        <v>179</v>
      </c>
      <c r="C121" s="8" t="s">
        <v>71</v>
      </c>
      <c r="D121" s="19" t="str">
        <f t="shared" si="1"/>
        <v>0</v>
      </c>
      <c r="E121" s="19" t="str">
        <f t="shared" si="2"/>
        <v>0</v>
      </c>
      <c r="F121" s="20" t="str">
        <f t="shared" si="3"/>
        <v>0</v>
      </c>
      <c r="G121" s="21" t="str">
        <f t="shared" si="4"/>
        <v>0</v>
      </c>
      <c r="H121" s="22">
        <v>493053.0</v>
      </c>
    </row>
    <row r="122">
      <c r="A122" s="7" t="s">
        <v>32</v>
      </c>
      <c r="B122" s="8" t="s">
        <v>180</v>
      </c>
      <c r="C122" s="8" t="s">
        <v>64</v>
      </c>
      <c r="D122" s="19" t="str">
        <f t="shared" si="1"/>
        <v>0</v>
      </c>
      <c r="E122" s="19" t="str">
        <f t="shared" si="2"/>
        <v>0</v>
      </c>
      <c r="F122" s="20" t="str">
        <f t="shared" si="3"/>
        <v>0</v>
      </c>
      <c r="G122" s="21" t="str">
        <f t="shared" si="4"/>
        <v>0</v>
      </c>
      <c r="H122" s="22">
        <v>479488.0</v>
      </c>
    </row>
    <row r="123">
      <c r="A123" s="7" t="s">
        <v>32</v>
      </c>
      <c r="B123" s="8" t="s">
        <v>181</v>
      </c>
      <c r="C123" s="8" t="s">
        <v>182</v>
      </c>
      <c r="D123" s="19" t="str">
        <f t="shared" si="1"/>
        <v>0</v>
      </c>
      <c r="E123" s="19" t="str">
        <f t="shared" si="2"/>
        <v>0</v>
      </c>
      <c r="F123" s="20" t="str">
        <f t="shared" si="3"/>
        <v>0</v>
      </c>
      <c r="G123" s="21" t="str">
        <f t="shared" si="4"/>
        <v>0</v>
      </c>
      <c r="H123" s="22">
        <v>475625.0</v>
      </c>
    </row>
    <row r="124">
      <c r="A124" s="7" t="s">
        <v>32</v>
      </c>
      <c r="B124" s="8" t="s">
        <v>183</v>
      </c>
      <c r="C124" s="8" t="s">
        <v>71</v>
      </c>
      <c r="D124" s="19" t="str">
        <f t="shared" si="1"/>
        <v>0</v>
      </c>
      <c r="E124" s="19" t="str">
        <f t="shared" si="2"/>
        <v>0</v>
      </c>
      <c r="F124" s="20" t="str">
        <f t="shared" si="3"/>
        <v>0</v>
      </c>
      <c r="G124" s="21" t="str">
        <f t="shared" si="4"/>
        <v>0</v>
      </c>
      <c r="H124" s="22">
        <v>461789.21</v>
      </c>
    </row>
    <row r="125">
      <c r="A125" s="7" t="s">
        <v>32</v>
      </c>
      <c r="B125" s="8" t="s">
        <v>184</v>
      </c>
      <c r="C125" s="8" t="s">
        <v>71</v>
      </c>
      <c r="D125" s="19" t="str">
        <f t="shared" si="1"/>
        <v>0</v>
      </c>
      <c r="E125" s="19" t="str">
        <f t="shared" si="2"/>
        <v>0</v>
      </c>
      <c r="F125" s="20" t="str">
        <f t="shared" si="3"/>
        <v>0</v>
      </c>
      <c r="G125" s="21" t="str">
        <f t="shared" si="4"/>
        <v>0</v>
      </c>
      <c r="H125" s="22">
        <v>457404.0</v>
      </c>
    </row>
    <row r="126">
      <c r="A126" s="7" t="s">
        <v>32</v>
      </c>
      <c r="B126" s="8" t="s">
        <v>185</v>
      </c>
      <c r="C126" s="8" t="s">
        <v>71</v>
      </c>
      <c r="D126" s="19" t="str">
        <f t="shared" si="1"/>
        <v>0</v>
      </c>
      <c r="E126" s="19" t="str">
        <f t="shared" si="2"/>
        <v>0</v>
      </c>
      <c r="F126" s="20" t="str">
        <f t="shared" si="3"/>
        <v>0</v>
      </c>
      <c r="G126" s="21" t="str">
        <f t="shared" si="4"/>
        <v>0</v>
      </c>
      <c r="H126" s="22">
        <v>453127.75</v>
      </c>
    </row>
    <row r="127">
      <c r="A127" s="7" t="s">
        <v>32</v>
      </c>
      <c r="B127" s="8" t="s">
        <v>186</v>
      </c>
      <c r="C127" s="8" t="s">
        <v>71</v>
      </c>
      <c r="D127" s="19" t="str">
        <f t="shared" si="1"/>
        <v>0</v>
      </c>
      <c r="E127" s="19" t="str">
        <f t="shared" si="2"/>
        <v>0</v>
      </c>
      <c r="F127" s="20" t="str">
        <f t="shared" si="3"/>
        <v>0</v>
      </c>
      <c r="G127" s="21" t="str">
        <f t="shared" si="4"/>
        <v>0</v>
      </c>
      <c r="H127" s="22">
        <v>421517.14</v>
      </c>
    </row>
    <row r="128">
      <c r="A128" s="7" t="s">
        <v>32</v>
      </c>
      <c r="B128" s="8" t="s">
        <v>187</v>
      </c>
      <c r="C128" s="8" t="s">
        <v>71</v>
      </c>
      <c r="D128" s="19" t="str">
        <f t="shared" si="1"/>
        <v>0</v>
      </c>
      <c r="E128" s="19" t="str">
        <f t="shared" si="2"/>
        <v>0</v>
      </c>
      <c r="F128" s="20" t="str">
        <f t="shared" si="3"/>
        <v>0</v>
      </c>
      <c r="G128" s="21" t="str">
        <f t="shared" si="4"/>
        <v>0</v>
      </c>
      <c r="H128" s="22">
        <v>414779.22</v>
      </c>
    </row>
    <row r="129">
      <c r="A129" s="7" t="s">
        <v>32</v>
      </c>
      <c r="B129" s="8" t="s">
        <v>188</v>
      </c>
      <c r="C129" s="8" t="s">
        <v>71</v>
      </c>
      <c r="D129" s="19" t="str">
        <f t="shared" si="1"/>
        <v>0</v>
      </c>
      <c r="E129" s="19" t="str">
        <f t="shared" si="2"/>
        <v>0</v>
      </c>
      <c r="F129" s="20" t="str">
        <f t="shared" si="3"/>
        <v>0</v>
      </c>
      <c r="G129" s="21" t="str">
        <f t="shared" si="4"/>
        <v>0</v>
      </c>
      <c r="H129" s="22">
        <v>405762.56</v>
      </c>
    </row>
    <row r="130">
      <c r="A130" s="7" t="s">
        <v>32</v>
      </c>
      <c r="B130" s="8" t="s">
        <v>189</v>
      </c>
      <c r="C130" s="8" t="s">
        <v>71</v>
      </c>
      <c r="D130" s="19" t="str">
        <f t="shared" si="1"/>
        <v>0</v>
      </c>
      <c r="E130" s="19" t="str">
        <f t="shared" si="2"/>
        <v>0</v>
      </c>
      <c r="F130" s="20" t="str">
        <f t="shared" si="3"/>
        <v>0</v>
      </c>
      <c r="G130" s="21" t="str">
        <f t="shared" si="4"/>
        <v>0</v>
      </c>
      <c r="H130" s="22">
        <v>392657.46</v>
      </c>
    </row>
    <row r="131">
      <c r="A131" s="7" t="s">
        <v>32</v>
      </c>
      <c r="B131" s="8" t="s">
        <v>190</v>
      </c>
      <c r="C131" s="8" t="s">
        <v>71</v>
      </c>
      <c r="D131" s="19" t="str">
        <f t="shared" si="1"/>
        <v>0</v>
      </c>
      <c r="E131" s="19" t="str">
        <f t="shared" si="2"/>
        <v>0</v>
      </c>
      <c r="F131" s="20" t="str">
        <f t="shared" si="3"/>
        <v>0</v>
      </c>
      <c r="G131" s="21" t="str">
        <f t="shared" si="4"/>
        <v>0</v>
      </c>
      <c r="H131" s="22">
        <v>386847.42</v>
      </c>
    </row>
    <row r="132">
      <c r="A132" s="7" t="s">
        <v>32</v>
      </c>
      <c r="B132" s="8" t="s">
        <v>191</v>
      </c>
      <c r="C132" s="8" t="s">
        <v>71</v>
      </c>
      <c r="D132" s="19" t="str">
        <f t="shared" si="1"/>
        <v>0</v>
      </c>
      <c r="E132" s="19" t="str">
        <f t="shared" si="2"/>
        <v>0</v>
      </c>
      <c r="F132" s="20" t="str">
        <f t="shared" si="3"/>
        <v>0</v>
      </c>
      <c r="G132" s="21" t="str">
        <f t="shared" si="4"/>
        <v>0</v>
      </c>
      <c r="H132" s="22">
        <v>354884.98</v>
      </c>
    </row>
    <row r="133">
      <c r="A133" s="7" t="s">
        <v>32</v>
      </c>
      <c r="B133" s="8" t="s">
        <v>192</v>
      </c>
      <c r="C133" s="8" t="s">
        <v>71</v>
      </c>
      <c r="D133" s="19" t="str">
        <f t="shared" si="1"/>
        <v>0</v>
      </c>
      <c r="E133" s="19" t="str">
        <f t="shared" si="2"/>
        <v>0</v>
      </c>
      <c r="F133" s="20" t="str">
        <f t="shared" si="3"/>
        <v>0</v>
      </c>
      <c r="G133" s="21" t="str">
        <f t="shared" si="4"/>
        <v>0</v>
      </c>
      <c r="H133" s="22">
        <v>332341.74</v>
      </c>
    </row>
    <row r="134">
      <c r="A134" s="7" t="s">
        <v>32</v>
      </c>
      <c r="B134" s="8" t="s">
        <v>193</v>
      </c>
      <c r="C134" s="8" t="s">
        <v>71</v>
      </c>
      <c r="D134" s="19" t="str">
        <f t="shared" si="1"/>
        <v>0</v>
      </c>
      <c r="E134" s="19" t="str">
        <f t="shared" si="2"/>
        <v>0</v>
      </c>
      <c r="F134" s="20" t="str">
        <f t="shared" si="3"/>
        <v>0</v>
      </c>
      <c r="G134" s="21" t="str">
        <f t="shared" si="4"/>
        <v>0</v>
      </c>
      <c r="H134" s="22">
        <v>331648.5</v>
      </c>
    </row>
    <row r="135">
      <c r="A135" s="7" t="s">
        <v>32</v>
      </c>
      <c r="B135" s="8" t="s">
        <v>194</v>
      </c>
      <c r="C135" s="8" t="s">
        <v>71</v>
      </c>
      <c r="D135" s="19" t="str">
        <f t="shared" si="1"/>
        <v>0</v>
      </c>
      <c r="E135" s="19" t="str">
        <f t="shared" si="2"/>
        <v>0</v>
      </c>
      <c r="F135" s="20" t="str">
        <f t="shared" si="3"/>
        <v>0</v>
      </c>
      <c r="G135" s="21" t="str">
        <f t="shared" si="4"/>
        <v>0</v>
      </c>
      <c r="H135" s="22">
        <v>324828.0</v>
      </c>
    </row>
    <row r="136">
      <c r="A136" s="7" t="s">
        <v>32</v>
      </c>
      <c r="B136" s="8" t="s">
        <v>195</v>
      </c>
      <c r="C136" s="8" t="s">
        <v>166</v>
      </c>
      <c r="D136" s="19" t="str">
        <f t="shared" si="1"/>
        <v>0</v>
      </c>
      <c r="E136" s="19" t="str">
        <f t="shared" si="2"/>
        <v>0</v>
      </c>
      <c r="F136" s="20" t="str">
        <f t="shared" si="3"/>
        <v>0</v>
      </c>
      <c r="G136" s="21" t="str">
        <f t="shared" si="4"/>
        <v>0</v>
      </c>
      <c r="H136" s="22">
        <v>324130.67</v>
      </c>
    </row>
    <row r="137">
      <c r="A137" s="7" t="s">
        <v>32</v>
      </c>
      <c r="B137" s="8" t="s">
        <v>196</v>
      </c>
      <c r="C137" s="8" t="s">
        <v>197</v>
      </c>
      <c r="D137" s="19" t="str">
        <f t="shared" si="1"/>
        <v>0</v>
      </c>
      <c r="E137" s="19" t="str">
        <f t="shared" si="2"/>
        <v>0</v>
      </c>
      <c r="F137" s="20" t="str">
        <f t="shared" si="3"/>
        <v>0</v>
      </c>
      <c r="G137" s="21" t="str">
        <f t="shared" si="4"/>
        <v>0</v>
      </c>
      <c r="H137" s="22">
        <v>317970.0</v>
      </c>
    </row>
    <row r="138">
      <c r="A138" s="7" t="s">
        <v>32</v>
      </c>
      <c r="B138" s="8" t="s">
        <v>198</v>
      </c>
      <c r="C138" s="8" t="s">
        <v>71</v>
      </c>
      <c r="D138" s="19" t="str">
        <f t="shared" si="1"/>
        <v>0</v>
      </c>
      <c r="E138" s="19" t="str">
        <f t="shared" si="2"/>
        <v>0</v>
      </c>
      <c r="F138" s="20" t="str">
        <f t="shared" si="3"/>
        <v>0</v>
      </c>
      <c r="G138" s="21" t="str">
        <f t="shared" si="4"/>
        <v>0</v>
      </c>
      <c r="H138" s="22">
        <v>316788.39</v>
      </c>
    </row>
    <row r="139">
      <c r="A139" s="7" t="s">
        <v>32</v>
      </c>
      <c r="B139" s="8" t="s">
        <v>199</v>
      </c>
      <c r="C139" s="8" t="s">
        <v>71</v>
      </c>
      <c r="D139" s="19" t="str">
        <f t="shared" si="1"/>
        <v>0</v>
      </c>
      <c r="E139" s="19" t="str">
        <f t="shared" si="2"/>
        <v>0</v>
      </c>
      <c r="F139" s="20" t="str">
        <f t="shared" si="3"/>
        <v>0</v>
      </c>
      <c r="G139" s="21" t="str">
        <f t="shared" si="4"/>
        <v>0</v>
      </c>
      <c r="H139" s="22">
        <v>315685.98</v>
      </c>
    </row>
    <row r="140">
      <c r="A140" s="7" t="s">
        <v>32</v>
      </c>
      <c r="B140" s="8" t="s">
        <v>200</v>
      </c>
      <c r="C140" s="8" t="s">
        <v>71</v>
      </c>
      <c r="D140" s="19" t="str">
        <f t="shared" si="1"/>
        <v>0</v>
      </c>
      <c r="E140" s="19" t="str">
        <f t="shared" si="2"/>
        <v>0</v>
      </c>
      <c r="F140" s="20" t="str">
        <f t="shared" si="3"/>
        <v>0</v>
      </c>
      <c r="G140" s="21" t="str">
        <f t="shared" si="4"/>
        <v>0</v>
      </c>
      <c r="H140" s="22">
        <v>313244.76</v>
      </c>
    </row>
    <row r="141">
      <c r="A141" s="7" t="s">
        <v>32</v>
      </c>
      <c r="B141" s="8" t="s">
        <v>201</v>
      </c>
      <c r="C141" s="8" t="s">
        <v>71</v>
      </c>
      <c r="D141" s="19" t="str">
        <f t="shared" si="1"/>
        <v>0</v>
      </c>
      <c r="E141" s="19" t="str">
        <f t="shared" si="2"/>
        <v>0</v>
      </c>
      <c r="F141" s="20" t="str">
        <f t="shared" si="3"/>
        <v>0</v>
      </c>
      <c r="G141" s="21" t="str">
        <f t="shared" si="4"/>
        <v>0</v>
      </c>
      <c r="H141" s="22">
        <v>304969.0</v>
      </c>
    </row>
    <row r="142">
      <c r="A142" s="7" t="s">
        <v>32</v>
      </c>
      <c r="B142" s="8" t="s">
        <v>202</v>
      </c>
      <c r="C142" s="8" t="s">
        <v>71</v>
      </c>
      <c r="D142" s="19" t="str">
        <f t="shared" si="1"/>
        <v>0</v>
      </c>
      <c r="E142" s="19" t="str">
        <f t="shared" si="2"/>
        <v>0</v>
      </c>
      <c r="F142" s="20" t="str">
        <f t="shared" si="3"/>
        <v>0</v>
      </c>
      <c r="G142" s="21" t="str">
        <f t="shared" si="4"/>
        <v>0</v>
      </c>
      <c r="H142" s="22">
        <v>289596.06</v>
      </c>
    </row>
    <row r="143">
      <c r="A143" s="7" t="s">
        <v>32</v>
      </c>
      <c r="B143" s="8" t="s">
        <v>203</v>
      </c>
      <c r="C143" s="8" t="s">
        <v>71</v>
      </c>
      <c r="D143" s="19" t="str">
        <f t="shared" si="1"/>
        <v>0</v>
      </c>
      <c r="E143" s="19" t="str">
        <f t="shared" si="2"/>
        <v>0</v>
      </c>
      <c r="F143" s="20" t="str">
        <f t="shared" si="3"/>
        <v>0</v>
      </c>
      <c r="G143" s="21" t="str">
        <f t="shared" si="4"/>
        <v>0</v>
      </c>
      <c r="H143" s="22">
        <v>289521.0</v>
      </c>
    </row>
    <row r="144">
      <c r="A144" s="7" t="s">
        <v>32</v>
      </c>
      <c r="B144" s="8" t="s">
        <v>204</v>
      </c>
      <c r="C144" s="8" t="s">
        <v>71</v>
      </c>
      <c r="D144" s="19" t="str">
        <f t="shared" si="1"/>
        <v>0</v>
      </c>
      <c r="E144" s="19" t="str">
        <f t="shared" si="2"/>
        <v>0</v>
      </c>
      <c r="F144" s="20" t="str">
        <f t="shared" si="3"/>
        <v>0</v>
      </c>
      <c r="G144" s="21" t="str">
        <f t="shared" si="4"/>
        <v>0</v>
      </c>
      <c r="H144" s="22">
        <v>286894.0</v>
      </c>
    </row>
    <row r="145">
      <c r="A145" s="7" t="s">
        <v>32</v>
      </c>
      <c r="B145" s="8" t="s">
        <v>205</v>
      </c>
      <c r="C145" s="8" t="s">
        <v>62</v>
      </c>
      <c r="D145" s="19" t="str">
        <f t="shared" si="1"/>
        <v>0</v>
      </c>
      <c r="E145" s="19" t="str">
        <f t="shared" si="2"/>
        <v>0</v>
      </c>
      <c r="F145" s="20" t="str">
        <f t="shared" si="3"/>
        <v>0</v>
      </c>
      <c r="G145" s="21" t="str">
        <f t="shared" si="4"/>
        <v>0</v>
      </c>
      <c r="H145" s="22">
        <v>286384.18</v>
      </c>
    </row>
    <row r="146">
      <c r="A146" s="7" t="s">
        <v>32</v>
      </c>
      <c r="B146" s="8" t="s">
        <v>206</v>
      </c>
      <c r="C146" s="8" t="s">
        <v>71</v>
      </c>
      <c r="D146" s="19" t="str">
        <f t="shared" si="1"/>
        <v>0</v>
      </c>
      <c r="E146" s="19" t="str">
        <f t="shared" si="2"/>
        <v>0</v>
      </c>
      <c r="F146" s="20" t="str">
        <f t="shared" si="3"/>
        <v>0</v>
      </c>
      <c r="G146" s="21" t="str">
        <f t="shared" si="4"/>
        <v>0</v>
      </c>
      <c r="H146" s="22">
        <v>281953.2</v>
      </c>
    </row>
    <row r="147">
      <c r="A147" s="7" t="s">
        <v>32</v>
      </c>
      <c r="B147" s="8" t="s">
        <v>207</v>
      </c>
      <c r="C147" s="8" t="s">
        <v>71</v>
      </c>
      <c r="D147" s="19" t="str">
        <f t="shared" si="1"/>
        <v>0</v>
      </c>
      <c r="E147" s="19" t="str">
        <f t="shared" si="2"/>
        <v>0</v>
      </c>
      <c r="F147" s="20" t="str">
        <f t="shared" si="3"/>
        <v>0</v>
      </c>
      <c r="G147" s="21" t="str">
        <f t="shared" si="4"/>
        <v>0</v>
      </c>
      <c r="H147" s="22">
        <v>280970.19</v>
      </c>
    </row>
    <row r="148">
      <c r="A148" s="7" t="s">
        <v>32</v>
      </c>
      <c r="B148" s="8" t="s">
        <v>208</v>
      </c>
      <c r="C148" s="8" t="s">
        <v>71</v>
      </c>
      <c r="D148" s="19" t="str">
        <f t="shared" si="1"/>
        <v>0</v>
      </c>
      <c r="E148" s="19" t="str">
        <f t="shared" si="2"/>
        <v>0</v>
      </c>
      <c r="F148" s="20" t="str">
        <f t="shared" si="3"/>
        <v>0</v>
      </c>
      <c r="G148" s="21" t="str">
        <f t="shared" si="4"/>
        <v>0</v>
      </c>
      <c r="H148" s="22">
        <v>278952.82</v>
      </c>
    </row>
    <row r="149">
      <c r="A149" s="7" t="s">
        <v>32</v>
      </c>
      <c r="B149" s="8" t="s">
        <v>209</v>
      </c>
      <c r="C149" s="8" t="s">
        <v>62</v>
      </c>
      <c r="D149" s="19" t="str">
        <f t="shared" si="1"/>
        <v>0</v>
      </c>
      <c r="E149" s="19" t="str">
        <f t="shared" si="2"/>
        <v>0</v>
      </c>
      <c r="F149" s="20" t="str">
        <f t="shared" si="3"/>
        <v>0</v>
      </c>
      <c r="G149" s="21" t="str">
        <f t="shared" si="4"/>
        <v>0</v>
      </c>
      <c r="H149" s="22">
        <v>278696.5</v>
      </c>
    </row>
    <row r="150">
      <c r="A150" s="7" t="s">
        <v>32</v>
      </c>
      <c r="B150" s="8" t="s">
        <v>210</v>
      </c>
      <c r="C150" s="8" t="s">
        <v>71</v>
      </c>
      <c r="D150" s="19" t="str">
        <f t="shared" si="1"/>
        <v>0</v>
      </c>
      <c r="E150" s="19" t="str">
        <f t="shared" si="2"/>
        <v>0</v>
      </c>
      <c r="F150" s="20" t="str">
        <f t="shared" si="3"/>
        <v>0</v>
      </c>
      <c r="G150" s="21" t="str">
        <f t="shared" si="4"/>
        <v>0</v>
      </c>
      <c r="H150" s="22">
        <v>274254.93</v>
      </c>
    </row>
    <row r="151">
      <c r="A151" s="7" t="s">
        <v>32</v>
      </c>
      <c r="B151" s="8" t="s">
        <v>211</v>
      </c>
      <c r="C151" s="8" t="s">
        <v>166</v>
      </c>
      <c r="D151" s="19" t="str">
        <f t="shared" si="1"/>
        <v>0</v>
      </c>
      <c r="E151" s="19" t="str">
        <f t="shared" si="2"/>
        <v>0</v>
      </c>
      <c r="F151" s="20" t="str">
        <f t="shared" si="3"/>
        <v>0</v>
      </c>
      <c r="G151" s="21" t="str">
        <f t="shared" si="4"/>
        <v>0</v>
      </c>
      <c r="H151" s="22">
        <v>269929.2</v>
      </c>
    </row>
    <row r="152">
      <c r="A152" s="7" t="s">
        <v>32</v>
      </c>
      <c r="B152" s="8" t="s">
        <v>212</v>
      </c>
      <c r="C152" s="8" t="s">
        <v>71</v>
      </c>
      <c r="D152" s="19" t="str">
        <f t="shared" si="1"/>
        <v>0</v>
      </c>
      <c r="E152" s="19" t="str">
        <f t="shared" si="2"/>
        <v>0</v>
      </c>
      <c r="F152" s="20" t="str">
        <f t="shared" si="3"/>
        <v>0</v>
      </c>
      <c r="G152" s="21" t="str">
        <f t="shared" si="4"/>
        <v>0</v>
      </c>
      <c r="H152" s="22">
        <v>265247.45</v>
      </c>
    </row>
    <row r="153">
      <c r="A153" s="7" t="s">
        <v>32</v>
      </c>
      <c r="B153" s="8" t="s">
        <v>213</v>
      </c>
      <c r="C153" s="8" t="s">
        <v>71</v>
      </c>
      <c r="D153" s="19" t="str">
        <f t="shared" si="1"/>
        <v>0</v>
      </c>
      <c r="E153" s="19" t="str">
        <f t="shared" si="2"/>
        <v>0</v>
      </c>
      <c r="F153" s="20" t="str">
        <f t="shared" si="3"/>
        <v>0</v>
      </c>
      <c r="G153" s="21" t="str">
        <f t="shared" si="4"/>
        <v>0</v>
      </c>
      <c r="H153" s="22">
        <v>259788.0</v>
      </c>
    </row>
    <row r="154">
      <c r="A154" s="7" t="s">
        <v>32</v>
      </c>
      <c r="B154" s="8" t="s">
        <v>214</v>
      </c>
      <c r="C154" s="8" t="s">
        <v>71</v>
      </c>
      <c r="D154" s="19" t="str">
        <f t="shared" si="1"/>
        <v>0</v>
      </c>
      <c r="E154" s="19" t="str">
        <f t="shared" si="2"/>
        <v>0</v>
      </c>
      <c r="F154" s="20" t="str">
        <f t="shared" si="3"/>
        <v>0</v>
      </c>
      <c r="G154" s="21" t="str">
        <f t="shared" si="4"/>
        <v>0</v>
      </c>
      <c r="H154" s="22">
        <v>258986.56</v>
      </c>
    </row>
    <row r="155">
      <c r="A155" s="7" t="s">
        <v>32</v>
      </c>
      <c r="B155" s="8" t="s">
        <v>215</v>
      </c>
      <c r="C155" s="8" t="s">
        <v>71</v>
      </c>
      <c r="D155" s="19" t="str">
        <f t="shared" si="1"/>
        <v>0</v>
      </c>
      <c r="E155" s="19" t="str">
        <f t="shared" si="2"/>
        <v>0</v>
      </c>
      <c r="F155" s="20" t="str">
        <f t="shared" si="3"/>
        <v>0</v>
      </c>
      <c r="G155" s="21" t="str">
        <f t="shared" si="4"/>
        <v>0</v>
      </c>
      <c r="H155" s="22">
        <v>249552.6</v>
      </c>
    </row>
    <row r="156">
      <c r="A156" s="7" t="s">
        <v>32</v>
      </c>
      <c r="B156" s="8" t="s">
        <v>216</v>
      </c>
      <c r="C156" s="8" t="s">
        <v>71</v>
      </c>
      <c r="D156" s="19" t="str">
        <f t="shared" si="1"/>
        <v>0</v>
      </c>
      <c r="E156" s="19" t="str">
        <f t="shared" si="2"/>
        <v>0</v>
      </c>
      <c r="F156" s="20" t="str">
        <f t="shared" si="3"/>
        <v>0</v>
      </c>
      <c r="G156" s="21" t="str">
        <f t="shared" si="4"/>
        <v>0</v>
      </c>
      <c r="H156" s="22">
        <v>238115.26</v>
      </c>
    </row>
    <row r="157">
      <c r="A157" s="7" t="s">
        <v>32</v>
      </c>
      <c r="B157" s="8" t="s">
        <v>217</v>
      </c>
      <c r="C157" s="8" t="s">
        <v>71</v>
      </c>
      <c r="D157" s="19" t="str">
        <f t="shared" si="1"/>
        <v>0</v>
      </c>
      <c r="E157" s="19" t="str">
        <f t="shared" si="2"/>
        <v>0</v>
      </c>
      <c r="F157" s="20" t="str">
        <f t="shared" si="3"/>
        <v>0</v>
      </c>
      <c r="G157" s="21" t="str">
        <f t="shared" si="4"/>
        <v>0</v>
      </c>
      <c r="H157" s="22">
        <v>238033.0</v>
      </c>
    </row>
    <row r="158">
      <c r="A158" s="7" t="s">
        <v>32</v>
      </c>
      <c r="B158" s="8" t="s">
        <v>218</v>
      </c>
      <c r="C158" s="8" t="s">
        <v>71</v>
      </c>
      <c r="D158" s="19" t="str">
        <f t="shared" si="1"/>
        <v>0</v>
      </c>
      <c r="E158" s="19" t="str">
        <f t="shared" si="2"/>
        <v>0</v>
      </c>
      <c r="F158" s="20" t="str">
        <f t="shared" si="3"/>
        <v>0</v>
      </c>
      <c r="G158" s="21" t="str">
        <f t="shared" si="4"/>
        <v>0</v>
      </c>
      <c r="H158" s="22">
        <v>235184.6</v>
      </c>
    </row>
    <row r="159">
      <c r="A159" s="7" t="s">
        <v>32</v>
      </c>
      <c r="B159" s="8" t="s">
        <v>219</v>
      </c>
      <c r="C159" s="8" t="s">
        <v>62</v>
      </c>
      <c r="D159" s="19" t="str">
        <f t="shared" si="1"/>
        <v>0</v>
      </c>
      <c r="E159" s="19" t="str">
        <f t="shared" si="2"/>
        <v>0</v>
      </c>
      <c r="F159" s="20" t="str">
        <f t="shared" si="3"/>
        <v>0</v>
      </c>
      <c r="G159" s="21" t="str">
        <f t="shared" si="4"/>
        <v>0</v>
      </c>
      <c r="H159" s="22">
        <v>233591.29</v>
      </c>
    </row>
    <row r="160">
      <c r="A160" s="7" t="s">
        <v>32</v>
      </c>
      <c r="B160" s="8" t="s">
        <v>220</v>
      </c>
      <c r="C160" s="8" t="s">
        <v>71</v>
      </c>
      <c r="D160" s="19" t="str">
        <f t="shared" si="1"/>
        <v>0</v>
      </c>
      <c r="E160" s="19" t="str">
        <f t="shared" si="2"/>
        <v>0</v>
      </c>
      <c r="F160" s="20" t="str">
        <f t="shared" si="3"/>
        <v>0</v>
      </c>
      <c r="G160" s="21" t="str">
        <f t="shared" si="4"/>
        <v>0</v>
      </c>
      <c r="H160" s="22">
        <v>226021.67</v>
      </c>
    </row>
    <row r="161">
      <c r="A161" s="7" t="s">
        <v>32</v>
      </c>
      <c r="B161" s="8" t="s">
        <v>221</v>
      </c>
      <c r="C161" s="8" t="s">
        <v>71</v>
      </c>
      <c r="D161" s="19" t="str">
        <f t="shared" si="1"/>
        <v>0</v>
      </c>
      <c r="E161" s="19" t="str">
        <f t="shared" si="2"/>
        <v>0</v>
      </c>
      <c r="F161" s="20" t="str">
        <f t="shared" si="3"/>
        <v>0</v>
      </c>
      <c r="G161" s="21" t="str">
        <f t="shared" si="4"/>
        <v>0</v>
      </c>
      <c r="H161" s="22">
        <v>224850.98</v>
      </c>
    </row>
    <row r="162">
      <c r="A162" s="7" t="s">
        <v>32</v>
      </c>
      <c r="B162" s="8" t="s">
        <v>222</v>
      </c>
      <c r="C162" s="8" t="s">
        <v>71</v>
      </c>
      <c r="D162" s="19" t="str">
        <f t="shared" si="1"/>
        <v>0</v>
      </c>
      <c r="E162" s="19" t="str">
        <f t="shared" si="2"/>
        <v>0</v>
      </c>
      <c r="F162" s="20" t="str">
        <f t="shared" si="3"/>
        <v>0</v>
      </c>
      <c r="G162" s="21" t="str">
        <f t="shared" si="4"/>
        <v>0</v>
      </c>
      <c r="H162" s="22">
        <v>208752.4</v>
      </c>
    </row>
    <row r="163">
      <c r="A163" s="7" t="s">
        <v>32</v>
      </c>
      <c r="B163" s="8" t="s">
        <v>223</v>
      </c>
      <c r="C163" s="8" t="s">
        <v>71</v>
      </c>
      <c r="D163" s="19" t="str">
        <f t="shared" si="1"/>
        <v>0</v>
      </c>
      <c r="E163" s="19" t="str">
        <f t="shared" si="2"/>
        <v>0</v>
      </c>
      <c r="F163" s="20" t="str">
        <f t="shared" si="3"/>
        <v>0</v>
      </c>
      <c r="G163" s="21" t="str">
        <f t="shared" si="4"/>
        <v>0</v>
      </c>
      <c r="H163" s="22">
        <v>199445.4</v>
      </c>
    </row>
    <row r="164">
      <c r="A164" s="7" t="s">
        <v>32</v>
      </c>
      <c r="B164" s="8" t="s">
        <v>224</v>
      </c>
      <c r="C164" s="8" t="s">
        <v>71</v>
      </c>
      <c r="D164" s="19" t="str">
        <f t="shared" si="1"/>
        <v>0</v>
      </c>
      <c r="E164" s="19" t="str">
        <f t="shared" si="2"/>
        <v>0</v>
      </c>
      <c r="F164" s="20" t="str">
        <f t="shared" si="3"/>
        <v>0</v>
      </c>
      <c r="G164" s="21" t="str">
        <f t="shared" si="4"/>
        <v>0</v>
      </c>
      <c r="H164" s="22">
        <v>188182.4</v>
      </c>
    </row>
    <row r="165">
      <c r="A165" s="7" t="s">
        <v>32</v>
      </c>
      <c r="B165" s="8" t="s">
        <v>225</v>
      </c>
      <c r="C165" s="8" t="s">
        <v>71</v>
      </c>
      <c r="D165" s="19" t="str">
        <f t="shared" si="1"/>
        <v>0</v>
      </c>
      <c r="E165" s="19" t="str">
        <f t="shared" si="2"/>
        <v>0</v>
      </c>
      <c r="F165" s="20" t="str">
        <f t="shared" si="3"/>
        <v>0</v>
      </c>
      <c r="G165" s="21" t="str">
        <f t="shared" si="4"/>
        <v>0</v>
      </c>
      <c r="H165" s="22">
        <v>185272.2</v>
      </c>
    </row>
    <row r="166">
      <c r="A166" s="7" t="s">
        <v>32</v>
      </c>
      <c r="B166" s="8" t="s">
        <v>226</v>
      </c>
      <c r="C166" s="8" t="s">
        <v>71</v>
      </c>
      <c r="D166" s="19" t="str">
        <f t="shared" si="1"/>
        <v>0</v>
      </c>
      <c r="E166" s="19" t="str">
        <f t="shared" si="2"/>
        <v>0</v>
      </c>
      <c r="F166" s="20" t="str">
        <f t="shared" si="3"/>
        <v>0</v>
      </c>
      <c r="G166" s="21" t="str">
        <f t="shared" si="4"/>
        <v>0</v>
      </c>
      <c r="H166" s="22">
        <v>183366.43</v>
      </c>
    </row>
    <row r="167">
      <c r="A167" s="7" t="s">
        <v>32</v>
      </c>
      <c r="B167" s="8" t="s">
        <v>227</v>
      </c>
      <c r="C167" s="8" t="s">
        <v>138</v>
      </c>
      <c r="D167" s="19" t="str">
        <f t="shared" si="1"/>
        <v>0</v>
      </c>
      <c r="E167" s="19" t="str">
        <f t="shared" si="2"/>
        <v>0</v>
      </c>
      <c r="F167" s="20" t="str">
        <f t="shared" si="3"/>
        <v>0</v>
      </c>
      <c r="G167" s="21" t="str">
        <f t="shared" si="4"/>
        <v>0</v>
      </c>
      <c r="H167" s="22">
        <v>161317.42</v>
      </c>
    </row>
    <row r="168">
      <c r="A168" s="7" t="s">
        <v>32</v>
      </c>
      <c r="B168" s="8" t="s">
        <v>228</v>
      </c>
      <c r="C168" s="8" t="s">
        <v>71</v>
      </c>
      <c r="D168" s="19" t="str">
        <f t="shared" si="1"/>
        <v>0</v>
      </c>
      <c r="E168" s="19" t="str">
        <f t="shared" si="2"/>
        <v>0</v>
      </c>
      <c r="F168" s="20" t="str">
        <f t="shared" si="3"/>
        <v>0</v>
      </c>
      <c r="G168" s="21" t="str">
        <f t="shared" si="4"/>
        <v>0</v>
      </c>
      <c r="H168" s="22">
        <v>145530.26</v>
      </c>
    </row>
    <row r="169">
      <c r="A169" s="7" t="s">
        <v>32</v>
      </c>
      <c r="B169" s="8" t="s">
        <v>229</v>
      </c>
      <c r="C169" s="8" t="s">
        <v>71</v>
      </c>
      <c r="D169" s="19" t="str">
        <f t="shared" si="1"/>
        <v>0</v>
      </c>
      <c r="E169" s="19" t="str">
        <f t="shared" si="2"/>
        <v>0</v>
      </c>
      <c r="F169" s="20" t="str">
        <f t="shared" si="3"/>
        <v>0</v>
      </c>
      <c r="G169" s="21" t="str">
        <f t="shared" si="4"/>
        <v>0</v>
      </c>
      <c r="H169" s="22">
        <v>134668.6</v>
      </c>
    </row>
    <row r="170">
      <c r="A170" s="7" t="s">
        <v>32</v>
      </c>
      <c r="B170" s="8" t="s">
        <v>230</v>
      </c>
      <c r="C170" s="8" t="s">
        <v>71</v>
      </c>
      <c r="D170" s="19" t="str">
        <f t="shared" si="1"/>
        <v>0</v>
      </c>
      <c r="E170" s="19" t="str">
        <f t="shared" si="2"/>
        <v>0</v>
      </c>
      <c r="F170" s="20" t="str">
        <f t="shared" si="3"/>
        <v>0</v>
      </c>
      <c r="G170" s="21" t="str">
        <f t="shared" si="4"/>
        <v>0</v>
      </c>
      <c r="H170" s="22">
        <v>122780.8</v>
      </c>
    </row>
    <row r="171">
      <c r="A171" s="7" t="s">
        <v>32</v>
      </c>
      <c r="B171" s="8" t="s">
        <v>231</v>
      </c>
      <c r="C171" s="8" t="s">
        <v>166</v>
      </c>
      <c r="D171" s="19" t="str">
        <f t="shared" si="1"/>
        <v>0</v>
      </c>
      <c r="E171" s="19" t="str">
        <f t="shared" si="2"/>
        <v>0</v>
      </c>
      <c r="F171" s="20" t="str">
        <f t="shared" si="3"/>
        <v>0</v>
      </c>
      <c r="G171" s="21" t="str">
        <f t="shared" si="4"/>
        <v>0</v>
      </c>
      <c r="H171" s="22">
        <v>116552.21</v>
      </c>
    </row>
    <row r="172">
      <c r="A172" s="7" t="s">
        <v>32</v>
      </c>
      <c r="B172" s="8" t="s">
        <v>232</v>
      </c>
      <c r="C172" s="8" t="s">
        <v>71</v>
      </c>
      <c r="D172" s="19" t="str">
        <f t="shared" si="1"/>
        <v>0</v>
      </c>
      <c r="E172" s="19" t="str">
        <f t="shared" si="2"/>
        <v>0</v>
      </c>
      <c r="F172" s="20" t="str">
        <f t="shared" si="3"/>
        <v>0</v>
      </c>
      <c r="G172" s="21" t="str">
        <f t="shared" si="4"/>
        <v>0</v>
      </c>
      <c r="H172" s="22">
        <v>102745.45</v>
      </c>
    </row>
    <row r="173">
      <c r="A173" s="7" t="s">
        <v>32</v>
      </c>
      <c r="B173" s="8" t="s">
        <v>233</v>
      </c>
      <c r="C173" s="8" t="s">
        <v>71</v>
      </c>
      <c r="D173" s="19" t="str">
        <f t="shared" si="1"/>
        <v>0</v>
      </c>
      <c r="E173" s="19" t="str">
        <f t="shared" si="2"/>
        <v>0</v>
      </c>
      <c r="F173" s="20" t="str">
        <f t="shared" si="3"/>
        <v>0</v>
      </c>
      <c r="G173" s="21" t="str">
        <f t="shared" si="4"/>
        <v>0</v>
      </c>
      <c r="H173" s="22">
        <v>99022.56</v>
      </c>
    </row>
    <row r="174">
      <c r="A174" s="7" t="s">
        <v>32</v>
      </c>
      <c r="B174" s="8" t="s">
        <v>234</v>
      </c>
      <c r="C174" s="8" t="s">
        <v>71</v>
      </c>
      <c r="D174" s="19" t="str">
        <f t="shared" si="1"/>
        <v>0</v>
      </c>
      <c r="E174" s="19" t="str">
        <f t="shared" si="2"/>
        <v>0</v>
      </c>
      <c r="F174" s="20" t="str">
        <f t="shared" si="3"/>
        <v>0</v>
      </c>
      <c r="G174" s="21" t="str">
        <f t="shared" si="4"/>
        <v>0</v>
      </c>
      <c r="H174" s="22">
        <v>21860.32</v>
      </c>
    </row>
    <row r="175">
      <c r="A175" s="7" t="s">
        <v>32</v>
      </c>
      <c r="B175" s="8" t="s">
        <v>235</v>
      </c>
      <c r="C175" s="8" t="s">
        <v>71</v>
      </c>
      <c r="D175" s="19" t="str">
        <f t="shared" si="1"/>
        <v>0</v>
      </c>
      <c r="E175" s="19" t="str">
        <f t="shared" si="2"/>
        <v>0</v>
      </c>
      <c r="F175" s="20" t="str">
        <f t="shared" si="3"/>
        <v>0</v>
      </c>
      <c r="G175" s="21" t="str">
        <f t="shared" si="4"/>
        <v>0</v>
      </c>
      <c r="H175" s="22">
        <v>4802.12</v>
      </c>
    </row>
    <row r="176">
      <c r="A176" s="7" t="s">
        <v>32</v>
      </c>
      <c r="B176" s="8" t="s">
        <v>236</v>
      </c>
      <c r="C176" s="8" t="s">
        <v>71</v>
      </c>
      <c r="D176" s="19" t="str">
        <f t="shared" si="1"/>
        <v>0</v>
      </c>
      <c r="E176" s="19" t="str">
        <f t="shared" si="2"/>
        <v>0</v>
      </c>
      <c r="F176" s="20" t="str">
        <f t="shared" si="3"/>
        <v>0</v>
      </c>
      <c r="G176" s="21" t="str">
        <f t="shared" si="4"/>
        <v>0</v>
      </c>
      <c r="H176" s="22">
        <v>4400.0</v>
      </c>
    </row>
    <row r="177">
      <c r="A177" s="7" t="s">
        <v>32</v>
      </c>
      <c r="B177" s="8" t="s">
        <v>237</v>
      </c>
      <c r="C177" s="8" t="s">
        <v>197</v>
      </c>
      <c r="D177" s="19" t="str">
        <f t="shared" si="1"/>
        <v>0</v>
      </c>
      <c r="E177" s="19" t="str">
        <f t="shared" si="2"/>
        <v>0</v>
      </c>
      <c r="F177" s="20" t="str">
        <f t="shared" si="3"/>
        <v>0</v>
      </c>
      <c r="G177" s="21" t="str">
        <f t="shared" si="4"/>
        <v>0</v>
      </c>
      <c r="H177" s="8">
        <v>-108.52</v>
      </c>
    </row>
    <row r="178">
      <c r="A178" s="7" t="s">
        <v>32</v>
      </c>
      <c r="B178" s="8" t="s">
        <v>238</v>
      </c>
      <c r="C178" s="8" t="s">
        <v>197</v>
      </c>
      <c r="D178" s="19" t="str">
        <f t="shared" si="1"/>
        <v>0</v>
      </c>
      <c r="E178" s="19" t="str">
        <f t="shared" si="2"/>
        <v>0</v>
      </c>
      <c r="F178" s="20" t="str">
        <f t="shared" si="3"/>
        <v>0</v>
      </c>
      <c r="G178" s="21" t="str">
        <f t="shared" si="4"/>
        <v>0</v>
      </c>
      <c r="H178" s="23">
        <v>-2062.97</v>
      </c>
    </row>
    <row r="179">
      <c r="A179" s="7" t="s">
        <v>32</v>
      </c>
      <c r="B179" s="8" t="s">
        <v>239</v>
      </c>
      <c r="C179" s="8" t="s">
        <v>197</v>
      </c>
      <c r="D179" s="19" t="str">
        <f t="shared" si="1"/>
        <v>0</v>
      </c>
      <c r="E179" s="19" t="str">
        <f t="shared" si="2"/>
        <v>0</v>
      </c>
      <c r="F179" s="20" t="str">
        <f t="shared" si="3"/>
        <v>0</v>
      </c>
      <c r="G179" s="21" t="str">
        <f t="shared" si="4"/>
        <v>0</v>
      </c>
      <c r="H179" s="23">
        <v>-3009.66</v>
      </c>
    </row>
    <row r="180">
      <c r="A180" s="7" t="s">
        <v>32</v>
      </c>
      <c r="B180" s="8" t="s">
        <v>240</v>
      </c>
      <c r="C180" s="8" t="s">
        <v>197</v>
      </c>
      <c r="D180" s="19" t="str">
        <f t="shared" si="1"/>
        <v>0</v>
      </c>
      <c r="E180" s="19" t="str">
        <f t="shared" si="2"/>
        <v>0</v>
      </c>
      <c r="F180" s="20" t="str">
        <f t="shared" si="3"/>
        <v>0</v>
      </c>
      <c r="G180" s="21" t="str">
        <f t="shared" si="4"/>
        <v>0</v>
      </c>
      <c r="H180" s="23">
        <v>-9367.63</v>
      </c>
    </row>
    <row r="181">
      <c r="A181" s="7" t="s">
        <v>32</v>
      </c>
      <c r="B181" s="8" t="s">
        <v>241</v>
      </c>
      <c r="C181" s="8" t="s">
        <v>197</v>
      </c>
      <c r="D181" s="19" t="str">
        <f t="shared" si="1"/>
        <v>0</v>
      </c>
      <c r="E181" s="19" t="str">
        <f t="shared" si="2"/>
        <v>0</v>
      </c>
      <c r="F181" s="20" t="str">
        <f t="shared" si="3"/>
        <v>0</v>
      </c>
      <c r="G181" s="21" t="str">
        <f t="shared" si="4"/>
        <v>0</v>
      </c>
      <c r="H181" s="23">
        <v>-13883.5</v>
      </c>
    </row>
    <row r="182">
      <c r="A182" s="7" t="s">
        <v>32</v>
      </c>
      <c r="B182" s="8" t="s">
        <v>242</v>
      </c>
      <c r="C182" s="8" t="s">
        <v>197</v>
      </c>
      <c r="D182" s="19" t="str">
        <f t="shared" si="1"/>
        <v>0</v>
      </c>
      <c r="E182" s="19" t="str">
        <f t="shared" si="2"/>
        <v>0</v>
      </c>
      <c r="F182" s="20" t="str">
        <f t="shared" si="3"/>
        <v>0</v>
      </c>
      <c r="G182" s="21" t="str">
        <f t="shared" si="4"/>
        <v>0</v>
      </c>
      <c r="H182" s="23">
        <v>-24498.02</v>
      </c>
    </row>
    <row r="183">
      <c r="A183" s="7" t="s">
        <v>32</v>
      </c>
      <c r="B183" s="8" t="s">
        <v>243</v>
      </c>
      <c r="C183" s="8" t="s">
        <v>197</v>
      </c>
      <c r="D183" s="19" t="str">
        <f t="shared" si="1"/>
        <v>0</v>
      </c>
      <c r="E183" s="19" t="str">
        <f t="shared" si="2"/>
        <v>0</v>
      </c>
      <c r="F183" s="20" t="str">
        <f t="shared" si="3"/>
        <v>0</v>
      </c>
      <c r="G183" s="21" t="str">
        <f t="shared" si="4"/>
        <v>0</v>
      </c>
      <c r="H183" s="23">
        <v>-34230.09</v>
      </c>
    </row>
    <row r="184">
      <c r="A184" s="7" t="s">
        <v>32</v>
      </c>
      <c r="B184" s="8" t="s">
        <v>244</v>
      </c>
      <c r="C184" s="8" t="s">
        <v>245</v>
      </c>
      <c r="D184" s="19" t="str">
        <f t="shared" si="1"/>
        <v>0</v>
      </c>
      <c r="E184" s="19" t="str">
        <f t="shared" si="2"/>
        <v>0</v>
      </c>
      <c r="F184" s="20" t="str">
        <f t="shared" si="3"/>
        <v>0</v>
      </c>
      <c r="G184" s="21" t="str">
        <f t="shared" si="4"/>
        <v>0</v>
      </c>
      <c r="H184" s="22">
        <v>4.791290101E7</v>
      </c>
    </row>
    <row r="185">
      <c r="A185" s="7" t="s">
        <v>32</v>
      </c>
      <c r="B185" s="8" t="s">
        <v>246</v>
      </c>
      <c r="C185" s="8" t="s">
        <v>245</v>
      </c>
      <c r="D185" s="19" t="str">
        <f t="shared" si="1"/>
        <v>0</v>
      </c>
      <c r="E185" s="19" t="str">
        <f t="shared" si="2"/>
        <v>0</v>
      </c>
      <c r="F185" s="20" t="str">
        <f t="shared" si="3"/>
        <v>0</v>
      </c>
      <c r="G185" s="21" t="str">
        <f t="shared" si="4"/>
        <v>0</v>
      </c>
      <c r="H185" s="22">
        <v>4.510111703E7</v>
      </c>
    </row>
    <row r="186">
      <c r="A186" s="24"/>
      <c r="B186" s="24"/>
      <c r="C186" s="24"/>
      <c r="H186"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19.14"/>
  </cols>
  <sheetData>
    <row r="1">
      <c r="A1" s="3" t="s">
        <v>14</v>
      </c>
      <c r="B1" s="3" t="str">
        <f>'Full Data'!A2</f>
        <v>Westminster City Council Pension Fund</v>
      </c>
      <c r="C1" s="9"/>
      <c r="D1" s="9"/>
      <c r="E1" s="9"/>
      <c r="F1" s="9" t="s">
        <v>42</v>
      </c>
      <c r="G1" s="9"/>
      <c r="H1" s="12" t="s">
        <v>43</v>
      </c>
      <c r="I1" s="9"/>
      <c r="J1" s="9"/>
      <c r="K1" s="9"/>
      <c r="L1" s="9"/>
      <c r="M1" s="9"/>
      <c r="N1" s="9"/>
      <c r="O1" s="9"/>
      <c r="P1" s="9"/>
      <c r="Q1" s="9"/>
      <c r="R1" s="9"/>
      <c r="S1" s="9"/>
      <c r="T1" s="9"/>
      <c r="U1" s="9"/>
      <c r="V1" s="9"/>
      <c r="W1" s="9"/>
      <c r="X1" s="9"/>
      <c r="Y1" s="9"/>
      <c r="Z1" s="9"/>
    </row>
    <row r="2">
      <c r="A2" s="3" t="s">
        <v>44</v>
      </c>
      <c r="B2" s="15">
        <f>SUM('Full Data'!H1:H1000)</f>
        <v>1094330872</v>
      </c>
      <c r="C2" s="9"/>
      <c r="D2" s="9"/>
      <c r="E2" s="9"/>
      <c r="F2" s="16">
        <v>9.95697E8</v>
      </c>
      <c r="G2" s="9"/>
      <c r="H2" s="9"/>
      <c r="I2" s="9"/>
      <c r="J2" s="9"/>
      <c r="K2" s="9"/>
      <c r="L2" s="9"/>
      <c r="M2" s="9"/>
      <c r="N2" s="9"/>
      <c r="O2" s="9"/>
      <c r="P2" s="9"/>
      <c r="Q2" s="9"/>
      <c r="R2" s="9"/>
      <c r="S2" s="9"/>
      <c r="T2" s="9"/>
      <c r="U2" s="9"/>
      <c r="V2" s="9"/>
      <c r="W2" s="9"/>
      <c r="X2" s="9"/>
      <c r="Y2" s="9"/>
      <c r="Z2" s="9"/>
    </row>
    <row r="3">
      <c r="A3" s="3" t="s">
        <v>45</v>
      </c>
      <c r="B3" s="15">
        <f>SUM('Full Data'!G2:G1000)</f>
        <v>2197512.51</v>
      </c>
      <c r="C3" s="9"/>
      <c r="D3" s="9"/>
      <c r="E3" s="9"/>
      <c r="F3" s="9"/>
      <c r="G3" s="9"/>
      <c r="H3" s="9"/>
      <c r="I3" s="9"/>
      <c r="J3" s="9"/>
      <c r="K3" s="9"/>
      <c r="L3" s="9"/>
      <c r="M3" s="9"/>
      <c r="N3" s="9"/>
      <c r="O3" s="9"/>
      <c r="P3" s="9"/>
      <c r="Q3" s="9"/>
      <c r="R3" s="9"/>
      <c r="S3" s="9"/>
      <c r="T3" s="9"/>
      <c r="U3" s="9"/>
      <c r="V3" s="9"/>
      <c r="W3" s="9"/>
      <c r="X3" s="9"/>
      <c r="Y3" s="9"/>
      <c r="Z3" s="9"/>
    </row>
    <row r="4">
      <c r="A4" s="3" t="s">
        <v>46</v>
      </c>
      <c r="B4" s="17">
        <f>B3/B2</f>
        <v>0.002008087834</v>
      </c>
      <c r="C4" s="9"/>
      <c r="D4" s="9"/>
      <c r="E4" s="9"/>
      <c r="F4" s="9"/>
      <c r="G4" s="9"/>
      <c r="H4" s="9"/>
      <c r="I4" s="9"/>
      <c r="J4" s="9"/>
      <c r="K4" s="9"/>
      <c r="L4" s="9"/>
      <c r="M4" s="9"/>
      <c r="N4" s="9"/>
      <c r="O4" s="9"/>
      <c r="P4" s="9"/>
      <c r="Q4" s="9"/>
      <c r="R4" s="9"/>
      <c r="S4" s="9"/>
      <c r="T4" s="9"/>
      <c r="U4" s="9"/>
      <c r="V4" s="9"/>
      <c r="W4" s="9"/>
      <c r="X4" s="9"/>
      <c r="Y4" s="9"/>
      <c r="Z4" s="9"/>
    </row>
    <row r="5">
      <c r="A5" s="3"/>
      <c r="B5" s="3"/>
      <c r="C5" s="9"/>
      <c r="D5" s="9"/>
      <c r="E5" s="9"/>
      <c r="F5" s="9"/>
      <c r="G5" s="9"/>
      <c r="H5" s="9"/>
      <c r="I5" s="9"/>
      <c r="J5" s="9"/>
      <c r="K5" s="9"/>
      <c r="L5" s="9"/>
      <c r="M5" s="9"/>
      <c r="N5" s="9"/>
      <c r="O5" s="9"/>
      <c r="P5" s="9"/>
      <c r="Q5" s="9"/>
      <c r="R5" s="9"/>
      <c r="S5" s="9"/>
      <c r="T5" s="9"/>
      <c r="U5" s="9"/>
      <c r="V5" s="9"/>
      <c r="W5" s="9"/>
      <c r="X5" s="9"/>
      <c r="Y5" s="9"/>
      <c r="Z5" s="9"/>
    </row>
    <row r="6">
      <c r="A6" s="3"/>
      <c r="B6" s="3"/>
      <c r="C6" s="9"/>
      <c r="D6" s="9"/>
      <c r="E6" s="9"/>
      <c r="F6" s="9"/>
      <c r="G6" s="9"/>
      <c r="H6" s="9"/>
      <c r="I6" s="9"/>
      <c r="J6" s="9"/>
      <c r="K6" s="9"/>
      <c r="L6" s="9"/>
      <c r="M6" s="9"/>
      <c r="N6" s="9"/>
      <c r="O6" s="9"/>
      <c r="P6" s="9"/>
      <c r="Q6" s="9"/>
      <c r="R6" s="9"/>
      <c r="S6" s="9"/>
      <c r="T6" s="9"/>
      <c r="U6" s="9"/>
      <c r="V6" s="9"/>
      <c r="W6" s="9"/>
      <c r="X6" s="9"/>
      <c r="Y6" s="9"/>
      <c r="Z6" s="9"/>
    </row>
    <row r="7">
      <c r="A7" s="3" t="s">
        <v>47</v>
      </c>
      <c r="B7" s="3"/>
      <c r="C7" s="9"/>
      <c r="D7" s="9"/>
      <c r="E7" s="9" t="s">
        <v>48</v>
      </c>
      <c r="F7" s="9"/>
      <c r="G7" s="9"/>
      <c r="H7" s="9"/>
      <c r="I7" s="9"/>
      <c r="J7" s="9"/>
      <c r="K7" s="9"/>
      <c r="L7" s="9"/>
      <c r="M7" s="9"/>
      <c r="N7" s="9"/>
      <c r="O7" s="9"/>
      <c r="P7" s="9"/>
      <c r="Q7" s="9"/>
      <c r="R7" s="9"/>
      <c r="S7" s="9"/>
      <c r="T7" s="9"/>
      <c r="U7" s="9"/>
      <c r="V7" s="9"/>
      <c r="W7" s="9"/>
      <c r="X7" s="9"/>
      <c r="Y7" s="9"/>
      <c r="Z7" s="9"/>
    </row>
    <row r="8">
      <c r="A8" s="3" t="s">
        <v>36</v>
      </c>
      <c r="B8" s="3"/>
      <c r="C8" s="9" t="s">
        <v>14</v>
      </c>
      <c r="D8" s="9"/>
      <c r="E8" s="9"/>
      <c r="F8" s="9"/>
      <c r="G8" s="9"/>
      <c r="H8" s="9"/>
      <c r="I8" s="9"/>
      <c r="J8" s="9"/>
      <c r="K8" s="9"/>
      <c r="L8" s="9"/>
      <c r="M8" s="9"/>
      <c r="N8" s="9"/>
      <c r="O8" s="9"/>
      <c r="P8" s="9"/>
      <c r="Q8" s="9"/>
      <c r="R8" s="9"/>
      <c r="S8" s="9"/>
      <c r="T8" s="9"/>
      <c r="U8" s="9"/>
      <c r="V8" s="9"/>
      <c r="W8" s="9"/>
      <c r="X8" s="9"/>
      <c r="Y8" s="9"/>
      <c r="Z8" s="9"/>
    </row>
    <row r="9">
      <c r="A9" s="11">
        <f>LARGE('Full Data'!G:G,1)</f>
        <v>1474068.67</v>
      </c>
      <c r="B9" s="17">
        <f t="shared" ref="B9:B18" si="1">A9/$B$2</f>
        <v>0.001347004556</v>
      </c>
      <c r="C9" s="13" t="str">
        <f t="array" ref="C9">INDEX('Full Data'!F:F,MATCH(LARGE('Full Data'!G:G,1),'Full Data'!G:G,0))</f>
        <v>RWE FINANCE BV 6.25% GT NTS 3/6/30 GBP</v>
      </c>
      <c r="D9" s="9"/>
      <c r="E9" s="9"/>
      <c r="F9" s="9"/>
      <c r="G9" s="9"/>
      <c r="H9" s="9"/>
      <c r="I9" s="9"/>
      <c r="J9" s="9"/>
      <c r="K9" s="9"/>
      <c r="L9" s="9"/>
      <c r="M9" s="9"/>
      <c r="N9" s="9"/>
      <c r="O9" s="9"/>
      <c r="P9" s="9"/>
      <c r="Q9" s="9"/>
      <c r="R9" s="9"/>
      <c r="S9" s="9"/>
      <c r="T9" s="9"/>
      <c r="U9" s="9"/>
      <c r="V9" s="9"/>
      <c r="W9" s="9"/>
      <c r="X9" s="9"/>
      <c r="Y9" s="9"/>
      <c r="Z9" s="9"/>
    </row>
    <row r="10">
      <c r="A10" s="11">
        <f>LARGE('Full Data'!G:G,2)</f>
        <v>723443.84</v>
      </c>
      <c r="B10" s="17">
        <f t="shared" si="1"/>
        <v>0.0006610832781</v>
      </c>
      <c r="C10" s="13" t="str">
        <f t="array" ref="C10">INDEX('Full Data'!F:F,MATCH(LARGE('Full Data'!G:G,2),'Full Data'!G:G,0))</f>
        <v>RWE FINANCE BV 5.625% MTN 6/12/23 GBP1000</v>
      </c>
      <c r="D10" s="9"/>
      <c r="E10" s="9"/>
      <c r="F10" s="9"/>
      <c r="G10" s="9"/>
      <c r="H10" s="9"/>
      <c r="I10" s="9"/>
      <c r="J10" s="9"/>
      <c r="K10" s="9"/>
      <c r="L10" s="9"/>
      <c r="M10" s="9"/>
      <c r="N10" s="9"/>
      <c r="O10" s="9"/>
      <c r="P10" s="9"/>
      <c r="Q10" s="9"/>
      <c r="R10" s="9"/>
      <c r="S10" s="9"/>
      <c r="T10" s="9"/>
      <c r="U10" s="9"/>
      <c r="V10" s="9"/>
      <c r="W10" s="9"/>
      <c r="X10" s="9"/>
      <c r="Y10" s="9"/>
      <c r="Z10" s="9"/>
    </row>
    <row r="11">
      <c r="A11" s="11" t="str">
        <f>LARGE('Full Data'!G:G,3)</f>
        <v>#NUM!</v>
      </c>
      <c r="B11" s="17" t="str">
        <f t="shared" si="1"/>
        <v>#NUM!</v>
      </c>
      <c r="C11" s="13" t="str">
        <f t="array" ref="C11">INDEX('Full Data'!F:F,MATCH(LARGE('Full Data'!G:G,3),'Full Data'!G:G,0))</f>
        <v>#NUM!</v>
      </c>
      <c r="D11" s="9"/>
      <c r="E11" s="9"/>
      <c r="F11" s="9"/>
      <c r="G11" s="9"/>
      <c r="H11" s="9"/>
      <c r="I11" s="9"/>
      <c r="J11" s="9"/>
      <c r="K11" s="9"/>
      <c r="L11" s="9"/>
      <c r="M11" s="9"/>
      <c r="N11" s="9"/>
      <c r="O11" s="9"/>
      <c r="P11" s="9"/>
      <c r="Q11" s="9"/>
      <c r="R11" s="9"/>
      <c r="S11" s="9"/>
      <c r="T11" s="9"/>
      <c r="U11" s="9"/>
      <c r="V11" s="9"/>
      <c r="W11" s="9"/>
      <c r="X11" s="9"/>
      <c r="Y11" s="9"/>
      <c r="Z11" s="9"/>
    </row>
    <row r="12">
      <c r="A12" s="11" t="str">
        <f>LARGE('Full Data'!G:G,4)</f>
        <v>#NUM!</v>
      </c>
      <c r="B12" s="17" t="str">
        <f t="shared" si="1"/>
        <v>#NUM!</v>
      </c>
      <c r="C12" s="13" t="str">
        <f t="array" ref="C12">INDEX('Full Data'!F:F,MATCH(LARGE('Full Data'!G:G,4),'Full Data'!G:G,0))</f>
        <v>#NUM!</v>
      </c>
      <c r="D12" s="9"/>
      <c r="E12" s="9"/>
      <c r="F12" s="9"/>
      <c r="G12" s="9"/>
      <c r="H12" s="9"/>
      <c r="I12" s="9"/>
      <c r="J12" s="9"/>
      <c r="K12" s="9"/>
      <c r="L12" s="9"/>
      <c r="M12" s="9"/>
      <c r="N12" s="9"/>
      <c r="O12" s="9"/>
      <c r="P12" s="9"/>
      <c r="Q12" s="9"/>
      <c r="R12" s="9"/>
      <c r="S12" s="9"/>
      <c r="T12" s="9"/>
      <c r="U12" s="9"/>
      <c r="V12" s="9"/>
      <c r="W12" s="9"/>
      <c r="X12" s="9"/>
      <c r="Y12" s="9"/>
      <c r="Z12" s="9"/>
    </row>
    <row r="13">
      <c r="A13" s="11" t="str">
        <f>LARGE('Full Data'!G:G,5)</f>
        <v>#NUM!</v>
      </c>
      <c r="B13" s="17" t="str">
        <f t="shared" si="1"/>
        <v>#NUM!</v>
      </c>
      <c r="C13" s="13" t="str">
        <f t="array" ref="C13">INDEX('Full Data'!F:F,MATCH(LARGE('Full Data'!G:G,5),'Full Data'!G:G,0))</f>
        <v>#NUM!</v>
      </c>
      <c r="D13" s="9"/>
      <c r="E13" s="9"/>
      <c r="F13" s="9"/>
      <c r="G13" s="9"/>
      <c r="H13" s="9"/>
      <c r="I13" s="9"/>
      <c r="J13" s="9"/>
      <c r="K13" s="9"/>
      <c r="L13" s="9"/>
      <c r="M13" s="9"/>
      <c r="N13" s="9"/>
      <c r="O13" s="9"/>
      <c r="P13" s="9"/>
      <c r="Q13" s="9"/>
      <c r="R13" s="9"/>
      <c r="S13" s="9"/>
      <c r="T13" s="9"/>
      <c r="U13" s="9"/>
      <c r="V13" s="9"/>
      <c r="W13" s="9"/>
      <c r="X13" s="9"/>
      <c r="Y13" s="9"/>
      <c r="Z13" s="9"/>
    </row>
    <row r="14">
      <c r="A14" s="11" t="str">
        <f>LARGE('Full Data'!G:G,6)</f>
        <v>#NUM!</v>
      </c>
      <c r="B14" s="17" t="str">
        <f t="shared" si="1"/>
        <v>#NUM!</v>
      </c>
      <c r="C14" s="13" t="str">
        <f t="array" ref="C14">INDEX('Full Data'!F:F,MATCH(LARGE('Full Data'!G:G,6),'Full Data'!G:G,0))</f>
        <v>#NUM!</v>
      </c>
      <c r="D14" s="9"/>
      <c r="E14" s="9"/>
      <c r="F14" s="9"/>
      <c r="G14" s="9"/>
      <c r="H14" s="9"/>
      <c r="I14" s="9"/>
      <c r="J14" s="9"/>
      <c r="K14" s="9"/>
      <c r="L14" s="9"/>
      <c r="M14" s="9"/>
      <c r="N14" s="9"/>
      <c r="O14" s="9"/>
      <c r="P14" s="9"/>
      <c r="Q14" s="9"/>
      <c r="R14" s="9"/>
      <c r="S14" s="9"/>
      <c r="T14" s="9"/>
      <c r="U14" s="9"/>
      <c r="V14" s="9"/>
      <c r="W14" s="9"/>
      <c r="X14" s="9"/>
      <c r="Y14" s="9"/>
      <c r="Z14" s="9"/>
    </row>
    <row r="15">
      <c r="A15" s="11" t="str">
        <f>LARGE('Full Data'!G:G,7)</f>
        <v>#NUM!</v>
      </c>
      <c r="B15" s="17" t="str">
        <f t="shared" si="1"/>
        <v>#NUM!</v>
      </c>
      <c r="C15" s="13" t="str">
        <f t="array" ref="C15">INDEX('Full Data'!F:F,MATCH(LARGE('Full Data'!G:G,7),'Full Data'!G:G,0))</f>
        <v>#NUM!</v>
      </c>
      <c r="D15" s="9"/>
      <c r="E15" s="9"/>
      <c r="F15" s="9"/>
      <c r="G15" s="9"/>
      <c r="H15" s="9"/>
      <c r="I15" s="9"/>
      <c r="J15" s="9"/>
      <c r="K15" s="9"/>
      <c r="L15" s="9"/>
      <c r="M15" s="9"/>
      <c r="N15" s="9"/>
      <c r="O15" s="9"/>
      <c r="P15" s="9"/>
      <c r="Q15" s="9"/>
      <c r="R15" s="9"/>
      <c r="S15" s="9"/>
      <c r="T15" s="9"/>
      <c r="U15" s="9"/>
      <c r="V15" s="9"/>
      <c r="W15" s="9"/>
      <c r="X15" s="9"/>
      <c r="Y15" s="9"/>
      <c r="Z15" s="9"/>
    </row>
    <row r="16">
      <c r="A16" s="11" t="str">
        <f>LARGE('Full Data'!G:G,8)</f>
        <v>#NUM!</v>
      </c>
      <c r="B16" s="17" t="str">
        <f t="shared" si="1"/>
        <v>#NUM!</v>
      </c>
      <c r="C16" s="13" t="str">
        <f t="array" ref="C16">INDEX('Full Data'!F:F,MATCH(LARGE('Full Data'!G:G,8),'Full Data'!G:G,0))</f>
        <v>#NUM!</v>
      </c>
      <c r="D16" s="9"/>
      <c r="E16" s="9"/>
      <c r="F16" s="9"/>
      <c r="G16" s="9"/>
      <c r="H16" s="9"/>
      <c r="I16" s="9"/>
      <c r="J16" s="9"/>
      <c r="K16" s="9"/>
      <c r="L16" s="9"/>
      <c r="M16" s="9"/>
      <c r="N16" s="9"/>
      <c r="O16" s="9"/>
      <c r="P16" s="9"/>
      <c r="Q16" s="9"/>
      <c r="R16" s="9"/>
      <c r="S16" s="9"/>
      <c r="T16" s="9"/>
      <c r="U16" s="9"/>
      <c r="V16" s="9"/>
      <c r="W16" s="9"/>
      <c r="X16" s="9"/>
      <c r="Y16" s="9"/>
      <c r="Z16" s="9"/>
    </row>
    <row r="17">
      <c r="A17" s="11" t="str">
        <f>LARGE('Full Data'!G:G,9)</f>
        <v>#NUM!</v>
      </c>
      <c r="B17" s="17" t="str">
        <f t="shared" si="1"/>
        <v>#NUM!</v>
      </c>
      <c r="C17" s="13" t="str">
        <f t="array" ref="C17">INDEX('Full Data'!F:F,MATCH(LARGE('Full Data'!G:G,9),'Full Data'!G:G,0))</f>
        <v>#NUM!</v>
      </c>
      <c r="D17" s="9"/>
      <c r="E17" s="9"/>
      <c r="F17" s="9"/>
      <c r="G17" s="9"/>
      <c r="H17" s="9"/>
      <c r="I17" s="9"/>
      <c r="J17" s="9"/>
      <c r="K17" s="9"/>
      <c r="L17" s="9"/>
      <c r="M17" s="9"/>
      <c r="N17" s="9"/>
      <c r="O17" s="9"/>
      <c r="P17" s="9"/>
      <c r="Q17" s="9"/>
      <c r="R17" s="9"/>
      <c r="S17" s="9"/>
      <c r="T17" s="9"/>
      <c r="U17" s="9"/>
      <c r="V17" s="9"/>
      <c r="W17" s="9"/>
      <c r="X17" s="9"/>
      <c r="Y17" s="9"/>
      <c r="Z17" s="9"/>
    </row>
    <row r="18">
      <c r="A18" s="11" t="str">
        <f>LARGE('Full Data'!G:G,10)</f>
        <v>#NUM!</v>
      </c>
      <c r="B18" s="17" t="str">
        <f t="shared" si="1"/>
        <v>#NUM!</v>
      </c>
      <c r="C18" s="13" t="str">
        <f t="array" ref="C18">INDEX('Full Data'!F:F,MATCH(LARGE('Full Data'!G:G,10),'Full Data'!G:G,0))</f>
        <v>#NUM!</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43"/>
    <col customWidth="1" min="4" max="4" width="59.57"/>
  </cols>
  <sheetData>
    <row r="1">
      <c r="A1" s="9" t="s">
        <v>35</v>
      </c>
      <c r="B1" s="10">
        <v>0.1</v>
      </c>
      <c r="C1" s="9"/>
      <c r="D1" s="9"/>
      <c r="E1" s="9"/>
      <c r="F1" s="9"/>
      <c r="G1" s="9"/>
      <c r="H1" s="9"/>
      <c r="I1" s="9"/>
      <c r="J1" s="9"/>
      <c r="K1" s="9"/>
      <c r="L1" s="9"/>
      <c r="M1" s="9"/>
      <c r="N1" s="9"/>
      <c r="O1" s="9"/>
      <c r="P1" s="9"/>
      <c r="Q1" s="9"/>
      <c r="R1" s="9"/>
      <c r="S1" s="9"/>
      <c r="T1" s="9"/>
      <c r="U1" s="9"/>
      <c r="V1" s="9"/>
      <c r="W1" s="9"/>
      <c r="X1" s="9"/>
    </row>
    <row r="2">
      <c r="A2" s="9"/>
      <c r="B2" s="9" t="s">
        <v>36</v>
      </c>
      <c r="C2" s="9" t="s">
        <v>37</v>
      </c>
      <c r="D2" s="9" t="s">
        <v>14</v>
      </c>
      <c r="E2" s="9" t="s">
        <v>38</v>
      </c>
      <c r="F2" s="9" t="s">
        <v>39</v>
      </c>
      <c r="G2" s="9" t="s">
        <v>40</v>
      </c>
      <c r="H2" s="9"/>
      <c r="I2" s="9"/>
      <c r="J2" s="9"/>
      <c r="K2" s="9"/>
      <c r="L2" s="9"/>
      <c r="M2" s="9"/>
      <c r="N2" s="9"/>
      <c r="O2" s="9"/>
      <c r="P2" s="9"/>
      <c r="Q2" s="9"/>
      <c r="R2" s="9"/>
      <c r="S2" s="9"/>
      <c r="T2" s="9"/>
      <c r="U2" s="9"/>
      <c r="V2" s="9"/>
      <c r="W2" s="9"/>
      <c r="X2" s="9"/>
    </row>
    <row r="3">
      <c r="A3" s="9"/>
      <c r="B3" s="9"/>
      <c r="C3" s="9"/>
      <c r="D3" s="9"/>
      <c r="E3" s="9"/>
      <c r="F3" s="9"/>
      <c r="G3" s="9"/>
      <c r="H3" s="9"/>
      <c r="I3" s="9"/>
      <c r="J3" s="9"/>
      <c r="K3" s="9"/>
      <c r="L3" s="9"/>
      <c r="M3" s="9"/>
      <c r="N3" s="9"/>
      <c r="O3" s="9"/>
      <c r="P3" s="9"/>
      <c r="Q3" s="9"/>
      <c r="R3" s="9"/>
      <c r="S3" s="9"/>
      <c r="T3" s="9"/>
      <c r="U3" s="9"/>
      <c r="V3" s="9"/>
      <c r="W3" s="9"/>
      <c r="X3" s="9"/>
    </row>
    <row r="4">
      <c r="A4" s="9" t="s">
        <v>41</v>
      </c>
      <c r="B4" s="11">
        <f>'Fossil Fuel direct investments'!B2</f>
        <v>1094330872</v>
      </c>
      <c r="C4" s="9"/>
      <c r="D4" s="13"/>
      <c r="E4" s="9"/>
      <c r="F4" s="9"/>
      <c r="G4" s="9"/>
      <c r="H4" s="9"/>
      <c r="I4" s="9"/>
      <c r="J4" s="9"/>
      <c r="K4" s="9"/>
      <c r="L4" s="9"/>
      <c r="M4" s="9"/>
      <c r="N4" s="9"/>
      <c r="O4" s="9"/>
      <c r="P4" s="9"/>
      <c r="Q4" s="9"/>
      <c r="R4" s="9"/>
      <c r="S4" s="9"/>
      <c r="T4" s="9"/>
      <c r="U4" s="9"/>
      <c r="V4" s="9"/>
      <c r="W4" s="9"/>
      <c r="X4" s="9"/>
    </row>
    <row r="5">
      <c r="A5" s="14">
        <v>1.0</v>
      </c>
      <c r="B5" s="11">
        <f>LARGE('Full Data'!H:H,A5)</f>
        <v>281969074.7</v>
      </c>
      <c r="C5" s="17">
        <f t="shared" ref="C5:C19" si="1">B5/$B$4</f>
        <v>0.2576634562</v>
      </c>
      <c r="D5" s="13" t="str">
        <f t="array" ref="D5">INDEX('Full Data'!B:B,MATCH(LARGE('Full Data'!H:H,A5),'Full Data'!H:H,0))</f>
        <v>LEGAL &amp; GENERAL KY - WORLD EQUITY INDEX-GBP</v>
      </c>
      <c r="E5" s="18" t="s">
        <v>49</v>
      </c>
      <c r="F5" s="11">
        <f t="shared" ref="F5:F19" si="2">IF(E5="yes",B5*$B$1,0)</f>
        <v>28196907.47</v>
      </c>
      <c r="G5" s="17">
        <f t="shared" ref="G5:G19" si="3">F5/$B$4</f>
        <v>0.02576634562</v>
      </c>
      <c r="H5" s="9"/>
      <c r="I5" s="9"/>
      <c r="J5" s="9"/>
      <c r="K5" s="9"/>
      <c r="L5" s="9"/>
      <c r="M5" s="9"/>
      <c r="N5" s="9"/>
      <c r="O5" s="9"/>
      <c r="P5" s="9"/>
      <c r="Q5" s="9"/>
      <c r="R5" s="9"/>
      <c r="S5" s="9"/>
      <c r="T5" s="9"/>
      <c r="U5" s="9"/>
      <c r="V5" s="9"/>
      <c r="W5" s="9"/>
      <c r="X5" s="9"/>
    </row>
    <row r="6">
      <c r="A6" s="14">
        <v>2.0</v>
      </c>
      <c r="B6" s="11">
        <f>LARGE('Full Data'!H:H,A6)</f>
        <v>256510693</v>
      </c>
      <c r="C6" s="17">
        <f t="shared" si="1"/>
        <v>0.2343995766</v>
      </c>
      <c r="D6" s="13" t="str">
        <f t="array" ref="D6">INDEX('Full Data'!B:B,MATCH(LARGE('Full Data'!H:H,A6),'Full Data'!H:H,0))</f>
        <v>MAJEDIE ASSET MANAGEMENT B UCITS</v>
      </c>
      <c r="E6" s="18" t="s">
        <v>49</v>
      </c>
      <c r="F6" s="11">
        <f t="shared" si="2"/>
        <v>25651069.3</v>
      </c>
      <c r="G6" s="17">
        <f t="shared" si="3"/>
        <v>0.02343995766</v>
      </c>
      <c r="H6" s="9"/>
      <c r="I6" s="9"/>
      <c r="J6" s="9"/>
      <c r="K6" s="9"/>
      <c r="L6" s="9"/>
      <c r="M6" s="9"/>
      <c r="N6" s="9"/>
      <c r="O6" s="9"/>
      <c r="P6" s="9"/>
      <c r="Q6" s="9"/>
      <c r="R6" s="9"/>
      <c r="S6" s="9"/>
      <c r="T6" s="9"/>
      <c r="U6" s="9"/>
      <c r="V6" s="9"/>
      <c r="W6" s="9"/>
      <c r="X6" s="9"/>
    </row>
    <row r="7">
      <c r="A7" s="14">
        <v>3.0</v>
      </c>
      <c r="B7" s="11">
        <f>LARGE('Full Data'!H:H,A7)</f>
        <v>180728630.6</v>
      </c>
      <c r="C7" s="17">
        <f t="shared" si="1"/>
        <v>0.1651498969</v>
      </c>
      <c r="D7" s="13" t="str">
        <f t="array" ref="D7">INDEX('Full Data'!B:B,MATCH(LARGE('Full Data'!H:H,A7),'Full Data'!H:H,0))</f>
        <v>BAILLIE GIFFORD LI GLOBAL ALPHA PEN S GBP ACC</v>
      </c>
      <c r="E7" s="18" t="s">
        <v>49</v>
      </c>
      <c r="F7" s="11">
        <f t="shared" si="2"/>
        <v>18072863.06</v>
      </c>
      <c r="G7" s="17">
        <f t="shared" si="3"/>
        <v>0.01651498969</v>
      </c>
      <c r="H7" s="9"/>
      <c r="I7" s="9"/>
      <c r="J7" s="9"/>
      <c r="K7" s="9"/>
      <c r="L7" s="9"/>
      <c r="M7" s="9"/>
      <c r="N7" s="9"/>
      <c r="O7" s="9"/>
      <c r="P7" s="9"/>
      <c r="Q7" s="9"/>
      <c r="R7" s="9"/>
      <c r="S7" s="9"/>
      <c r="T7" s="9"/>
      <c r="U7" s="9"/>
      <c r="V7" s="9"/>
      <c r="W7" s="9"/>
      <c r="X7" s="9"/>
    </row>
    <row r="8">
      <c r="A8" s="14">
        <v>4.0</v>
      </c>
      <c r="B8" s="11">
        <f>LARGE('Full Data'!H:H,A8)</f>
        <v>109568804.8</v>
      </c>
      <c r="C8" s="17">
        <f t="shared" si="1"/>
        <v>0.1001240188</v>
      </c>
      <c r="D8" s="13" t="str">
        <f t="array" ref="D8">INDEX('Full Data'!B:B,MATCH(LARGE('Full Data'!H:H,A8),'Full Data'!H:H,0))</f>
        <v>CONVENTUM ASSET MANAGEMENT (LU )GL.EQ.CUR.UNH.P GBP</v>
      </c>
      <c r="E8" s="18" t="s">
        <v>49</v>
      </c>
      <c r="F8" s="11">
        <f t="shared" si="2"/>
        <v>10956880.48</v>
      </c>
      <c r="G8" s="17">
        <f t="shared" si="3"/>
        <v>0.01001240188</v>
      </c>
      <c r="H8" s="9"/>
      <c r="I8" s="9"/>
      <c r="J8" s="9"/>
      <c r="K8" s="9"/>
      <c r="L8" s="9"/>
      <c r="M8" s="9"/>
      <c r="N8" s="9"/>
      <c r="O8" s="9"/>
      <c r="P8" s="9"/>
      <c r="Q8" s="9"/>
      <c r="R8" s="9"/>
      <c r="S8" s="9"/>
      <c r="T8" s="9"/>
      <c r="U8" s="9"/>
      <c r="V8" s="9"/>
      <c r="W8" s="9"/>
      <c r="X8" s="9"/>
    </row>
    <row r="9">
      <c r="A9" s="14">
        <v>5.0</v>
      </c>
      <c r="B9" s="11">
        <f>LARGE('Full Data'!H:H,A9)</f>
        <v>47912901.01</v>
      </c>
      <c r="C9" s="17">
        <f t="shared" si="1"/>
        <v>0.04378282862</v>
      </c>
      <c r="D9" s="13" t="str">
        <f t="array" ref="D9">INDEX('Full Data'!B:B,MATCH(LARGE('Full Data'!H:H,A9),'Full Data'!H:H,0))</f>
        <v>STANDARD LIFE LONG LEASE PROPERTY</v>
      </c>
      <c r="E9" s="9"/>
      <c r="F9" s="11">
        <f t="shared" si="2"/>
        <v>0</v>
      </c>
      <c r="G9" s="17">
        <f t="shared" si="3"/>
        <v>0</v>
      </c>
      <c r="H9" s="9"/>
      <c r="I9" s="9"/>
      <c r="J9" s="9"/>
      <c r="K9" s="9"/>
      <c r="L9" s="9"/>
      <c r="M9" s="9"/>
      <c r="N9" s="9"/>
      <c r="O9" s="9"/>
      <c r="P9" s="9"/>
      <c r="Q9" s="9"/>
      <c r="R9" s="9"/>
      <c r="S9" s="9"/>
      <c r="T9" s="9"/>
      <c r="U9" s="9"/>
      <c r="V9" s="9"/>
      <c r="W9" s="9"/>
      <c r="X9" s="9"/>
    </row>
    <row r="10">
      <c r="A10" s="14">
        <v>6.0</v>
      </c>
      <c r="B10" s="11">
        <f>LARGE('Full Data'!H:H,A10)</f>
        <v>45101117.03</v>
      </c>
      <c r="C10" s="17">
        <f t="shared" si="1"/>
        <v>0.04121341926</v>
      </c>
      <c r="D10" s="13" t="str">
        <f t="array" ref="D10">INDEX('Full Data'!B:B,MATCH(LARGE('Full Data'!H:H,A10),'Full Data'!H:H,0))</f>
        <v>HERMES PROPERTY UT</v>
      </c>
      <c r="E10" s="9"/>
      <c r="F10" s="11">
        <f t="shared" si="2"/>
        <v>0</v>
      </c>
      <c r="G10" s="17">
        <f t="shared" si="3"/>
        <v>0</v>
      </c>
      <c r="H10" s="9"/>
      <c r="I10" s="9"/>
      <c r="J10" s="9"/>
      <c r="K10" s="9"/>
      <c r="L10" s="9"/>
      <c r="M10" s="9"/>
      <c r="N10" s="9"/>
      <c r="O10" s="9"/>
      <c r="P10" s="9"/>
      <c r="Q10" s="9"/>
      <c r="R10" s="9"/>
      <c r="S10" s="9"/>
      <c r="T10" s="9"/>
      <c r="U10" s="9"/>
      <c r="V10" s="9"/>
      <c r="W10" s="9"/>
      <c r="X10" s="9"/>
    </row>
    <row r="11">
      <c r="A11" s="14">
        <v>7.0</v>
      </c>
      <c r="B11" s="11">
        <f>LARGE('Full Data'!H:H,A11)</f>
        <v>14082572.7</v>
      </c>
      <c r="C11" s="17">
        <f t="shared" si="1"/>
        <v>0.01286866072</v>
      </c>
      <c r="D11" s="13" t="str">
        <f t="array" ref="D11">INDEX('Full Data'!B:B,MATCH(LARGE('Full Data'!H:H,A11),'Full Data'!H:H,0))</f>
        <v>ILF GBP LIQUIDITY FD</v>
      </c>
      <c r="E11" s="9"/>
      <c r="F11" s="11">
        <f t="shared" si="2"/>
        <v>0</v>
      </c>
      <c r="G11" s="17">
        <f t="shared" si="3"/>
        <v>0</v>
      </c>
      <c r="H11" s="9"/>
      <c r="I11" s="9"/>
      <c r="J11" s="9"/>
      <c r="K11" s="9"/>
      <c r="L11" s="9"/>
      <c r="M11" s="9"/>
      <c r="N11" s="9"/>
      <c r="O11" s="9"/>
      <c r="P11" s="9"/>
      <c r="Q11" s="9"/>
      <c r="R11" s="9"/>
      <c r="S11" s="9"/>
      <c r="T11" s="9"/>
      <c r="U11" s="9"/>
      <c r="V11" s="9"/>
      <c r="W11" s="9"/>
      <c r="X11" s="9"/>
    </row>
    <row r="12">
      <c r="A12" s="14">
        <v>8.0</v>
      </c>
      <c r="B12" s="11">
        <f>LARGE('Full Data'!H:H,A12)</f>
        <v>9135612</v>
      </c>
      <c r="C12" s="17">
        <f t="shared" si="1"/>
        <v>0.008348125997</v>
      </c>
      <c r="D12" s="13" t="str">
        <f t="array" ref="D12">INDEX('Full Data'!B:B,MATCH(LARGE('Full Data'!H:H,A12),'Full Data'!H:H,0))</f>
        <v>UNITED KINGDOM(GOVERNMENT OF) 1.25% GILT 22/7/18</v>
      </c>
      <c r="E12" s="9"/>
      <c r="F12" s="11">
        <f t="shared" si="2"/>
        <v>0</v>
      </c>
      <c r="G12" s="17">
        <f t="shared" si="3"/>
        <v>0</v>
      </c>
      <c r="H12" s="9"/>
      <c r="I12" s="9"/>
      <c r="J12" s="9"/>
      <c r="K12" s="9"/>
      <c r="L12" s="9"/>
      <c r="M12" s="9"/>
      <c r="N12" s="9"/>
      <c r="O12" s="9"/>
      <c r="P12" s="9"/>
      <c r="Q12" s="9"/>
      <c r="R12" s="9"/>
      <c r="S12" s="9"/>
      <c r="T12" s="9"/>
      <c r="U12" s="9"/>
      <c r="V12" s="9"/>
      <c r="W12" s="9"/>
      <c r="X12" s="9"/>
    </row>
    <row r="13">
      <c r="A13" s="14">
        <v>9.0</v>
      </c>
      <c r="B13" s="11">
        <f>LARGE('Full Data'!H:H,A13)</f>
        <v>7852540.9</v>
      </c>
      <c r="C13" s="17">
        <f t="shared" si="1"/>
        <v>0.007175655099</v>
      </c>
      <c r="D13" s="13" t="str">
        <f t="array" ref="D13">INDEX('Full Data'!B:B,MATCH(LARGE('Full Data'!H:H,A13),'Full Data'!H:H,0))</f>
        <v>EURO INV BANK 4.75% BDS 15/10/18 GBP1000</v>
      </c>
      <c r="E13" s="9"/>
      <c r="F13" s="11">
        <f t="shared" si="2"/>
        <v>0</v>
      </c>
      <c r="G13" s="17">
        <f t="shared" si="3"/>
        <v>0</v>
      </c>
      <c r="H13" s="9"/>
      <c r="I13" s="9"/>
      <c r="J13" s="9"/>
      <c r="K13" s="9"/>
      <c r="L13" s="9"/>
      <c r="M13" s="9"/>
      <c r="N13" s="9"/>
      <c r="O13" s="9"/>
      <c r="P13" s="9"/>
      <c r="Q13" s="9"/>
      <c r="R13" s="9"/>
      <c r="S13" s="9"/>
      <c r="T13" s="9"/>
      <c r="U13" s="9"/>
      <c r="V13" s="9"/>
      <c r="W13" s="9"/>
      <c r="X13" s="9"/>
    </row>
    <row r="14">
      <c r="A14" s="14">
        <v>10.0</v>
      </c>
      <c r="B14" s="11">
        <f>LARGE('Full Data'!H:H,A14)</f>
        <v>5950656.37</v>
      </c>
      <c r="C14" s="17">
        <f t="shared" si="1"/>
        <v>0.005437712234</v>
      </c>
      <c r="D14" s="13" t="str">
        <f t="array" ref="D14">INDEX('Full Data'!B:B,MATCH(LARGE('Full Data'!H:H,A14),'Full Data'!H:H,0))</f>
        <v>INSIGHT GLOBAL FUNDS II LIBOR PLUS S GBP</v>
      </c>
      <c r="E14" s="9"/>
      <c r="F14" s="11">
        <f t="shared" si="2"/>
        <v>0</v>
      </c>
      <c r="G14" s="17">
        <f t="shared" si="3"/>
        <v>0</v>
      </c>
      <c r="H14" s="9"/>
      <c r="I14" s="9"/>
      <c r="J14" s="9"/>
      <c r="K14" s="9"/>
      <c r="L14" s="9"/>
      <c r="M14" s="9"/>
      <c r="N14" s="9"/>
      <c r="O14" s="9"/>
      <c r="P14" s="9"/>
      <c r="Q14" s="9"/>
      <c r="R14" s="9"/>
      <c r="S14" s="9"/>
      <c r="T14" s="9"/>
      <c r="U14" s="9"/>
      <c r="V14" s="9"/>
      <c r="W14" s="9"/>
      <c r="X14" s="9"/>
    </row>
    <row r="15">
      <c r="A15" s="14">
        <v>11.0</v>
      </c>
      <c r="B15" s="11">
        <f>LARGE('Full Data'!H:H,A15)</f>
        <v>5098719</v>
      </c>
      <c r="C15" s="17">
        <f t="shared" si="1"/>
        <v>0.004659211516</v>
      </c>
      <c r="D15" s="13" t="str">
        <f t="array" ref="D15">INDEX('Full Data'!B:B,MATCH(LARGE('Full Data'!H:H,A15),'Full Data'!H:H,0))</f>
        <v>KREDITANST FUR WIE 5.55% MTN 07/6/21 GBP(EXCH</v>
      </c>
      <c r="E15" s="9"/>
      <c r="F15" s="11">
        <f t="shared" si="2"/>
        <v>0</v>
      </c>
      <c r="G15" s="17">
        <f t="shared" si="3"/>
        <v>0</v>
      </c>
      <c r="H15" s="9"/>
      <c r="I15" s="9"/>
      <c r="J15" s="9"/>
      <c r="K15" s="9"/>
      <c r="L15" s="9"/>
      <c r="M15" s="9"/>
      <c r="N15" s="9"/>
      <c r="O15" s="9"/>
      <c r="P15" s="9"/>
      <c r="Q15" s="9"/>
      <c r="R15" s="9"/>
      <c r="S15" s="9"/>
      <c r="T15" s="9"/>
      <c r="U15" s="9"/>
      <c r="V15" s="9"/>
      <c r="W15" s="9"/>
      <c r="X15" s="9"/>
    </row>
    <row r="16">
      <c r="A16" s="14">
        <v>12.0</v>
      </c>
      <c r="B16" s="11">
        <f>LARGE('Full Data'!H:H,A16)</f>
        <v>4449095.24</v>
      </c>
      <c r="C16" s="17">
        <f t="shared" si="1"/>
        <v>0.004065585057</v>
      </c>
      <c r="D16" s="13" t="str">
        <f t="array" ref="D16">INDEX('Full Data'!B:B,MATCH(LARGE('Full Data'!H:H,A16),'Full Data'!H:H,0))</f>
        <v>INSIGHT GLOBAL II EMERGING MARKET DEBT FD CLS</v>
      </c>
      <c r="E16" s="9"/>
      <c r="F16" s="11">
        <f t="shared" si="2"/>
        <v>0</v>
      </c>
      <c r="G16" s="17">
        <f t="shared" si="3"/>
        <v>0</v>
      </c>
      <c r="H16" s="9"/>
      <c r="I16" s="9"/>
      <c r="J16" s="9"/>
      <c r="K16" s="9"/>
      <c r="L16" s="9"/>
      <c r="M16" s="9"/>
      <c r="N16" s="9"/>
      <c r="O16" s="9"/>
      <c r="P16" s="9"/>
      <c r="Q16" s="9"/>
      <c r="R16" s="9"/>
      <c r="S16" s="9"/>
      <c r="T16" s="9"/>
      <c r="U16" s="9"/>
      <c r="V16" s="9"/>
      <c r="W16" s="9"/>
      <c r="X16" s="9"/>
    </row>
    <row r="17">
      <c r="A17" s="14">
        <v>13.0</v>
      </c>
      <c r="B17" s="11">
        <f>LARGE('Full Data'!H:H,A17)</f>
        <v>3542245.61</v>
      </c>
      <c r="C17" s="17">
        <f t="shared" si="1"/>
        <v>0.003236905493</v>
      </c>
      <c r="D17" s="13" t="str">
        <f t="array" ref="D17">INDEX('Full Data'!B:B,MATCH(LARGE('Full Data'!H:H,A17),'Full Data'!H:H,0))</f>
        <v>BARCLAYS BANK PLC 10% SUB MTN 21/05/2021GBP</v>
      </c>
      <c r="E17" s="9"/>
      <c r="F17" s="11">
        <f t="shared" si="2"/>
        <v>0</v>
      </c>
      <c r="G17" s="17">
        <f t="shared" si="3"/>
        <v>0</v>
      </c>
      <c r="H17" s="9"/>
      <c r="I17" s="9"/>
      <c r="J17" s="9"/>
      <c r="K17" s="9"/>
      <c r="L17" s="9"/>
      <c r="M17" s="9"/>
      <c r="N17" s="9"/>
      <c r="O17" s="9"/>
      <c r="P17" s="9"/>
      <c r="Q17" s="9"/>
      <c r="R17" s="9"/>
      <c r="S17" s="9"/>
      <c r="T17" s="9"/>
      <c r="U17" s="9"/>
      <c r="V17" s="9"/>
      <c r="W17" s="9"/>
      <c r="X17" s="9"/>
    </row>
    <row r="18">
      <c r="A18" s="14">
        <v>14.0</v>
      </c>
      <c r="B18" s="11">
        <f>LARGE('Full Data'!H:H,A18)</f>
        <v>3495450</v>
      </c>
      <c r="C18" s="17">
        <f t="shared" si="1"/>
        <v>0.003194143645</v>
      </c>
      <c r="D18" s="13" t="str">
        <f t="array" ref="D18">INDEX('Full Data'!B:B,MATCH(LARGE('Full Data'!H:H,A18),'Full Data'!H:H,0))</f>
        <v>EURO INV BANK 5.375% EMTN 07/03/2019 GBP</v>
      </c>
      <c r="E18" s="9"/>
      <c r="F18" s="11">
        <f t="shared" si="2"/>
        <v>0</v>
      </c>
      <c r="G18" s="17">
        <f t="shared" si="3"/>
        <v>0</v>
      </c>
      <c r="H18" s="9"/>
      <c r="I18" s="9"/>
      <c r="J18" s="9"/>
      <c r="K18" s="9"/>
      <c r="L18" s="9"/>
      <c r="M18" s="9"/>
      <c r="N18" s="9"/>
      <c r="O18" s="9"/>
      <c r="P18" s="9"/>
      <c r="Q18" s="9"/>
      <c r="R18" s="9"/>
      <c r="S18" s="9"/>
      <c r="T18" s="9"/>
      <c r="U18" s="9"/>
      <c r="V18" s="9"/>
      <c r="W18" s="9"/>
      <c r="X18" s="9"/>
    </row>
    <row r="19">
      <c r="A19" s="14">
        <v>15.0</v>
      </c>
      <c r="B19" s="11">
        <f>LARGE('Full Data'!H:H,A19)</f>
        <v>2833613.8</v>
      </c>
      <c r="C19" s="17">
        <f t="shared" si="1"/>
        <v>0.002589357454</v>
      </c>
      <c r="D19" s="13" t="str">
        <f t="array" ref="D19">INDEX('Full Data'!B:B,MATCH(LARGE('Full Data'!H:H,A19),'Full Data'!H:H,0))</f>
        <v>EURO INV BANK 5.375% GTD BDS 7/6/2021 GBP</v>
      </c>
      <c r="E19" s="9"/>
      <c r="F19" s="11">
        <f t="shared" si="2"/>
        <v>0</v>
      </c>
      <c r="G19" s="17">
        <f t="shared" si="3"/>
        <v>0</v>
      </c>
      <c r="H19" s="9"/>
      <c r="I19" s="9"/>
      <c r="J19" s="9"/>
      <c r="K19" s="9"/>
      <c r="L19" s="9"/>
      <c r="M19" s="9"/>
      <c r="N19" s="9"/>
      <c r="O19" s="9"/>
      <c r="P19" s="9"/>
      <c r="Q19" s="9"/>
      <c r="R19" s="9"/>
      <c r="S19" s="9"/>
      <c r="T19" s="9"/>
      <c r="U19" s="9"/>
      <c r="V19" s="9"/>
      <c r="W19" s="9"/>
      <c r="X19" s="9"/>
    </row>
    <row r="20">
      <c r="A20" s="9"/>
      <c r="B20" s="9"/>
      <c r="C20" s="9"/>
      <c r="D20" s="9"/>
      <c r="E20" s="9" t="s">
        <v>50</v>
      </c>
      <c r="F20" s="11">
        <f t="shared" ref="F20:G20" si="4">SUM(F5:F19)</f>
        <v>82877720.3</v>
      </c>
      <c r="G20" s="17">
        <f t="shared" si="4"/>
        <v>0.07573369485</v>
      </c>
      <c r="H20" s="9"/>
      <c r="I20" s="9"/>
      <c r="J20" s="9"/>
      <c r="K20" s="9"/>
      <c r="L20" s="9"/>
      <c r="M20" s="9"/>
      <c r="N20" s="9"/>
      <c r="O20" s="9"/>
      <c r="P20" s="9"/>
      <c r="Q20" s="9"/>
      <c r="R20" s="9"/>
      <c r="S20" s="9"/>
      <c r="T20" s="9"/>
      <c r="U20" s="9"/>
      <c r="V20" s="9"/>
      <c r="W20" s="9"/>
      <c r="X20" s="9"/>
    </row>
    <row r="21">
      <c r="A21" s="9"/>
      <c r="B21" s="9"/>
      <c r="C21" s="9"/>
      <c r="D21" s="9"/>
      <c r="E21" s="9" t="s">
        <v>51</v>
      </c>
      <c r="F21" s="11">
        <f>'Fossil Fuel direct investments'!B3</f>
        <v>2197512.51</v>
      </c>
      <c r="G21" s="17">
        <f>'Fossil Fuel direct investments'!B4</f>
        <v>0.002008087834</v>
      </c>
      <c r="H21" s="9"/>
      <c r="I21" s="9"/>
      <c r="J21" s="9"/>
      <c r="K21" s="9"/>
      <c r="L21" s="9"/>
      <c r="M21" s="9"/>
      <c r="N21" s="9"/>
      <c r="O21" s="9"/>
      <c r="P21" s="9"/>
      <c r="Q21" s="9"/>
      <c r="R21" s="9"/>
      <c r="S21" s="9"/>
      <c r="T21" s="9"/>
      <c r="U21" s="9"/>
      <c r="V21" s="9"/>
      <c r="W21" s="9"/>
      <c r="X21" s="9"/>
    </row>
    <row r="22">
      <c r="A22" s="9"/>
      <c r="B22" s="9"/>
      <c r="C22" s="9"/>
      <c r="D22" s="9"/>
      <c r="E22" s="9"/>
      <c r="F22" s="9"/>
      <c r="G22" s="9"/>
      <c r="H22" s="9"/>
      <c r="I22" s="9"/>
      <c r="J22" s="9"/>
      <c r="K22" s="9"/>
      <c r="L22" s="9"/>
      <c r="M22" s="9"/>
      <c r="N22" s="9"/>
      <c r="O22" s="9"/>
      <c r="P22" s="9"/>
      <c r="Q22" s="9"/>
      <c r="R22" s="9"/>
      <c r="S22" s="9"/>
      <c r="T22" s="9"/>
      <c r="U22" s="9"/>
      <c r="V22" s="9"/>
      <c r="W22" s="9"/>
      <c r="X22" s="9"/>
    </row>
    <row r="23">
      <c r="A23" s="9"/>
      <c r="B23" s="9"/>
      <c r="C23" s="9"/>
      <c r="D23" s="9"/>
      <c r="E23" s="9" t="s">
        <v>52</v>
      </c>
      <c r="F23" s="11">
        <f t="shared" ref="F23:G23" si="5">F20+F21</f>
        <v>85075232.81</v>
      </c>
      <c r="G23" s="17">
        <f t="shared" si="5"/>
        <v>0.07774178268</v>
      </c>
      <c r="H23" s="9"/>
      <c r="I23" s="9"/>
      <c r="J23" s="9"/>
      <c r="K23" s="9"/>
      <c r="L23" s="9"/>
      <c r="M23" s="9"/>
      <c r="N23" s="9"/>
      <c r="O23" s="9"/>
      <c r="P23" s="9"/>
      <c r="Q23" s="9"/>
      <c r="R23" s="9"/>
      <c r="S23" s="9"/>
      <c r="T23" s="9"/>
      <c r="U23" s="9"/>
      <c r="V23" s="9"/>
      <c r="W23" s="9"/>
      <c r="X23" s="9"/>
    </row>
    <row r="24">
      <c r="A24" s="9"/>
      <c r="B24" s="9"/>
      <c r="C24" s="9"/>
      <c r="D24" s="9"/>
      <c r="E24" s="9" t="s">
        <v>44</v>
      </c>
      <c r="F24" s="15">
        <f>'Fossil Fuel direct investments'!B2</f>
        <v>1094330872</v>
      </c>
      <c r="G24" s="9"/>
      <c r="H24" s="9"/>
      <c r="I24" s="9"/>
      <c r="J24" s="9"/>
      <c r="K24" s="9"/>
      <c r="L24" s="9"/>
      <c r="M24" s="9"/>
      <c r="N24" s="9"/>
      <c r="O24" s="9"/>
      <c r="P24" s="9"/>
      <c r="Q24" s="9"/>
      <c r="R24" s="9"/>
      <c r="S24" s="9"/>
      <c r="T24" s="9"/>
      <c r="U24" s="9"/>
      <c r="V24" s="9"/>
      <c r="W24" s="9"/>
      <c r="X24" s="9"/>
    </row>
    <row r="25">
      <c r="A25" s="9"/>
      <c r="B25" s="9"/>
      <c r="C25" s="9"/>
      <c r="D25" s="9"/>
      <c r="E25" s="9"/>
      <c r="F25" s="9"/>
      <c r="G25" s="9"/>
      <c r="H25" s="9"/>
      <c r="I25" s="9"/>
      <c r="J25" s="9"/>
      <c r="K25" s="9"/>
      <c r="L25" s="9"/>
      <c r="M25" s="9"/>
      <c r="N25" s="9"/>
      <c r="O25" s="9"/>
      <c r="P25" s="9"/>
      <c r="Q25" s="9"/>
      <c r="R25" s="9"/>
      <c r="S25" s="9"/>
      <c r="T25" s="9"/>
      <c r="U25" s="9"/>
      <c r="V25" s="9"/>
      <c r="W25" s="9"/>
      <c r="X25" s="9"/>
    </row>
    <row r="26">
      <c r="A26" s="9"/>
      <c r="B26" s="9"/>
      <c r="C26" s="9"/>
      <c r="D26" s="9"/>
      <c r="E26" s="9"/>
      <c r="F26" s="9"/>
      <c r="G26" s="9"/>
      <c r="H26" s="9"/>
      <c r="I26" s="9"/>
      <c r="J26" s="9"/>
      <c r="K26" s="9"/>
      <c r="L26" s="9"/>
      <c r="M26" s="9"/>
      <c r="N26" s="9"/>
      <c r="O26" s="9"/>
      <c r="P26" s="9"/>
      <c r="Q26" s="9"/>
      <c r="R26" s="9"/>
      <c r="S26" s="9"/>
      <c r="T26" s="9"/>
      <c r="U26" s="9"/>
      <c r="V26" s="9"/>
      <c r="W26" s="9"/>
      <c r="X26" s="9"/>
    </row>
    <row r="27">
      <c r="A27" s="9"/>
      <c r="B27" s="9"/>
      <c r="C27" s="9"/>
      <c r="D27" s="9"/>
      <c r="E27" s="9"/>
      <c r="F27" s="9"/>
      <c r="G27" s="9"/>
      <c r="H27" s="9"/>
      <c r="I27" s="9"/>
      <c r="J27" s="9"/>
      <c r="K27" s="9"/>
      <c r="L27" s="9"/>
      <c r="M27" s="9"/>
      <c r="N27" s="9"/>
      <c r="O27" s="9"/>
      <c r="P27" s="9"/>
      <c r="Q27" s="9"/>
      <c r="R27" s="9"/>
      <c r="S27" s="9"/>
      <c r="T27" s="9"/>
      <c r="U27" s="9"/>
      <c r="V27" s="9"/>
      <c r="W27" s="9"/>
      <c r="X27" s="9"/>
    </row>
    <row r="28">
      <c r="A28" s="9"/>
      <c r="B28" s="9"/>
      <c r="C28" s="9"/>
      <c r="D28" s="9"/>
      <c r="E28" s="9"/>
      <c r="F28" s="9"/>
      <c r="G28" s="9"/>
      <c r="H28" s="9"/>
      <c r="I28" s="9"/>
      <c r="J28" s="9"/>
      <c r="K28" s="9"/>
      <c r="L28" s="9"/>
      <c r="M28" s="9"/>
      <c r="N28" s="9"/>
      <c r="O28" s="9"/>
      <c r="P28" s="9"/>
      <c r="Q28" s="9"/>
      <c r="R28" s="9"/>
      <c r="S28" s="9"/>
      <c r="T28" s="9"/>
      <c r="U28" s="9"/>
      <c r="V28" s="9"/>
      <c r="W28" s="9"/>
      <c r="X28" s="9"/>
    </row>
    <row r="29">
      <c r="A29" s="9"/>
      <c r="B29" s="9"/>
      <c r="C29" s="9"/>
      <c r="D29" s="9"/>
      <c r="E29" s="9"/>
      <c r="F29" s="9"/>
      <c r="G29" s="9"/>
      <c r="H29" s="9"/>
      <c r="I29" s="9"/>
      <c r="J29" s="9"/>
      <c r="K29" s="9"/>
      <c r="L29" s="9"/>
      <c r="M29" s="9"/>
      <c r="N29" s="9"/>
      <c r="O29" s="9"/>
      <c r="P29" s="9"/>
      <c r="Q29" s="9"/>
      <c r="R29" s="9"/>
      <c r="S29" s="9"/>
      <c r="T29" s="9"/>
      <c r="U29" s="9"/>
      <c r="V29" s="9"/>
      <c r="W29" s="9"/>
      <c r="X29" s="9"/>
    </row>
    <row r="30">
      <c r="A30" s="9"/>
      <c r="B30" s="9"/>
      <c r="C30" s="9"/>
      <c r="D30" s="9"/>
      <c r="E30" s="9"/>
      <c r="F30" s="9"/>
      <c r="G30" s="9"/>
      <c r="H30" s="9"/>
      <c r="I30" s="9"/>
      <c r="J30" s="9"/>
      <c r="K30" s="9"/>
      <c r="L30" s="9"/>
      <c r="M30" s="9"/>
      <c r="N30" s="9"/>
      <c r="O30" s="9"/>
      <c r="P30" s="9"/>
      <c r="Q30" s="9"/>
      <c r="R30" s="9"/>
      <c r="S30" s="9"/>
      <c r="T30" s="9"/>
      <c r="U30" s="9"/>
      <c r="V30" s="9"/>
      <c r="W30" s="9"/>
      <c r="X30" s="9"/>
    </row>
    <row r="31">
      <c r="A31" s="9"/>
      <c r="B31" s="9"/>
      <c r="C31" s="9"/>
      <c r="D31" s="9"/>
      <c r="E31" s="9"/>
      <c r="F31" s="9"/>
      <c r="G31" s="9"/>
      <c r="H31" s="9"/>
      <c r="I31" s="9"/>
      <c r="J31" s="9"/>
      <c r="K31" s="9"/>
      <c r="L31" s="9"/>
      <c r="M31" s="9"/>
      <c r="N31" s="9"/>
      <c r="O31" s="9"/>
      <c r="P31" s="9"/>
      <c r="Q31" s="9"/>
      <c r="R31" s="9"/>
      <c r="S31" s="9"/>
      <c r="T31" s="9"/>
      <c r="U31" s="9"/>
      <c r="V31" s="9"/>
      <c r="W31" s="9"/>
      <c r="X31" s="9"/>
    </row>
    <row r="32">
      <c r="A32" s="9"/>
      <c r="B32" s="9"/>
      <c r="C32" s="9"/>
      <c r="D32" s="9"/>
      <c r="E32" s="9"/>
      <c r="F32" s="9"/>
      <c r="G32" s="9"/>
      <c r="H32" s="9"/>
      <c r="I32" s="9"/>
      <c r="J32" s="9"/>
      <c r="K32" s="9"/>
      <c r="L32" s="9"/>
      <c r="M32" s="9"/>
      <c r="N32" s="9"/>
      <c r="O32" s="9"/>
      <c r="P32" s="9"/>
      <c r="Q32" s="9"/>
      <c r="R32" s="9"/>
      <c r="S32" s="9"/>
      <c r="T32" s="9"/>
      <c r="U32" s="9"/>
      <c r="V32" s="9"/>
      <c r="W32" s="9"/>
      <c r="X32" s="9"/>
    </row>
    <row r="33">
      <c r="A33" s="9"/>
      <c r="B33" s="9"/>
      <c r="C33" s="9"/>
      <c r="D33" s="9"/>
      <c r="E33" s="9"/>
      <c r="F33" s="9"/>
      <c r="G33" s="9"/>
      <c r="H33" s="9"/>
      <c r="I33" s="9"/>
      <c r="J33" s="9"/>
      <c r="K33" s="9"/>
      <c r="L33" s="9"/>
      <c r="M33" s="9"/>
      <c r="N33" s="9"/>
      <c r="O33" s="9"/>
      <c r="P33" s="9"/>
      <c r="Q33" s="9"/>
      <c r="R33" s="9"/>
      <c r="S33" s="9"/>
      <c r="T33" s="9"/>
      <c r="U33" s="9"/>
      <c r="V33" s="9"/>
      <c r="W33" s="9"/>
      <c r="X33" s="9"/>
    </row>
    <row r="34">
      <c r="A34" s="9"/>
      <c r="B34" s="9"/>
      <c r="C34" s="9"/>
      <c r="D34" s="9"/>
      <c r="E34" s="9"/>
      <c r="F34" s="9"/>
      <c r="G34" s="9"/>
      <c r="H34" s="9"/>
      <c r="I34" s="9"/>
      <c r="J34" s="9"/>
      <c r="K34" s="9"/>
      <c r="L34" s="9"/>
      <c r="M34" s="9"/>
      <c r="N34" s="9"/>
      <c r="O34" s="9"/>
      <c r="P34" s="9"/>
      <c r="Q34" s="9"/>
      <c r="R34" s="9"/>
      <c r="S34" s="9"/>
      <c r="T34" s="9"/>
      <c r="U34" s="9"/>
      <c r="V34" s="9"/>
      <c r="W34" s="9"/>
      <c r="X34" s="9"/>
    </row>
    <row r="35">
      <c r="A35" s="9"/>
      <c r="B35" s="9"/>
      <c r="C35" s="9"/>
      <c r="D35" s="9"/>
      <c r="E35" s="9"/>
      <c r="F35" s="9"/>
      <c r="G35" s="9"/>
      <c r="H35" s="9"/>
      <c r="I35" s="9"/>
      <c r="J35" s="9"/>
      <c r="K35" s="9"/>
      <c r="L35" s="9"/>
      <c r="M35" s="9"/>
      <c r="N35" s="9"/>
      <c r="O35" s="9"/>
      <c r="P35" s="9"/>
      <c r="Q35" s="9"/>
      <c r="R35" s="9"/>
      <c r="S35" s="9"/>
      <c r="T35" s="9"/>
      <c r="U35" s="9"/>
      <c r="V35" s="9"/>
      <c r="W35" s="9"/>
      <c r="X35" s="9"/>
    </row>
    <row r="36">
      <c r="A36" s="9"/>
      <c r="B36" s="9"/>
      <c r="C36" s="9"/>
      <c r="D36" s="9"/>
      <c r="E36" s="9"/>
      <c r="F36" s="9"/>
      <c r="G36" s="9"/>
      <c r="H36" s="9"/>
      <c r="I36" s="9"/>
      <c r="J36" s="9"/>
      <c r="K36" s="9"/>
      <c r="L36" s="9"/>
      <c r="M36" s="9"/>
      <c r="N36" s="9"/>
      <c r="O36" s="9"/>
      <c r="P36" s="9"/>
      <c r="Q36" s="9"/>
      <c r="R36" s="9"/>
      <c r="S36" s="9"/>
      <c r="T36" s="9"/>
      <c r="U36" s="9"/>
      <c r="V36" s="9"/>
      <c r="W36" s="9"/>
      <c r="X36" s="9"/>
    </row>
    <row r="37">
      <c r="A37" s="9"/>
      <c r="B37" s="9"/>
      <c r="C37" s="9"/>
      <c r="D37" s="9"/>
      <c r="E37" s="9"/>
      <c r="F37" s="9"/>
      <c r="G37" s="9"/>
      <c r="H37" s="9"/>
      <c r="I37" s="9"/>
      <c r="J37" s="9"/>
      <c r="K37" s="9"/>
      <c r="L37" s="9"/>
      <c r="M37" s="9"/>
      <c r="N37" s="9"/>
      <c r="O37" s="9"/>
      <c r="P37" s="9"/>
      <c r="Q37" s="9"/>
      <c r="R37" s="9"/>
      <c r="S37" s="9"/>
      <c r="T37" s="9"/>
      <c r="U37" s="9"/>
      <c r="V37" s="9"/>
      <c r="W37" s="9"/>
      <c r="X37" s="9"/>
    </row>
    <row r="38">
      <c r="A38" s="9"/>
      <c r="B38" s="9"/>
      <c r="C38" s="9"/>
      <c r="D38" s="9"/>
      <c r="E38" s="9"/>
      <c r="F38" s="9"/>
      <c r="G38" s="9"/>
      <c r="H38" s="9"/>
      <c r="I38" s="9"/>
      <c r="J38" s="9"/>
      <c r="K38" s="9"/>
      <c r="L38" s="9"/>
      <c r="M38" s="9"/>
      <c r="N38" s="9"/>
      <c r="O38" s="9"/>
      <c r="P38" s="9"/>
      <c r="Q38" s="9"/>
      <c r="R38" s="9"/>
      <c r="S38" s="9"/>
      <c r="T38" s="9"/>
      <c r="U38" s="9"/>
      <c r="V38" s="9"/>
      <c r="W38" s="9"/>
      <c r="X38" s="9"/>
    </row>
    <row r="39">
      <c r="A39" s="9"/>
      <c r="B39" s="9"/>
      <c r="C39" s="9"/>
      <c r="D39" s="9"/>
      <c r="E39" s="9"/>
      <c r="F39" s="9"/>
      <c r="G39" s="9"/>
      <c r="H39" s="9"/>
      <c r="I39" s="9"/>
      <c r="J39" s="9"/>
      <c r="K39" s="9"/>
      <c r="L39" s="9"/>
      <c r="M39" s="9"/>
      <c r="N39" s="9"/>
      <c r="O39" s="9"/>
      <c r="P39" s="9"/>
      <c r="Q39" s="9"/>
      <c r="R39" s="9"/>
      <c r="S39" s="9"/>
      <c r="T39" s="9"/>
      <c r="U39" s="9"/>
      <c r="V39" s="9"/>
      <c r="W39" s="9"/>
      <c r="X39" s="9"/>
    </row>
    <row r="40">
      <c r="A40" s="9"/>
      <c r="B40" s="9"/>
      <c r="C40" s="9"/>
      <c r="D40" s="9"/>
      <c r="E40" s="9"/>
      <c r="F40" s="9"/>
      <c r="G40" s="9"/>
      <c r="H40" s="9"/>
      <c r="I40" s="9"/>
      <c r="J40" s="9"/>
      <c r="K40" s="9"/>
      <c r="L40" s="9"/>
      <c r="M40" s="9"/>
      <c r="N40" s="9"/>
      <c r="O40" s="9"/>
      <c r="P40" s="9"/>
      <c r="Q40" s="9"/>
      <c r="R40" s="9"/>
      <c r="S40" s="9"/>
      <c r="T40" s="9"/>
      <c r="U40" s="9"/>
      <c r="V40" s="9"/>
      <c r="W40" s="9"/>
      <c r="X40" s="9"/>
    </row>
    <row r="41">
      <c r="A41" s="9"/>
      <c r="B41" s="9"/>
      <c r="C41" s="9"/>
      <c r="D41" s="9"/>
      <c r="E41" s="9"/>
      <c r="F41" s="9"/>
      <c r="G41" s="9"/>
      <c r="H41" s="9"/>
      <c r="I41" s="9"/>
      <c r="J41" s="9"/>
      <c r="K41" s="9"/>
      <c r="L41" s="9"/>
      <c r="M41" s="9"/>
      <c r="N41" s="9"/>
      <c r="O41" s="9"/>
      <c r="P41" s="9"/>
      <c r="Q41" s="9"/>
      <c r="R41" s="9"/>
      <c r="S41" s="9"/>
      <c r="T41" s="9"/>
      <c r="U41" s="9"/>
      <c r="V41" s="9"/>
      <c r="W41" s="9"/>
      <c r="X41" s="9"/>
    </row>
    <row r="42">
      <c r="A42" s="9"/>
      <c r="B42" s="9"/>
      <c r="C42" s="9"/>
      <c r="D42" s="9"/>
      <c r="E42" s="9"/>
      <c r="F42" s="9"/>
      <c r="G42" s="9"/>
      <c r="H42" s="9"/>
      <c r="I42" s="9"/>
      <c r="J42" s="9"/>
      <c r="K42" s="9"/>
      <c r="L42" s="9"/>
      <c r="M42" s="9"/>
      <c r="N42" s="9"/>
      <c r="O42" s="9"/>
      <c r="P42" s="9"/>
      <c r="Q42" s="9"/>
      <c r="R42" s="9"/>
      <c r="S42" s="9"/>
      <c r="T42" s="9"/>
      <c r="U42" s="9"/>
      <c r="V42" s="9"/>
      <c r="W42" s="9"/>
      <c r="X42" s="9"/>
    </row>
    <row r="43">
      <c r="A43" s="9"/>
      <c r="B43" s="9"/>
      <c r="C43" s="9"/>
      <c r="D43" s="9"/>
      <c r="E43" s="9"/>
      <c r="F43" s="9"/>
      <c r="G43" s="9"/>
      <c r="H43" s="9"/>
      <c r="I43" s="9"/>
      <c r="J43" s="9"/>
      <c r="K43" s="9"/>
      <c r="L43" s="9"/>
      <c r="M43" s="9"/>
      <c r="N43" s="9"/>
      <c r="O43" s="9"/>
      <c r="P43" s="9"/>
      <c r="Q43" s="9"/>
      <c r="R43" s="9"/>
      <c r="S43" s="9"/>
      <c r="T43" s="9"/>
      <c r="U43" s="9"/>
      <c r="V43" s="9"/>
      <c r="W43" s="9"/>
      <c r="X43" s="9"/>
    </row>
    <row r="44">
      <c r="A44" s="9"/>
      <c r="B44" s="9"/>
      <c r="C44" s="9"/>
      <c r="D44" s="9"/>
      <c r="E44" s="9"/>
      <c r="F44" s="9"/>
      <c r="G44" s="9"/>
      <c r="H44" s="9"/>
      <c r="I44" s="9"/>
      <c r="J44" s="9"/>
      <c r="K44" s="9"/>
      <c r="L44" s="9"/>
      <c r="M44" s="9"/>
      <c r="N44" s="9"/>
      <c r="O44" s="9"/>
      <c r="P44" s="9"/>
      <c r="Q44" s="9"/>
      <c r="R44" s="9"/>
      <c r="S44" s="9"/>
      <c r="T44" s="9"/>
      <c r="U44" s="9"/>
      <c r="V44" s="9"/>
      <c r="W44" s="9"/>
      <c r="X44" s="9"/>
    </row>
    <row r="45">
      <c r="A45" s="9"/>
      <c r="B45" s="9"/>
      <c r="C45" s="9"/>
      <c r="D45" s="9"/>
      <c r="E45" s="9"/>
      <c r="F45" s="9"/>
      <c r="G45" s="9"/>
      <c r="H45" s="9"/>
      <c r="I45" s="9"/>
      <c r="J45" s="9"/>
      <c r="K45" s="9"/>
      <c r="L45" s="9"/>
      <c r="M45" s="9"/>
      <c r="N45" s="9"/>
      <c r="O45" s="9"/>
      <c r="P45" s="9"/>
      <c r="Q45" s="9"/>
      <c r="R45" s="9"/>
      <c r="S45" s="9"/>
      <c r="T45" s="9"/>
      <c r="U45" s="9"/>
      <c r="V45" s="9"/>
      <c r="W45" s="9"/>
      <c r="X45" s="9"/>
    </row>
    <row r="46">
      <c r="A46" s="9"/>
      <c r="B46" s="9"/>
      <c r="C46" s="9"/>
      <c r="D46" s="9"/>
      <c r="E46" s="9"/>
      <c r="F46" s="9"/>
      <c r="G46" s="9"/>
      <c r="H46" s="9"/>
      <c r="I46" s="9"/>
      <c r="J46" s="9"/>
      <c r="K46" s="9"/>
      <c r="L46" s="9"/>
      <c r="M46" s="9"/>
      <c r="N46" s="9"/>
      <c r="O46" s="9"/>
      <c r="P46" s="9"/>
      <c r="Q46" s="9"/>
      <c r="R46" s="9"/>
      <c r="S46" s="9"/>
      <c r="T46" s="9"/>
      <c r="U46" s="9"/>
      <c r="V46" s="9"/>
      <c r="W46" s="9"/>
      <c r="X46" s="9"/>
    </row>
    <row r="47">
      <c r="A47" s="9"/>
      <c r="B47" s="9"/>
      <c r="C47" s="9"/>
      <c r="D47" s="9"/>
      <c r="E47" s="9"/>
      <c r="F47" s="9"/>
      <c r="G47" s="9"/>
      <c r="H47" s="9"/>
      <c r="I47" s="9"/>
      <c r="J47" s="9"/>
      <c r="K47" s="9"/>
      <c r="L47" s="9"/>
      <c r="M47" s="9"/>
      <c r="N47" s="9"/>
      <c r="O47" s="9"/>
      <c r="P47" s="9"/>
      <c r="Q47" s="9"/>
      <c r="R47" s="9"/>
      <c r="S47" s="9"/>
      <c r="T47" s="9"/>
      <c r="U47" s="9"/>
      <c r="V47" s="9"/>
      <c r="W47" s="9"/>
      <c r="X47" s="9"/>
    </row>
    <row r="48">
      <c r="A48" s="9"/>
      <c r="B48" s="9"/>
      <c r="C48" s="9"/>
      <c r="D48" s="9"/>
      <c r="E48" s="9"/>
      <c r="F48" s="9"/>
      <c r="G48" s="9"/>
      <c r="H48" s="9"/>
      <c r="I48" s="9"/>
      <c r="J48" s="9"/>
      <c r="K48" s="9"/>
      <c r="L48" s="9"/>
      <c r="M48" s="9"/>
      <c r="N48" s="9"/>
      <c r="O48" s="9"/>
      <c r="P48" s="9"/>
      <c r="Q48" s="9"/>
      <c r="R48" s="9"/>
      <c r="S48" s="9"/>
      <c r="T48" s="9"/>
      <c r="U48" s="9"/>
      <c r="V48" s="9"/>
      <c r="W48" s="9"/>
      <c r="X48" s="9"/>
    </row>
    <row r="49">
      <c r="A49" s="9"/>
      <c r="B49" s="9"/>
      <c r="C49" s="9"/>
      <c r="D49" s="9"/>
      <c r="E49" s="9"/>
      <c r="F49" s="9"/>
      <c r="G49" s="9"/>
      <c r="H49" s="9"/>
      <c r="I49" s="9"/>
      <c r="J49" s="9"/>
      <c r="K49" s="9"/>
      <c r="L49" s="9"/>
      <c r="M49" s="9"/>
      <c r="N49" s="9"/>
      <c r="O49" s="9"/>
      <c r="P49" s="9"/>
      <c r="Q49" s="9"/>
      <c r="R49" s="9"/>
      <c r="S49" s="9"/>
      <c r="T49" s="9"/>
      <c r="U49" s="9"/>
      <c r="V49" s="9"/>
      <c r="W49" s="9"/>
      <c r="X49" s="9"/>
    </row>
    <row r="50">
      <c r="A50" s="9"/>
      <c r="B50" s="9"/>
      <c r="C50" s="9"/>
      <c r="D50" s="9"/>
      <c r="E50" s="9"/>
      <c r="F50" s="9"/>
      <c r="G50" s="9"/>
      <c r="H50" s="9"/>
      <c r="I50" s="9"/>
      <c r="J50" s="9"/>
      <c r="K50" s="9"/>
      <c r="L50" s="9"/>
      <c r="M50" s="9"/>
      <c r="N50" s="9"/>
      <c r="O50" s="9"/>
      <c r="P50" s="9"/>
      <c r="Q50" s="9"/>
      <c r="R50" s="9"/>
      <c r="S50" s="9"/>
      <c r="T50" s="9"/>
      <c r="U50" s="9"/>
      <c r="V50" s="9"/>
      <c r="W50" s="9"/>
      <c r="X50" s="9"/>
    </row>
    <row r="51">
      <c r="A51" s="9"/>
      <c r="B51" s="9"/>
      <c r="C51" s="9"/>
      <c r="D51" s="9"/>
      <c r="E51" s="9"/>
      <c r="F51" s="9"/>
      <c r="G51" s="9"/>
      <c r="H51" s="9"/>
      <c r="I51" s="9"/>
      <c r="J51" s="9"/>
      <c r="K51" s="9"/>
      <c r="L51" s="9"/>
      <c r="M51" s="9"/>
      <c r="N51" s="9"/>
      <c r="O51" s="9"/>
      <c r="P51" s="9"/>
      <c r="Q51" s="9"/>
      <c r="R51" s="9"/>
      <c r="S51" s="9"/>
      <c r="T51" s="9"/>
      <c r="U51" s="9"/>
      <c r="V51" s="9"/>
      <c r="W51" s="9"/>
      <c r="X51" s="9"/>
    </row>
    <row r="52">
      <c r="A52" s="9"/>
      <c r="B52" s="9"/>
      <c r="C52" s="9"/>
      <c r="D52" s="9"/>
      <c r="E52" s="9"/>
      <c r="F52" s="9"/>
      <c r="G52" s="9"/>
      <c r="H52" s="9"/>
      <c r="I52" s="9"/>
      <c r="J52" s="9"/>
      <c r="K52" s="9"/>
      <c r="L52" s="9"/>
      <c r="M52" s="9"/>
      <c r="N52" s="9"/>
      <c r="O52" s="9"/>
      <c r="P52" s="9"/>
      <c r="Q52" s="9"/>
      <c r="R52" s="9"/>
      <c r="S52" s="9"/>
      <c r="T52" s="9"/>
      <c r="U52" s="9"/>
      <c r="V52" s="9"/>
      <c r="W52" s="9"/>
      <c r="X52" s="9"/>
    </row>
    <row r="53">
      <c r="A53" s="9"/>
      <c r="B53" s="9"/>
      <c r="C53" s="9"/>
      <c r="D53" s="9"/>
      <c r="E53" s="9"/>
      <c r="F53" s="9"/>
      <c r="G53" s="9"/>
      <c r="H53" s="9"/>
      <c r="I53" s="9"/>
      <c r="J53" s="9"/>
      <c r="K53" s="9"/>
      <c r="L53" s="9"/>
      <c r="M53" s="9"/>
      <c r="N53" s="9"/>
      <c r="O53" s="9"/>
      <c r="P53" s="9"/>
      <c r="Q53" s="9"/>
      <c r="R53" s="9"/>
      <c r="S53" s="9"/>
      <c r="T53" s="9"/>
      <c r="U53" s="9"/>
      <c r="V53" s="9"/>
      <c r="W53" s="9"/>
      <c r="X53" s="9"/>
    </row>
    <row r="54">
      <c r="A54" s="9"/>
      <c r="B54" s="9"/>
      <c r="C54" s="9"/>
      <c r="D54" s="9"/>
      <c r="E54" s="9"/>
      <c r="F54" s="9"/>
      <c r="G54" s="9"/>
      <c r="H54" s="9"/>
      <c r="I54" s="9"/>
      <c r="J54" s="9"/>
      <c r="K54" s="9"/>
      <c r="L54" s="9"/>
      <c r="M54" s="9"/>
      <c r="N54" s="9"/>
      <c r="O54" s="9"/>
      <c r="P54" s="9"/>
      <c r="Q54" s="9"/>
      <c r="R54" s="9"/>
      <c r="S54" s="9"/>
      <c r="T54" s="9"/>
      <c r="U54" s="9"/>
      <c r="V54" s="9"/>
      <c r="W54" s="9"/>
      <c r="X54" s="9"/>
    </row>
    <row r="55">
      <c r="A55" s="9"/>
      <c r="B55" s="9"/>
      <c r="C55" s="9"/>
      <c r="D55" s="9"/>
      <c r="E55" s="9"/>
      <c r="F55" s="9"/>
      <c r="G55" s="9"/>
      <c r="H55" s="9"/>
      <c r="I55" s="9"/>
      <c r="J55" s="9"/>
      <c r="K55" s="9"/>
      <c r="L55" s="9"/>
      <c r="M55" s="9"/>
      <c r="N55" s="9"/>
      <c r="O55" s="9"/>
      <c r="P55" s="9"/>
      <c r="Q55" s="9"/>
      <c r="R55" s="9"/>
      <c r="S55" s="9"/>
      <c r="T55" s="9"/>
      <c r="U55" s="9"/>
      <c r="V55" s="9"/>
      <c r="W55" s="9"/>
      <c r="X55" s="9"/>
    </row>
    <row r="56">
      <c r="A56" s="9"/>
      <c r="B56" s="9"/>
      <c r="C56" s="9"/>
      <c r="D56" s="9"/>
      <c r="E56" s="9"/>
      <c r="F56" s="9"/>
      <c r="G56" s="9"/>
      <c r="H56" s="9"/>
      <c r="I56" s="9"/>
      <c r="J56" s="9"/>
      <c r="K56" s="9"/>
      <c r="L56" s="9"/>
      <c r="M56" s="9"/>
      <c r="N56" s="9"/>
      <c r="O56" s="9"/>
      <c r="P56" s="9"/>
      <c r="Q56" s="9"/>
      <c r="R56" s="9"/>
      <c r="S56" s="9"/>
      <c r="T56" s="9"/>
      <c r="U56" s="9"/>
      <c r="V56" s="9"/>
      <c r="W56" s="9"/>
      <c r="X56" s="9"/>
    </row>
    <row r="57">
      <c r="A57" s="9"/>
      <c r="B57" s="9"/>
      <c r="C57" s="9"/>
      <c r="D57" s="9"/>
      <c r="E57" s="9"/>
      <c r="F57" s="9"/>
      <c r="G57" s="9"/>
      <c r="H57" s="9"/>
      <c r="I57" s="9"/>
      <c r="J57" s="9"/>
      <c r="K57" s="9"/>
      <c r="L57" s="9"/>
      <c r="M57" s="9"/>
      <c r="N57" s="9"/>
      <c r="O57" s="9"/>
      <c r="P57" s="9"/>
      <c r="Q57" s="9"/>
      <c r="R57" s="9"/>
      <c r="S57" s="9"/>
      <c r="T57" s="9"/>
      <c r="U57" s="9"/>
      <c r="V57" s="9"/>
      <c r="W57" s="9"/>
      <c r="X57" s="9"/>
    </row>
    <row r="58">
      <c r="A58" s="9"/>
      <c r="B58" s="9"/>
      <c r="C58" s="9"/>
      <c r="D58" s="9"/>
      <c r="E58" s="9"/>
      <c r="F58" s="9"/>
      <c r="G58" s="9"/>
      <c r="H58" s="9"/>
      <c r="I58" s="9"/>
      <c r="J58" s="9"/>
      <c r="K58" s="9"/>
      <c r="L58" s="9"/>
      <c r="M58" s="9"/>
      <c r="N58" s="9"/>
      <c r="O58" s="9"/>
      <c r="P58" s="9"/>
      <c r="Q58" s="9"/>
      <c r="R58" s="9"/>
      <c r="S58" s="9"/>
      <c r="T58" s="9"/>
      <c r="U58" s="9"/>
      <c r="V58" s="9"/>
      <c r="W58" s="9"/>
      <c r="X58" s="9"/>
    </row>
    <row r="59">
      <c r="A59" s="9"/>
      <c r="B59" s="9"/>
      <c r="C59" s="9"/>
      <c r="D59" s="9"/>
      <c r="E59" s="9"/>
      <c r="F59" s="9"/>
      <c r="G59" s="9"/>
      <c r="H59" s="9"/>
      <c r="I59" s="9"/>
      <c r="J59" s="9"/>
      <c r="K59" s="9"/>
      <c r="L59" s="9"/>
      <c r="M59" s="9"/>
      <c r="N59" s="9"/>
      <c r="O59" s="9"/>
      <c r="P59" s="9"/>
      <c r="Q59" s="9"/>
      <c r="R59" s="9"/>
      <c r="S59" s="9"/>
      <c r="T59" s="9"/>
      <c r="U59" s="9"/>
      <c r="V59" s="9"/>
      <c r="W59" s="9"/>
      <c r="X59" s="9"/>
    </row>
    <row r="60">
      <c r="A60" s="9"/>
      <c r="B60" s="9"/>
      <c r="C60" s="9"/>
      <c r="D60" s="9"/>
      <c r="E60" s="9"/>
      <c r="F60" s="9"/>
      <c r="G60" s="9"/>
      <c r="H60" s="9"/>
      <c r="I60" s="9"/>
      <c r="J60" s="9"/>
      <c r="K60" s="9"/>
      <c r="L60" s="9"/>
      <c r="M60" s="9"/>
      <c r="N60" s="9"/>
      <c r="O60" s="9"/>
      <c r="P60" s="9"/>
      <c r="Q60" s="9"/>
      <c r="R60" s="9"/>
      <c r="S60" s="9"/>
      <c r="T60" s="9"/>
      <c r="U60" s="9"/>
      <c r="V60" s="9"/>
      <c r="W60" s="9"/>
      <c r="X60" s="9"/>
    </row>
    <row r="61">
      <c r="A61" s="9"/>
      <c r="B61" s="9"/>
      <c r="C61" s="9"/>
      <c r="D61" s="9"/>
      <c r="E61" s="9"/>
      <c r="F61" s="9"/>
      <c r="G61" s="9"/>
      <c r="H61" s="9"/>
      <c r="I61" s="9"/>
      <c r="J61" s="9"/>
      <c r="K61" s="9"/>
      <c r="L61" s="9"/>
      <c r="M61" s="9"/>
      <c r="N61" s="9"/>
      <c r="O61" s="9"/>
      <c r="P61" s="9"/>
      <c r="Q61" s="9"/>
      <c r="R61" s="9"/>
      <c r="S61" s="9"/>
      <c r="T61" s="9"/>
      <c r="U61" s="9"/>
      <c r="V61" s="9"/>
      <c r="W61" s="9"/>
      <c r="X61" s="9"/>
    </row>
    <row r="62">
      <c r="A62" s="9"/>
      <c r="B62" s="9"/>
      <c r="C62" s="9"/>
      <c r="D62" s="9"/>
      <c r="E62" s="9"/>
      <c r="F62" s="9"/>
      <c r="G62" s="9"/>
      <c r="H62" s="9"/>
      <c r="I62" s="9"/>
      <c r="J62" s="9"/>
      <c r="K62" s="9"/>
      <c r="L62" s="9"/>
      <c r="M62" s="9"/>
      <c r="N62" s="9"/>
      <c r="O62" s="9"/>
      <c r="P62" s="9"/>
      <c r="Q62" s="9"/>
      <c r="R62" s="9"/>
      <c r="S62" s="9"/>
      <c r="T62" s="9"/>
      <c r="U62" s="9"/>
      <c r="V62" s="9"/>
      <c r="W62" s="9"/>
      <c r="X62" s="9"/>
    </row>
    <row r="63">
      <c r="A63" s="9"/>
      <c r="B63" s="9"/>
      <c r="C63" s="9"/>
      <c r="D63" s="9"/>
      <c r="E63" s="9"/>
      <c r="F63" s="9"/>
      <c r="G63" s="9"/>
      <c r="H63" s="9"/>
      <c r="I63" s="9"/>
      <c r="J63" s="9"/>
      <c r="K63" s="9"/>
      <c r="L63" s="9"/>
      <c r="M63" s="9"/>
      <c r="N63" s="9"/>
      <c r="O63" s="9"/>
      <c r="P63" s="9"/>
      <c r="Q63" s="9"/>
      <c r="R63" s="9"/>
      <c r="S63" s="9"/>
      <c r="T63" s="9"/>
      <c r="U63" s="9"/>
      <c r="V63" s="9"/>
      <c r="W63" s="9"/>
      <c r="X63" s="9"/>
    </row>
    <row r="64">
      <c r="A64" s="9"/>
      <c r="B64" s="9"/>
      <c r="C64" s="9"/>
      <c r="D64" s="9"/>
      <c r="E64" s="9"/>
      <c r="F64" s="9"/>
      <c r="G64" s="9"/>
      <c r="H64" s="9"/>
      <c r="I64" s="9"/>
      <c r="J64" s="9"/>
      <c r="K64" s="9"/>
      <c r="L64" s="9"/>
      <c r="M64" s="9"/>
      <c r="N64" s="9"/>
      <c r="O64" s="9"/>
      <c r="P64" s="9"/>
      <c r="Q64" s="9"/>
      <c r="R64" s="9"/>
      <c r="S64" s="9"/>
      <c r="T64" s="9"/>
      <c r="U64" s="9"/>
      <c r="V64" s="9"/>
      <c r="W64" s="9"/>
      <c r="X64" s="9"/>
    </row>
    <row r="65">
      <c r="A65" s="9"/>
      <c r="B65" s="9"/>
      <c r="C65" s="9"/>
      <c r="D65" s="9"/>
      <c r="E65" s="9"/>
      <c r="F65" s="9"/>
      <c r="G65" s="9"/>
      <c r="H65" s="9"/>
      <c r="I65" s="9"/>
      <c r="J65" s="9"/>
      <c r="K65" s="9"/>
      <c r="L65" s="9"/>
      <c r="M65" s="9"/>
      <c r="N65" s="9"/>
      <c r="O65" s="9"/>
      <c r="P65" s="9"/>
      <c r="Q65" s="9"/>
      <c r="R65" s="9"/>
      <c r="S65" s="9"/>
      <c r="T65" s="9"/>
      <c r="U65" s="9"/>
      <c r="V65" s="9"/>
      <c r="W65" s="9"/>
      <c r="X65" s="9"/>
    </row>
    <row r="66">
      <c r="A66" s="9"/>
      <c r="B66" s="9"/>
      <c r="C66" s="9"/>
      <c r="D66" s="9"/>
      <c r="E66" s="9"/>
      <c r="F66" s="9"/>
      <c r="G66" s="9"/>
      <c r="H66" s="9"/>
      <c r="I66" s="9"/>
      <c r="J66" s="9"/>
      <c r="K66" s="9"/>
      <c r="L66" s="9"/>
      <c r="M66" s="9"/>
      <c r="N66" s="9"/>
      <c r="O66" s="9"/>
      <c r="P66" s="9"/>
      <c r="Q66" s="9"/>
      <c r="R66" s="9"/>
      <c r="S66" s="9"/>
      <c r="T66" s="9"/>
      <c r="U66" s="9"/>
      <c r="V66" s="9"/>
      <c r="W66" s="9"/>
      <c r="X66" s="9"/>
    </row>
    <row r="67">
      <c r="A67" s="9"/>
      <c r="B67" s="9"/>
      <c r="C67" s="9"/>
      <c r="D67" s="9"/>
      <c r="E67" s="9"/>
      <c r="F67" s="9"/>
      <c r="G67" s="9"/>
      <c r="H67" s="9"/>
      <c r="I67" s="9"/>
      <c r="J67" s="9"/>
      <c r="K67" s="9"/>
      <c r="L67" s="9"/>
      <c r="M67" s="9"/>
      <c r="N67" s="9"/>
      <c r="O67" s="9"/>
      <c r="P67" s="9"/>
      <c r="Q67" s="9"/>
      <c r="R67" s="9"/>
      <c r="S67" s="9"/>
      <c r="T67" s="9"/>
      <c r="U67" s="9"/>
      <c r="V67" s="9"/>
      <c r="W67" s="9"/>
      <c r="X67" s="9"/>
    </row>
    <row r="68">
      <c r="A68" s="9"/>
      <c r="B68" s="9"/>
      <c r="C68" s="9"/>
      <c r="D68" s="9"/>
      <c r="E68" s="9"/>
      <c r="F68" s="9"/>
      <c r="G68" s="9"/>
      <c r="H68" s="9"/>
      <c r="I68" s="9"/>
      <c r="J68" s="9"/>
      <c r="K68" s="9"/>
      <c r="L68" s="9"/>
      <c r="M68" s="9"/>
      <c r="N68" s="9"/>
      <c r="O68" s="9"/>
      <c r="P68" s="9"/>
      <c r="Q68" s="9"/>
      <c r="R68" s="9"/>
      <c r="S68" s="9"/>
      <c r="T68" s="9"/>
      <c r="U68" s="9"/>
      <c r="V68" s="9"/>
      <c r="W68" s="9"/>
      <c r="X68" s="9"/>
    </row>
    <row r="69">
      <c r="A69" s="9"/>
      <c r="B69" s="9"/>
      <c r="C69" s="9"/>
      <c r="D69" s="9"/>
      <c r="E69" s="9"/>
      <c r="F69" s="9"/>
      <c r="G69" s="9"/>
      <c r="H69" s="9"/>
      <c r="I69" s="9"/>
      <c r="J69" s="9"/>
      <c r="K69" s="9"/>
      <c r="L69" s="9"/>
      <c r="M69" s="9"/>
      <c r="N69" s="9"/>
      <c r="O69" s="9"/>
      <c r="P69" s="9"/>
      <c r="Q69" s="9"/>
      <c r="R69" s="9"/>
      <c r="S69" s="9"/>
      <c r="T69" s="9"/>
      <c r="U69" s="9"/>
      <c r="V69" s="9"/>
      <c r="W69" s="9"/>
      <c r="X69" s="9"/>
    </row>
    <row r="70">
      <c r="A70" s="9"/>
      <c r="B70" s="9"/>
      <c r="C70" s="9"/>
      <c r="D70" s="9"/>
      <c r="E70" s="9"/>
      <c r="F70" s="9"/>
      <c r="G70" s="9"/>
      <c r="H70" s="9"/>
      <c r="I70" s="9"/>
      <c r="J70" s="9"/>
      <c r="K70" s="9"/>
      <c r="L70" s="9"/>
      <c r="M70" s="9"/>
      <c r="N70" s="9"/>
      <c r="O70" s="9"/>
      <c r="P70" s="9"/>
      <c r="Q70" s="9"/>
      <c r="R70" s="9"/>
      <c r="S70" s="9"/>
      <c r="T70" s="9"/>
      <c r="U70" s="9"/>
      <c r="V70" s="9"/>
      <c r="W70" s="9"/>
      <c r="X70" s="9"/>
    </row>
    <row r="71">
      <c r="A71" s="9"/>
      <c r="B71" s="9"/>
      <c r="C71" s="9"/>
      <c r="D71" s="9"/>
      <c r="E71" s="9"/>
      <c r="F71" s="9"/>
      <c r="G71" s="9"/>
      <c r="H71" s="9"/>
      <c r="I71" s="9"/>
      <c r="J71" s="9"/>
      <c r="K71" s="9"/>
      <c r="L71" s="9"/>
      <c r="M71" s="9"/>
      <c r="N71" s="9"/>
      <c r="O71" s="9"/>
      <c r="P71" s="9"/>
      <c r="Q71" s="9"/>
      <c r="R71" s="9"/>
      <c r="S71" s="9"/>
      <c r="T71" s="9"/>
      <c r="U71" s="9"/>
      <c r="V71" s="9"/>
      <c r="W71" s="9"/>
      <c r="X71" s="9"/>
    </row>
    <row r="72">
      <c r="A72" s="9"/>
      <c r="B72" s="9"/>
      <c r="C72" s="9"/>
      <c r="D72" s="9"/>
      <c r="E72" s="9"/>
      <c r="F72" s="9"/>
      <c r="G72" s="9"/>
      <c r="H72" s="9"/>
      <c r="I72" s="9"/>
      <c r="J72" s="9"/>
      <c r="K72" s="9"/>
      <c r="L72" s="9"/>
      <c r="M72" s="9"/>
      <c r="N72" s="9"/>
      <c r="O72" s="9"/>
      <c r="P72" s="9"/>
      <c r="Q72" s="9"/>
      <c r="R72" s="9"/>
      <c r="S72" s="9"/>
      <c r="T72" s="9"/>
      <c r="U72" s="9"/>
      <c r="V72" s="9"/>
      <c r="W72" s="9"/>
      <c r="X72" s="9"/>
    </row>
    <row r="73">
      <c r="A73" s="9"/>
      <c r="B73" s="9"/>
      <c r="C73" s="9"/>
      <c r="D73" s="9"/>
      <c r="E73" s="9"/>
      <c r="F73" s="9"/>
      <c r="G73" s="9"/>
      <c r="H73" s="9"/>
      <c r="I73" s="9"/>
      <c r="J73" s="9"/>
      <c r="K73" s="9"/>
      <c r="L73" s="9"/>
      <c r="M73" s="9"/>
      <c r="N73" s="9"/>
      <c r="O73" s="9"/>
      <c r="P73" s="9"/>
      <c r="Q73" s="9"/>
      <c r="R73" s="9"/>
      <c r="S73" s="9"/>
      <c r="T73" s="9"/>
      <c r="U73" s="9"/>
      <c r="V73" s="9"/>
      <c r="W73" s="9"/>
      <c r="X73" s="9"/>
    </row>
    <row r="74">
      <c r="A74" s="9"/>
      <c r="B74" s="9"/>
      <c r="C74" s="9"/>
      <c r="D74" s="9"/>
      <c r="E74" s="9"/>
      <c r="F74" s="9"/>
      <c r="G74" s="9"/>
      <c r="H74" s="9"/>
      <c r="I74" s="9"/>
      <c r="J74" s="9"/>
      <c r="K74" s="9"/>
      <c r="L74" s="9"/>
      <c r="M74" s="9"/>
      <c r="N74" s="9"/>
      <c r="O74" s="9"/>
      <c r="P74" s="9"/>
      <c r="Q74" s="9"/>
      <c r="R74" s="9"/>
      <c r="S74" s="9"/>
      <c r="T74" s="9"/>
      <c r="U74" s="9"/>
      <c r="V74" s="9"/>
      <c r="W74" s="9"/>
      <c r="X74" s="9"/>
    </row>
    <row r="75">
      <c r="A75" s="9"/>
      <c r="B75" s="9"/>
      <c r="C75" s="9"/>
      <c r="D75" s="9"/>
      <c r="E75" s="9"/>
      <c r="F75" s="9"/>
      <c r="G75" s="9"/>
      <c r="H75" s="9"/>
      <c r="I75" s="9"/>
      <c r="J75" s="9"/>
      <c r="K75" s="9"/>
      <c r="L75" s="9"/>
      <c r="M75" s="9"/>
      <c r="N75" s="9"/>
      <c r="O75" s="9"/>
      <c r="P75" s="9"/>
      <c r="Q75" s="9"/>
      <c r="R75" s="9"/>
      <c r="S75" s="9"/>
      <c r="T75" s="9"/>
      <c r="U75" s="9"/>
      <c r="V75" s="9"/>
      <c r="W75" s="9"/>
      <c r="X75" s="9"/>
    </row>
    <row r="76">
      <c r="A76" s="9"/>
      <c r="B76" s="9"/>
      <c r="C76" s="9"/>
      <c r="D76" s="9"/>
      <c r="E76" s="9"/>
      <c r="F76" s="9"/>
      <c r="G76" s="9"/>
      <c r="H76" s="9"/>
      <c r="I76" s="9"/>
      <c r="J76" s="9"/>
      <c r="K76" s="9"/>
      <c r="L76" s="9"/>
      <c r="M76" s="9"/>
      <c r="N76" s="9"/>
      <c r="O76" s="9"/>
      <c r="P76" s="9"/>
      <c r="Q76" s="9"/>
      <c r="R76" s="9"/>
      <c r="S76" s="9"/>
      <c r="T76" s="9"/>
      <c r="U76" s="9"/>
      <c r="V76" s="9"/>
      <c r="W76" s="9"/>
      <c r="X76" s="9"/>
    </row>
    <row r="77">
      <c r="A77" s="9"/>
      <c r="B77" s="9"/>
      <c r="C77" s="9"/>
      <c r="D77" s="9"/>
      <c r="E77" s="9"/>
      <c r="F77" s="9"/>
      <c r="G77" s="9"/>
      <c r="H77" s="9"/>
      <c r="I77" s="9"/>
      <c r="J77" s="9"/>
      <c r="K77" s="9"/>
      <c r="L77" s="9"/>
      <c r="M77" s="9"/>
      <c r="N77" s="9"/>
      <c r="O77" s="9"/>
      <c r="P77" s="9"/>
      <c r="Q77" s="9"/>
      <c r="R77" s="9"/>
      <c r="S77" s="9"/>
      <c r="T77" s="9"/>
      <c r="U77" s="9"/>
      <c r="V77" s="9"/>
      <c r="W77" s="9"/>
      <c r="X77" s="9"/>
    </row>
    <row r="78">
      <c r="A78" s="9"/>
      <c r="B78" s="9"/>
      <c r="C78" s="9"/>
      <c r="D78" s="9"/>
      <c r="E78" s="9"/>
      <c r="F78" s="9"/>
      <c r="G78" s="9"/>
      <c r="H78" s="9"/>
      <c r="I78" s="9"/>
      <c r="J78" s="9"/>
      <c r="K78" s="9"/>
      <c r="L78" s="9"/>
      <c r="M78" s="9"/>
      <c r="N78" s="9"/>
      <c r="O78" s="9"/>
      <c r="P78" s="9"/>
      <c r="Q78" s="9"/>
      <c r="R78" s="9"/>
      <c r="S78" s="9"/>
      <c r="T78" s="9"/>
      <c r="U78" s="9"/>
      <c r="V78" s="9"/>
      <c r="W78" s="9"/>
      <c r="X78" s="9"/>
    </row>
    <row r="79">
      <c r="A79" s="9"/>
      <c r="B79" s="9"/>
      <c r="C79" s="9"/>
      <c r="D79" s="9"/>
      <c r="E79" s="9"/>
      <c r="F79" s="9"/>
      <c r="G79" s="9"/>
      <c r="H79" s="9"/>
      <c r="I79" s="9"/>
      <c r="J79" s="9"/>
      <c r="K79" s="9"/>
      <c r="L79" s="9"/>
      <c r="M79" s="9"/>
      <c r="N79" s="9"/>
      <c r="O79" s="9"/>
      <c r="P79" s="9"/>
      <c r="Q79" s="9"/>
      <c r="R79" s="9"/>
      <c r="S79" s="9"/>
      <c r="T79" s="9"/>
      <c r="U79" s="9"/>
      <c r="V79" s="9"/>
      <c r="W79" s="9"/>
      <c r="X79" s="9"/>
    </row>
    <row r="80">
      <c r="A80" s="9"/>
      <c r="B80" s="9"/>
      <c r="C80" s="9"/>
      <c r="D80" s="9"/>
      <c r="E80" s="9"/>
      <c r="F80" s="9"/>
      <c r="G80" s="9"/>
      <c r="H80" s="9"/>
      <c r="I80" s="9"/>
      <c r="J80" s="9"/>
      <c r="K80" s="9"/>
      <c r="L80" s="9"/>
      <c r="M80" s="9"/>
      <c r="N80" s="9"/>
      <c r="O80" s="9"/>
      <c r="P80" s="9"/>
      <c r="Q80" s="9"/>
      <c r="R80" s="9"/>
      <c r="S80" s="9"/>
      <c r="T80" s="9"/>
      <c r="U80" s="9"/>
      <c r="V80" s="9"/>
      <c r="W80" s="9"/>
      <c r="X80" s="9"/>
    </row>
    <row r="81">
      <c r="A81" s="9"/>
      <c r="B81" s="9"/>
      <c r="C81" s="9"/>
      <c r="D81" s="9"/>
      <c r="E81" s="9"/>
      <c r="F81" s="9"/>
      <c r="G81" s="9"/>
      <c r="H81" s="9"/>
      <c r="I81" s="9"/>
      <c r="J81" s="9"/>
      <c r="K81" s="9"/>
      <c r="L81" s="9"/>
      <c r="M81" s="9"/>
      <c r="N81" s="9"/>
      <c r="O81" s="9"/>
      <c r="P81" s="9"/>
      <c r="Q81" s="9"/>
      <c r="R81" s="9"/>
      <c r="S81" s="9"/>
      <c r="T81" s="9"/>
      <c r="U81" s="9"/>
      <c r="V81" s="9"/>
      <c r="W81" s="9"/>
      <c r="X81" s="9"/>
    </row>
    <row r="82">
      <c r="A82" s="9"/>
      <c r="B82" s="9"/>
      <c r="C82" s="9"/>
      <c r="D82" s="9"/>
      <c r="E82" s="9"/>
      <c r="F82" s="9"/>
      <c r="G82" s="9"/>
      <c r="H82" s="9"/>
      <c r="I82" s="9"/>
      <c r="J82" s="9"/>
      <c r="K82" s="9"/>
      <c r="L82" s="9"/>
      <c r="M82" s="9"/>
      <c r="N82" s="9"/>
      <c r="O82" s="9"/>
      <c r="P82" s="9"/>
      <c r="Q82" s="9"/>
      <c r="R82" s="9"/>
      <c r="S82" s="9"/>
      <c r="T82" s="9"/>
      <c r="U82" s="9"/>
      <c r="V82" s="9"/>
      <c r="W82" s="9"/>
      <c r="X82" s="9"/>
    </row>
    <row r="83">
      <c r="A83" s="9"/>
      <c r="B83" s="9"/>
      <c r="C83" s="9"/>
      <c r="D83" s="9"/>
      <c r="E83" s="9"/>
      <c r="F83" s="9"/>
      <c r="G83" s="9"/>
      <c r="H83" s="9"/>
      <c r="I83" s="9"/>
      <c r="J83" s="9"/>
      <c r="K83" s="9"/>
      <c r="L83" s="9"/>
      <c r="M83" s="9"/>
      <c r="N83" s="9"/>
      <c r="O83" s="9"/>
      <c r="P83" s="9"/>
      <c r="Q83" s="9"/>
      <c r="R83" s="9"/>
      <c r="S83" s="9"/>
      <c r="T83" s="9"/>
      <c r="U83" s="9"/>
      <c r="V83" s="9"/>
      <c r="W83" s="9"/>
      <c r="X83" s="9"/>
    </row>
    <row r="84">
      <c r="A84" s="9"/>
      <c r="B84" s="9"/>
      <c r="C84" s="9"/>
      <c r="D84" s="9"/>
      <c r="E84" s="9"/>
      <c r="F84" s="9"/>
      <c r="G84" s="9"/>
      <c r="H84" s="9"/>
      <c r="I84" s="9"/>
      <c r="J84" s="9"/>
      <c r="K84" s="9"/>
      <c r="L84" s="9"/>
      <c r="M84" s="9"/>
      <c r="N84" s="9"/>
      <c r="O84" s="9"/>
      <c r="P84" s="9"/>
      <c r="Q84" s="9"/>
      <c r="R84" s="9"/>
      <c r="S84" s="9"/>
      <c r="T84" s="9"/>
      <c r="U84" s="9"/>
      <c r="V84" s="9"/>
      <c r="W84" s="9"/>
      <c r="X84" s="9"/>
    </row>
    <row r="85">
      <c r="A85" s="9"/>
      <c r="B85" s="9"/>
      <c r="C85" s="9"/>
      <c r="D85" s="9"/>
      <c r="E85" s="9"/>
      <c r="F85" s="9"/>
      <c r="G85" s="9"/>
      <c r="H85" s="9"/>
      <c r="I85" s="9"/>
      <c r="J85" s="9"/>
      <c r="K85" s="9"/>
      <c r="L85" s="9"/>
      <c r="M85" s="9"/>
      <c r="N85" s="9"/>
      <c r="O85" s="9"/>
      <c r="P85" s="9"/>
      <c r="Q85" s="9"/>
      <c r="R85" s="9"/>
      <c r="S85" s="9"/>
      <c r="T85" s="9"/>
      <c r="U85" s="9"/>
      <c r="V85" s="9"/>
      <c r="W85" s="9"/>
      <c r="X85" s="9"/>
    </row>
    <row r="86">
      <c r="A86" s="9"/>
      <c r="B86" s="9"/>
      <c r="C86" s="9"/>
      <c r="D86" s="9"/>
      <c r="E86" s="9"/>
      <c r="F86" s="9"/>
      <c r="G86" s="9"/>
      <c r="H86" s="9"/>
      <c r="I86" s="9"/>
      <c r="J86" s="9"/>
      <c r="K86" s="9"/>
      <c r="L86" s="9"/>
      <c r="M86" s="9"/>
      <c r="N86" s="9"/>
      <c r="O86" s="9"/>
      <c r="P86" s="9"/>
      <c r="Q86" s="9"/>
      <c r="R86" s="9"/>
      <c r="S86" s="9"/>
      <c r="T86" s="9"/>
      <c r="U86" s="9"/>
      <c r="V86" s="9"/>
      <c r="W86" s="9"/>
      <c r="X86" s="9"/>
    </row>
    <row r="87">
      <c r="A87" s="9"/>
      <c r="B87" s="9"/>
      <c r="C87" s="9"/>
      <c r="D87" s="9"/>
      <c r="E87" s="9"/>
      <c r="F87" s="9"/>
      <c r="G87" s="9"/>
      <c r="H87" s="9"/>
      <c r="I87" s="9"/>
      <c r="J87" s="9"/>
      <c r="K87" s="9"/>
      <c r="L87" s="9"/>
      <c r="M87" s="9"/>
      <c r="N87" s="9"/>
      <c r="O87" s="9"/>
      <c r="P87" s="9"/>
      <c r="Q87" s="9"/>
      <c r="R87" s="9"/>
      <c r="S87" s="9"/>
      <c r="T87" s="9"/>
      <c r="U87" s="9"/>
      <c r="V87" s="9"/>
      <c r="W87" s="9"/>
      <c r="X87" s="9"/>
    </row>
    <row r="88">
      <c r="A88" s="9"/>
      <c r="B88" s="9"/>
      <c r="C88" s="9"/>
      <c r="D88" s="9"/>
      <c r="E88" s="9"/>
      <c r="F88" s="9"/>
      <c r="G88" s="9"/>
      <c r="H88" s="9"/>
      <c r="I88" s="9"/>
      <c r="J88" s="9"/>
      <c r="K88" s="9"/>
      <c r="L88" s="9"/>
      <c r="M88" s="9"/>
      <c r="N88" s="9"/>
      <c r="O88" s="9"/>
      <c r="P88" s="9"/>
      <c r="Q88" s="9"/>
      <c r="R88" s="9"/>
      <c r="S88" s="9"/>
      <c r="T88" s="9"/>
      <c r="U88" s="9"/>
      <c r="V88" s="9"/>
      <c r="W88" s="9"/>
      <c r="X88" s="9"/>
    </row>
    <row r="89">
      <c r="A89" s="9"/>
      <c r="B89" s="9"/>
      <c r="C89" s="9"/>
      <c r="D89" s="9"/>
      <c r="E89" s="9"/>
      <c r="F89" s="9"/>
      <c r="G89" s="9"/>
      <c r="H89" s="9"/>
      <c r="I89" s="9"/>
      <c r="J89" s="9"/>
      <c r="K89" s="9"/>
      <c r="L89" s="9"/>
      <c r="M89" s="9"/>
      <c r="N89" s="9"/>
      <c r="O89" s="9"/>
      <c r="P89" s="9"/>
      <c r="Q89" s="9"/>
      <c r="R89" s="9"/>
      <c r="S89" s="9"/>
      <c r="T89" s="9"/>
      <c r="U89" s="9"/>
      <c r="V89" s="9"/>
      <c r="W89" s="9"/>
      <c r="X89" s="9"/>
    </row>
    <row r="90">
      <c r="A90" s="9"/>
      <c r="B90" s="9"/>
      <c r="C90" s="9"/>
      <c r="D90" s="9"/>
      <c r="E90" s="9"/>
      <c r="F90" s="9"/>
      <c r="G90" s="9"/>
      <c r="H90" s="9"/>
      <c r="I90" s="9"/>
      <c r="J90" s="9"/>
      <c r="K90" s="9"/>
      <c r="L90" s="9"/>
      <c r="M90" s="9"/>
      <c r="N90" s="9"/>
      <c r="O90" s="9"/>
      <c r="P90" s="9"/>
      <c r="Q90" s="9"/>
      <c r="R90" s="9"/>
      <c r="S90" s="9"/>
      <c r="T90" s="9"/>
      <c r="U90" s="9"/>
      <c r="V90" s="9"/>
      <c r="W90" s="9"/>
      <c r="X90" s="9"/>
    </row>
    <row r="91">
      <c r="A91" s="9"/>
      <c r="B91" s="9"/>
      <c r="C91" s="9"/>
      <c r="D91" s="9"/>
      <c r="E91" s="9"/>
      <c r="F91" s="9"/>
      <c r="G91" s="9"/>
      <c r="H91" s="9"/>
      <c r="I91" s="9"/>
      <c r="J91" s="9"/>
      <c r="K91" s="9"/>
      <c r="L91" s="9"/>
      <c r="M91" s="9"/>
      <c r="N91" s="9"/>
      <c r="O91" s="9"/>
      <c r="P91" s="9"/>
      <c r="Q91" s="9"/>
      <c r="R91" s="9"/>
      <c r="S91" s="9"/>
      <c r="T91" s="9"/>
      <c r="U91" s="9"/>
      <c r="V91" s="9"/>
      <c r="W91" s="9"/>
      <c r="X91" s="9"/>
    </row>
    <row r="92">
      <c r="A92" s="9"/>
      <c r="B92" s="9"/>
      <c r="C92" s="9"/>
      <c r="D92" s="9"/>
      <c r="E92" s="9"/>
      <c r="F92" s="9"/>
      <c r="G92" s="9"/>
      <c r="H92" s="9"/>
      <c r="I92" s="9"/>
      <c r="J92" s="9"/>
      <c r="K92" s="9"/>
      <c r="L92" s="9"/>
      <c r="M92" s="9"/>
      <c r="N92" s="9"/>
      <c r="O92" s="9"/>
      <c r="P92" s="9"/>
      <c r="Q92" s="9"/>
      <c r="R92" s="9"/>
      <c r="S92" s="9"/>
      <c r="T92" s="9"/>
      <c r="U92" s="9"/>
      <c r="V92" s="9"/>
      <c r="W92" s="9"/>
      <c r="X92" s="9"/>
    </row>
    <row r="93">
      <c r="A93" s="9"/>
      <c r="B93" s="9"/>
      <c r="C93" s="9"/>
      <c r="D93" s="9"/>
      <c r="E93" s="9"/>
      <c r="F93" s="9"/>
      <c r="G93" s="9"/>
      <c r="H93" s="9"/>
      <c r="I93" s="9"/>
      <c r="J93" s="9"/>
      <c r="K93" s="9"/>
      <c r="L93" s="9"/>
      <c r="M93" s="9"/>
      <c r="N93" s="9"/>
      <c r="O93" s="9"/>
      <c r="P93" s="9"/>
      <c r="Q93" s="9"/>
      <c r="R93" s="9"/>
      <c r="S93" s="9"/>
      <c r="T93" s="9"/>
      <c r="U93" s="9"/>
      <c r="V93" s="9"/>
      <c r="W93" s="9"/>
      <c r="X93" s="9"/>
    </row>
    <row r="94">
      <c r="A94" s="9"/>
      <c r="B94" s="9"/>
      <c r="C94" s="9"/>
      <c r="D94" s="9"/>
      <c r="E94" s="9"/>
      <c r="F94" s="9"/>
      <c r="G94" s="9"/>
      <c r="H94" s="9"/>
      <c r="I94" s="9"/>
      <c r="J94" s="9"/>
      <c r="K94" s="9"/>
      <c r="L94" s="9"/>
      <c r="M94" s="9"/>
      <c r="N94" s="9"/>
      <c r="O94" s="9"/>
      <c r="P94" s="9"/>
      <c r="Q94" s="9"/>
      <c r="R94" s="9"/>
      <c r="S94" s="9"/>
      <c r="T94" s="9"/>
      <c r="U94" s="9"/>
      <c r="V94" s="9"/>
      <c r="W94" s="9"/>
      <c r="X94" s="9"/>
    </row>
    <row r="95">
      <c r="A95" s="9"/>
      <c r="B95" s="9"/>
      <c r="C95" s="9"/>
      <c r="D95" s="9"/>
      <c r="E95" s="9"/>
      <c r="F95" s="9"/>
      <c r="G95" s="9"/>
      <c r="H95" s="9"/>
      <c r="I95" s="9"/>
      <c r="J95" s="9"/>
      <c r="K95" s="9"/>
      <c r="L95" s="9"/>
      <c r="M95" s="9"/>
      <c r="N95" s="9"/>
      <c r="O95" s="9"/>
      <c r="P95" s="9"/>
      <c r="Q95" s="9"/>
      <c r="R95" s="9"/>
      <c r="S95" s="9"/>
      <c r="T95" s="9"/>
      <c r="U95" s="9"/>
      <c r="V95" s="9"/>
      <c r="W95" s="9"/>
      <c r="X95" s="9"/>
    </row>
    <row r="96">
      <c r="A96" s="9"/>
      <c r="B96" s="9"/>
      <c r="C96" s="9"/>
      <c r="D96" s="9"/>
      <c r="E96" s="9"/>
      <c r="F96" s="9"/>
      <c r="G96" s="9"/>
      <c r="H96" s="9"/>
      <c r="I96" s="9"/>
      <c r="J96" s="9"/>
      <c r="K96" s="9"/>
      <c r="L96" s="9"/>
      <c r="M96" s="9"/>
      <c r="N96" s="9"/>
      <c r="O96" s="9"/>
      <c r="P96" s="9"/>
      <c r="Q96" s="9"/>
      <c r="R96" s="9"/>
      <c r="S96" s="9"/>
      <c r="T96" s="9"/>
      <c r="U96" s="9"/>
      <c r="V96" s="9"/>
      <c r="W96" s="9"/>
      <c r="X96" s="9"/>
    </row>
    <row r="97">
      <c r="A97" s="9"/>
      <c r="B97" s="9"/>
      <c r="C97" s="9"/>
      <c r="D97" s="9"/>
      <c r="E97" s="9"/>
      <c r="F97" s="9"/>
      <c r="G97" s="9"/>
      <c r="H97" s="9"/>
      <c r="I97" s="9"/>
      <c r="J97" s="9"/>
      <c r="K97" s="9"/>
      <c r="L97" s="9"/>
      <c r="M97" s="9"/>
      <c r="N97" s="9"/>
      <c r="O97" s="9"/>
      <c r="P97" s="9"/>
      <c r="Q97" s="9"/>
      <c r="R97" s="9"/>
      <c r="S97" s="9"/>
      <c r="T97" s="9"/>
      <c r="U97" s="9"/>
      <c r="V97" s="9"/>
      <c r="W97" s="9"/>
      <c r="X97" s="9"/>
    </row>
    <row r="98">
      <c r="A98" s="9"/>
      <c r="B98" s="9"/>
      <c r="C98" s="9"/>
      <c r="D98" s="9"/>
      <c r="E98" s="9"/>
      <c r="F98" s="9"/>
      <c r="G98" s="9"/>
      <c r="H98" s="9"/>
      <c r="I98" s="9"/>
      <c r="J98" s="9"/>
      <c r="K98" s="9"/>
      <c r="L98" s="9"/>
      <c r="M98" s="9"/>
      <c r="N98" s="9"/>
      <c r="O98" s="9"/>
      <c r="P98" s="9"/>
      <c r="Q98" s="9"/>
      <c r="R98" s="9"/>
      <c r="S98" s="9"/>
      <c r="T98" s="9"/>
      <c r="U98" s="9"/>
      <c r="V98" s="9"/>
      <c r="W98" s="9"/>
      <c r="X98" s="9"/>
    </row>
    <row r="99">
      <c r="A99" s="9"/>
      <c r="B99" s="9"/>
      <c r="C99" s="9"/>
      <c r="D99" s="9"/>
      <c r="E99" s="9"/>
      <c r="F99" s="9"/>
      <c r="G99" s="9"/>
      <c r="H99" s="9"/>
      <c r="I99" s="9"/>
      <c r="J99" s="9"/>
      <c r="K99" s="9"/>
      <c r="L99" s="9"/>
      <c r="M99" s="9"/>
      <c r="N99" s="9"/>
      <c r="O99" s="9"/>
      <c r="P99" s="9"/>
      <c r="Q99" s="9"/>
      <c r="R99" s="9"/>
      <c r="S99" s="9"/>
      <c r="T99" s="9"/>
      <c r="U99" s="9"/>
      <c r="V99" s="9"/>
      <c r="W99" s="9"/>
      <c r="X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rawing r:id="rId1"/>
</worksheet>
</file>