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elopment\beehive-sensor\docs\"/>
    </mc:Choice>
  </mc:AlternateContent>
  <xr:revisionPtr revIDLastSave="0" documentId="13_ncr:1_{8FB1ACA3-0813-4C80-853D-A7C185A82551}" xr6:coauthVersionLast="45" xr6:coauthVersionMax="45" xr10:uidLastSave="{00000000-0000-0000-0000-000000000000}"/>
  <bookViews>
    <workbookView xWindow="-120" yWindow="-120" windowWidth="29040" windowHeight="15840" activeTab="1" xr2:uid="{8B69D70C-2B63-46EE-9209-063377342C58}"/>
  </bookViews>
  <sheets>
    <sheet name="Einzel" sheetId="1" r:id="rId1"/>
    <sheet name="Statistisch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8" i="1" l="1"/>
  <c r="K7" i="1"/>
  <c r="G8" i="1"/>
  <c r="G7" i="1"/>
  <c r="C8" i="1"/>
  <c r="C7" i="1"/>
  <c r="D5" i="1"/>
  <c r="T4" i="2"/>
  <c r="T5" i="2" s="1"/>
  <c r="D4" i="2" s="1"/>
  <c r="E4" i="2" s="1"/>
  <c r="D3" i="2" l="1"/>
  <c r="E3" i="2" s="1"/>
  <c r="D6" i="2"/>
  <c r="E6" i="2" s="1"/>
  <c r="D10" i="2"/>
  <c r="D7" i="2"/>
  <c r="D5" i="2"/>
  <c r="E5" i="2" s="1"/>
  <c r="D9" i="2"/>
  <c r="D8" i="2"/>
  <c r="E8" i="2" s="1"/>
  <c r="F4" i="2"/>
  <c r="G4" i="2" s="1"/>
  <c r="F3" i="2"/>
  <c r="G3" i="2" s="1"/>
  <c r="L5" i="1"/>
  <c r="H5" i="1"/>
  <c r="E7" i="2" l="1"/>
  <c r="F7" i="2"/>
  <c r="G7" i="2" s="1"/>
  <c r="F9" i="2"/>
  <c r="G9" i="2" s="1"/>
  <c r="E9" i="2"/>
  <c r="E10" i="2"/>
  <c r="F10" i="2"/>
  <c r="G10" i="2" s="1"/>
  <c r="F8" i="2"/>
  <c r="G8" i="2" s="1"/>
  <c r="F5" i="2"/>
  <c r="G5" i="2" s="1"/>
  <c r="F6" i="2"/>
  <c r="G6" i="2" s="1"/>
</calcChain>
</file>

<file path=xl/sharedStrings.xml><?xml version="1.0" encoding="utf-8"?>
<sst xmlns="http://schemas.openxmlformats.org/spreadsheetml/2006/main" count="37" uniqueCount="32">
  <si>
    <t>Leergewicht</t>
  </si>
  <si>
    <t>Cell-Reading</t>
  </si>
  <si>
    <t>Gewicht</t>
  </si>
  <si>
    <t>Zustand</t>
  </si>
  <si>
    <t>Belastet</t>
  </si>
  <si>
    <t>OFFSET</t>
  </si>
  <si>
    <t>DIVIDER</t>
  </si>
  <si>
    <t>Name</t>
  </si>
  <si>
    <t>Stock 1</t>
  </si>
  <si>
    <t>Stock 2</t>
  </si>
  <si>
    <t>Stock 3</t>
  </si>
  <si>
    <t>Cell Reading</t>
  </si>
  <si>
    <t>Temperatur</t>
  </si>
  <si>
    <t>Soll-Gewicht</t>
  </si>
  <si>
    <t>Offset</t>
  </si>
  <si>
    <t>Divider</t>
  </si>
  <si>
    <t>1. Faktoren für Soll-Gewicht berechnen</t>
  </si>
  <si>
    <t>2. Kompensation für Temperatur berechnen</t>
  </si>
  <si>
    <t>Fehler</t>
  </si>
  <si>
    <t xml:space="preserve">Es bleiben Fehler, aber die Trendlinie des Fehlers </t>
  </si>
  <si>
    <t>Berechnet</t>
  </si>
  <si>
    <t>Drift</t>
  </si>
  <si>
    <t>Kompensiert</t>
  </si>
  <si>
    <t>(aus dem Chart in gelbe Felder übertragen)</t>
  </si>
  <si>
    <t>(Messungen mit verschiedenen Temperaturen und Gewichten in gelbe Felder eintragen)</t>
  </si>
  <si>
    <t>M-Factor</t>
  </si>
  <si>
    <t>M-Offset</t>
  </si>
  <si>
    <t>T-Factor</t>
  </si>
  <si>
    <t>T-Offset</t>
  </si>
  <si>
    <t>sollte nahe bei 0 liegen.</t>
  </si>
  <si>
    <t>T-FACTOR</t>
  </si>
  <si>
    <t>T-OFFSET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</si>
</sst>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0\ &quot;g&quot;"/>
    <numFmt numFmtId="165" formatCode="0.00\ &quot;kg&quot;"/>
    <numFmt numFmtId="166" formatCode="0.0"/>
    <numFmt numFmtId="167" formatCode="0.000"/>
    <numFmt numFmtId="168" formatCode="0.0000E+00"/>
    <numFmt numFmtId="169" formatCode="0.0\ &quot;⁰C&quot;"/>
    <numFmt numFmtId="170" formatCode="0.000\ &quot;kg&quot;"/>
  </numFmts>
  <fonts count="3" x14ac:knownFonts="1"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26">
    <xf numFmtId="0" fontId="0" fillId="0" borderId="0" xfId="0"/>
    <xf numFmtId="0" fontId="0" fillId="2" borderId="0" xfId="0" applyFill="1"/>
    <xf numFmtId="0" fontId="0" fillId="3" borderId="0" xfId="0" applyFill="1"/>
    <xf numFmtId="0" fontId="0" fillId="2" borderId="2" xfId="0" applyFill="1" applyBorder="1"/>
    <xf numFmtId="0" fontId="0" fillId="2" borderId="0" xfId="0" applyFill="1" applyBorder="1"/>
    <xf numFmtId="165" fontId="0" fillId="4" borderId="0" xfId="0" applyNumberFormat="1" applyFill="1" applyBorder="1"/>
    <xf numFmtId="165" fontId="0" fillId="2" borderId="0" xfId="0" applyNumberFormat="1" applyFill="1" applyBorder="1"/>
    <xf numFmtId="0" fontId="0" fillId="3" borderId="0" xfId="0" applyFill="1" applyBorder="1"/>
    <xf numFmtId="164" fontId="0" fillId="2" borderId="0" xfId="0" applyNumberFormat="1" applyFill="1" applyBorder="1"/>
    <xf numFmtId="0" fontId="0" fillId="4" borderId="0" xfId="0" applyFill="1" applyBorder="1"/>
    <xf numFmtId="0" fontId="0" fillId="2" borderId="0" xfId="0" applyFill="1" applyBorder="1" applyAlignment="1">
      <alignment horizontal="right"/>
    </xf>
    <xf numFmtId="0" fontId="0" fillId="2" borderId="2" xfId="0" applyFill="1" applyBorder="1" applyAlignment="1">
      <alignment horizontal="right"/>
    </xf>
    <xf numFmtId="3" fontId="0" fillId="4" borderId="0" xfId="0" applyNumberFormat="1" applyFill="1" applyBorder="1"/>
    <xf numFmtId="3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0" fillId="0" borderId="3" xfId="0" applyBorder="1"/>
    <xf numFmtId="3" fontId="0" fillId="5" borderId="0" xfId="0" applyNumberFormat="1" applyFill="1" applyBorder="1"/>
    <xf numFmtId="3" fontId="0" fillId="5" borderId="0" xfId="0" applyNumberFormat="1" applyFill="1"/>
    <xf numFmtId="168" fontId="0" fillId="5" borderId="0" xfId="0" applyNumberFormat="1" applyFill="1"/>
    <xf numFmtId="0" fontId="2" fillId="6" borderId="0" xfId="0" applyFont="1" applyFill="1"/>
    <xf numFmtId="166" fontId="0" fillId="3" borderId="0" xfId="0" applyNumberFormat="1" applyFill="1" applyBorder="1"/>
    <xf numFmtId="0" fontId="1" fillId="2" borderId="1" xfId="1" applyFill="1" applyAlignment="1">
      <alignment horizontal="center"/>
    </xf>
    <xf numFmtId="169" fontId="0" fillId="5" borderId="0" xfId="0" applyNumberFormat="1" applyFill="1"/>
    <xf numFmtId="170" fontId="0" fillId="5" borderId="0" xfId="0" applyNumberFormat="1" applyFill="1"/>
    <xf numFmtId="170" fontId="0" fillId="0" borderId="0" xfId="0" applyNumberFormat="1"/>
  </cellXfs>
  <cellStyles count="2">
    <cellStyle name="Heading 2" xfId="1" builtinId="1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1. Soll-Gewicht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Statistisch!$C$2</c:f>
              <c:strCache>
                <c:ptCount val="1"/>
                <c:pt idx="0">
                  <c:v>Soll-Gewicht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Statistisch!$A$3:$A$99</c:f>
              <c:numCache>
                <c:formatCode>#,##0</c:formatCode>
                <c:ptCount val="97"/>
                <c:pt idx="0">
                  <c:v>-43496</c:v>
                </c:pt>
                <c:pt idx="1">
                  <c:v>108691</c:v>
                </c:pt>
                <c:pt idx="2">
                  <c:v>108000</c:v>
                </c:pt>
                <c:pt idx="3">
                  <c:v>109000</c:v>
                </c:pt>
                <c:pt idx="4">
                  <c:v>108500</c:v>
                </c:pt>
                <c:pt idx="5">
                  <c:v>-43000</c:v>
                </c:pt>
                <c:pt idx="6">
                  <c:v>-43500</c:v>
                </c:pt>
                <c:pt idx="7">
                  <c:v>-44000</c:v>
                </c:pt>
              </c:numCache>
            </c:numRef>
          </c:xVal>
          <c:yVal>
            <c:numRef>
              <c:f>Statistisch!$C$3:$C$99</c:f>
              <c:numCache>
                <c:formatCode>0.000\ "kg"</c:formatCode>
                <c:ptCount val="97"/>
                <c:pt idx="0">
                  <c:v>0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6E-4C71-B8C8-FFA43F48E0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4623440"/>
        <c:axId val="1314623768"/>
      </c:scatterChart>
      <c:valAx>
        <c:axId val="1314623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Cell Reading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14623768"/>
        <c:crosses val="autoZero"/>
        <c:crossBetween val="midCat"/>
      </c:valAx>
      <c:valAx>
        <c:axId val="1314623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\ &quot;kg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14623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2.</a:t>
            </a:r>
            <a:r>
              <a:rPr lang="de-CH" baseline="0"/>
              <a:t> Temperaturkompensation</a:t>
            </a:r>
            <a:endParaRPr lang="de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Statistisch!$E$2</c:f>
              <c:strCache>
                <c:ptCount val="1"/>
                <c:pt idx="0">
                  <c:v>Drift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Statistisch!$B$3:$B$99</c:f>
              <c:numCache>
                <c:formatCode>0.0\ "⁰C"</c:formatCode>
                <c:ptCount val="97"/>
                <c:pt idx="0">
                  <c:v>20</c:v>
                </c:pt>
                <c:pt idx="1">
                  <c:v>20</c:v>
                </c:pt>
                <c:pt idx="2">
                  <c:v>0</c:v>
                </c:pt>
                <c:pt idx="3">
                  <c:v>30</c:v>
                </c:pt>
                <c:pt idx="4">
                  <c:v>10</c:v>
                </c:pt>
                <c:pt idx="5">
                  <c:v>30</c:v>
                </c:pt>
                <c:pt idx="6">
                  <c:v>18</c:v>
                </c:pt>
                <c:pt idx="7">
                  <c:v>0</c:v>
                </c:pt>
              </c:numCache>
            </c:numRef>
          </c:xVal>
          <c:yVal>
            <c:numRef>
              <c:f>Statistisch!$E$3:$E$99</c:f>
              <c:numCache>
                <c:formatCode>0.000</c:formatCode>
                <c:ptCount val="97"/>
                <c:pt idx="0">
                  <c:v>2.0434399999988672E-4</c:v>
                </c:pt>
                <c:pt idx="1">
                  <c:v>5.6555510000002585E-3</c:v>
                </c:pt>
                <c:pt idx="2">
                  <c:v>-2.1611999999999298E-2</c:v>
                </c:pt>
                <c:pt idx="3">
                  <c:v>1.7849000000000004E-2</c:v>
                </c:pt>
                <c:pt idx="4">
                  <c:v>-1.8814999999996473E-3</c:v>
                </c:pt>
                <c:pt idx="5">
                  <c:v>1.9776999999999888E-2</c:v>
                </c:pt>
                <c:pt idx="6">
                  <c:v>4.649999999988672E-5</c:v>
                </c:pt>
                <c:pt idx="7">
                  <c:v>-1.9684000000000115E-2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14-4D4A-B421-4193898F72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661216"/>
        <c:axId val="492661544"/>
      </c:scatterChart>
      <c:valAx>
        <c:axId val="492661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Temperatur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\ &quot;⁰C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2661544"/>
        <c:crosses val="autoZero"/>
        <c:crossBetween val="midCat"/>
      </c:valAx>
      <c:valAx>
        <c:axId val="492661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Gewicht Drift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2661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Statistisch!$G$2</c:f>
              <c:strCache>
                <c:ptCount val="1"/>
                <c:pt idx="0">
                  <c:v>Fehler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Statistisch!$B$3:$B$99</c:f>
              <c:numCache>
                <c:formatCode>0.0\ "⁰C"</c:formatCode>
                <c:ptCount val="97"/>
                <c:pt idx="0">
                  <c:v>20</c:v>
                </c:pt>
                <c:pt idx="1">
                  <c:v>20</c:v>
                </c:pt>
                <c:pt idx="2">
                  <c:v>0</c:v>
                </c:pt>
                <c:pt idx="3">
                  <c:v>30</c:v>
                </c:pt>
                <c:pt idx="4">
                  <c:v>10</c:v>
                </c:pt>
                <c:pt idx="5">
                  <c:v>30</c:v>
                </c:pt>
                <c:pt idx="6">
                  <c:v>18</c:v>
                </c:pt>
                <c:pt idx="7">
                  <c:v>0</c:v>
                </c:pt>
              </c:numCache>
            </c:numRef>
          </c:xVal>
          <c:yVal>
            <c:numRef>
              <c:f>Statistisch!$G$3:$G$99</c:f>
              <c:numCache>
                <c:formatCode>0.000</c:formatCode>
                <c:ptCount val="97"/>
                <c:pt idx="0">
                  <c:v>-4.8496560000001118E-3</c:v>
                </c:pt>
                <c:pt idx="1">
                  <c:v>6.0155099999992245E-4</c:v>
                </c:pt>
                <c:pt idx="2">
                  <c:v>-1.6179999999996753E-3</c:v>
                </c:pt>
                <c:pt idx="3">
                  <c:v>2.7099999999968816E-4</c:v>
                </c:pt>
                <c:pt idx="4">
                  <c:v>5.5884999999999962E-3</c:v>
                </c:pt>
                <c:pt idx="5">
                  <c:v>2.1989999999998885E-3</c:v>
                </c:pt>
                <c:pt idx="6">
                  <c:v>-2.5027000000001146E-3</c:v>
                </c:pt>
                <c:pt idx="7">
                  <c:v>3.0999999999988676E-4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5D-41E9-9C66-5D86877AC4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7707264"/>
        <c:axId val="837703984"/>
      </c:scatterChart>
      <c:valAx>
        <c:axId val="837707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Temperatur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\ &quot;⁰C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37703984"/>
        <c:crosses val="autoZero"/>
        <c:crossBetween val="midCat"/>
      </c:valAx>
      <c:valAx>
        <c:axId val="83770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Gewicht Messfehler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37707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4762</xdr:rowOff>
    </xdr:from>
    <xdr:to>
      <xdr:col>15</xdr:col>
      <xdr:colOff>304800</xdr:colOff>
      <xdr:row>15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DEF6BE-B4E6-4771-9BA6-77AE41D456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4762</xdr:colOff>
      <xdr:row>16</xdr:row>
      <xdr:rowOff>4762</xdr:rowOff>
    </xdr:from>
    <xdr:to>
      <xdr:col>15</xdr:col>
      <xdr:colOff>309562</xdr:colOff>
      <xdr:row>30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9E8930B-E08E-41D6-86BD-F3015937FF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4762</xdr:colOff>
      <xdr:row>31</xdr:row>
      <xdr:rowOff>4762</xdr:rowOff>
    </xdr:from>
    <xdr:to>
      <xdr:col>15</xdr:col>
      <xdr:colOff>309562</xdr:colOff>
      <xdr:row>45</xdr:row>
      <xdr:rowOff>80962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A4139BC-8EC8-480A-9772-046F45A9FD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C5679-24D0-491F-B2DA-2E57C3C0BE7F}">
  <dimension ref="A1:M11"/>
  <sheetViews>
    <sheetView workbookViewId="0">
      <selection activeCell="A11" sqref="A11"/>
    </sheetView>
  </sheetViews>
  <sheetFormatPr defaultRowHeight="15" x14ac:dyDescent="0.25"/>
  <cols>
    <col min="1" max="1" width="11.85546875" bestFit="1" customWidth="1"/>
    <col min="3" max="3" width="12.28515625" bestFit="1" customWidth="1"/>
    <col min="5" max="5" width="1.7109375" customWidth="1"/>
    <col min="7" max="7" width="12.28515625" bestFit="1" customWidth="1"/>
    <col min="9" max="9" width="1.7109375" customWidth="1"/>
    <col min="11" max="11" width="12.28515625" bestFit="1" customWidth="1"/>
    <col min="13" max="13" width="1.7109375" customWidth="1"/>
  </cols>
  <sheetData>
    <row r="1" spans="1:13" ht="18" thickBot="1" x14ac:dyDescent="0.35">
      <c r="A1" s="1" t="s">
        <v>7</v>
      </c>
      <c r="B1" s="22" t="s">
        <v>8</v>
      </c>
      <c r="C1" s="22"/>
      <c r="D1" s="22"/>
      <c r="E1" s="3"/>
      <c r="F1" s="22" t="s">
        <v>9</v>
      </c>
      <c r="G1" s="22"/>
      <c r="H1" s="22"/>
      <c r="I1" s="3"/>
      <c r="J1" s="22" t="s">
        <v>10</v>
      </c>
      <c r="K1" s="22"/>
      <c r="L1" s="22"/>
      <c r="M1" s="3"/>
    </row>
    <row r="2" spans="1:13" ht="15.75" thickTop="1" x14ac:dyDescent="0.25">
      <c r="A2" s="1"/>
      <c r="B2" s="4"/>
      <c r="C2" s="4"/>
      <c r="D2" s="4"/>
      <c r="E2" s="3"/>
      <c r="F2" s="4"/>
      <c r="G2" s="4"/>
      <c r="H2" s="4"/>
      <c r="I2" s="3"/>
      <c r="J2" s="4"/>
      <c r="K2" s="4"/>
      <c r="L2" s="4"/>
      <c r="M2" s="3"/>
    </row>
    <row r="3" spans="1:13" x14ac:dyDescent="0.25">
      <c r="A3" s="1" t="s">
        <v>3</v>
      </c>
      <c r="B3" s="4"/>
      <c r="C3" s="10" t="s">
        <v>1</v>
      </c>
      <c r="D3" s="10" t="s">
        <v>2</v>
      </c>
      <c r="E3" s="11"/>
      <c r="F3" s="10"/>
      <c r="G3" s="10" t="s">
        <v>1</v>
      </c>
      <c r="H3" s="10" t="s">
        <v>2</v>
      </c>
      <c r="I3" s="11"/>
      <c r="J3" s="10"/>
      <c r="K3" s="10" t="s">
        <v>1</v>
      </c>
      <c r="L3" s="10" t="s">
        <v>2</v>
      </c>
      <c r="M3" s="3"/>
    </row>
    <row r="4" spans="1:13" x14ac:dyDescent="0.25">
      <c r="A4" s="1" t="s">
        <v>0</v>
      </c>
      <c r="B4" s="4"/>
      <c r="C4" s="9">
        <v>-43496</v>
      </c>
      <c r="D4" s="5">
        <v>0</v>
      </c>
      <c r="E4" s="3"/>
      <c r="F4" s="4"/>
      <c r="G4" s="9">
        <v>-43496</v>
      </c>
      <c r="H4" s="5">
        <v>0</v>
      </c>
      <c r="I4" s="3"/>
      <c r="J4" s="4"/>
      <c r="K4" s="9">
        <v>-43496</v>
      </c>
      <c r="L4" s="5">
        <v>0</v>
      </c>
      <c r="M4" s="3"/>
    </row>
    <row r="5" spans="1:13" x14ac:dyDescent="0.25">
      <c r="A5" s="1" t="s">
        <v>4</v>
      </c>
      <c r="B5" s="5">
        <v>6</v>
      </c>
      <c r="C5" s="9">
        <v>108691</v>
      </c>
      <c r="D5" s="6">
        <f>D4+B5</f>
        <v>6</v>
      </c>
      <c r="E5" s="3"/>
      <c r="F5" s="5">
        <v>6</v>
      </c>
      <c r="G5" s="9">
        <v>108691</v>
      </c>
      <c r="H5" s="6">
        <f>H4+F5</f>
        <v>6</v>
      </c>
      <c r="I5" s="3"/>
      <c r="J5" s="5">
        <v>6</v>
      </c>
      <c r="K5" s="9">
        <v>108691</v>
      </c>
      <c r="L5" s="6">
        <f>L4+J5</f>
        <v>6</v>
      </c>
      <c r="M5" s="3"/>
    </row>
    <row r="6" spans="1:13" ht="6" customHeight="1" x14ac:dyDescent="0.25">
      <c r="A6" s="1"/>
      <c r="B6" s="4"/>
      <c r="C6" s="4"/>
      <c r="D6" s="4"/>
      <c r="E6" s="3"/>
      <c r="F6" s="4"/>
      <c r="G6" s="4"/>
      <c r="H6" s="4"/>
      <c r="I6" s="3"/>
      <c r="J6" s="4"/>
      <c r="K6" s="4"/>
      <c r="L6" s="4"/>
      <c r="M6" s="3"/>
    </row>
    <row r="7" spans="1:13" x14ac:dyDescent="0.25">
      <c r="A7" s="2" t="s">
        <v>5</v>
      </c>
      <c r="B7" s="7"/>
      <c r="C7" s="7">
        <f>C4-(D4*C10)</f>
        <v>-43496</v>
      </c>
      <c r="D7" s="4"/>
      <c r="E7" s="3"/>
      <c r="F7" s="7"/>
      <c r="G7" s="7">
        <f>G4-(H4*G10)</f>
        <v>-43496</v>
      </c>
      <c r="H7" s="4"/>
      <c r="I7" s="3"/>
      <c r="J7" s="7"/>
      <c r="K7" s="7">
        <f>K4-(L4*K10)</f>
        <v>-43496</v>
      </c>
      <c r="L7" s="4"/>
      <c r="M7" s="3"/>
    </row>
    <row r="8" spans="1:13" x14ac:dyDescent="0.25">
      <c r="A8" s="2" t="s">
        <v>6</v>
      </c>
      <c r="B8" s="7"/>
      <c r="C8" s="7">
        <f>ROUND((C5-C4)/B5,0)</f>
        <v>25365</v>
      </c>
      <c r="D8" s="8"/>
      <c r="E8" s="3"/>
      <c r="F8" s="7"/>
      <c r="G8" s="7">
        <f>ROUND((G5-G4)/F5,0)</f>
        <v>25365</v>
      </c>
      <c r="H8" s="8"/>
      <c r="I8" s="3"/>
      <c r="J8" s="7"/>
      <c r="K8" s="7">
        <f>ROUND((K5-K4)/J5,0)</f>
        <v>25365</v>
      </c>
      <c r="L8" s="8"/>
      <c r="M8" s="3"/>
    </row>
    <row r="9" spans="1:13" x14ac:dyDescent="0.25">
      <c r="A9" s="2" t="s">
        <v>30</v>
      </c>
      <c r="B9" s="7"/>
      <c r="C9" s="21">
        <v>0</v>
      </c>
      <c r="D9" s="4"/>
      <c r="E9" s="3"/>
      <c r="F9" s="7"/>
      <c r="G9" s="21">
        <v>0</v>
      </c>
      <c r="H9" s="4"/>
      <c r="I9" s="3"/>
      <c r="J9" s="7"/>
      <c r="K9" s="21">
        <v>0</v>
      </c>
      <c r="L9" s="4"/>
      <c r="M9" s="3"/>
    </row>
    <row r="10" spans="1:13" x14ac:dyDescent="0.25">
      <c r="A10" s="2" t="s">
        <v>31</v>
      </c>
      <c r="B10" s="7"/>
      <c r="C10" s="21">
        <v>0</v>
      </c>
      <c r="D10" s="8"/>
      <c r="E10" s="3"/>
      <c r="F10" s="7"/>
      <c r="G10" s="21">
        <v>0</v>
      </c>
      <c r="H10" s="8"/>
      <c r="I10" s="3"/>
      <c r="J10" s="7"/>
      <c r="K10" s="21">
        <v>0</v>
      </c>
      <c r="L10" s="8"/>
      <c r="M10" s="3"/>
    </row>
    <row r="11" spans="1:13" ht="6" customHeight="1" x14ac:dyDescent="0.25">
      <c r="A11" s="1"/>
      <c r="B11" s="4"/>
      <c r="C11" s="4"/>
      <c r="D11" s="4"/>
      <c r="E11" s="3"/>
      <c r="F11" s="4"/>
      <c r="G11" s="4"/>
      <c r="H11" s="4"/>
      <c r="I11" s="3"/>
      <c r="J11" s="4"/>
      <c r="K11" s="4"/>
      <c r="L11" s="4"/>
      <c r="M11" s="3"/>
    </row>
  </sheetData>
  <mergeCells count="3">
    <mergeCell ref="B1:D1"/>
    <mergeCell ref="F1:H1"/>
    <mergeCell ref="J1:L1"/>
  </mergeCells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CE8A5-5FE3-40A5-93F7-0F18B64AB58A}">
  <dimension ref="A1:T33"/>
  <sheetViews>
    <sheetView tabSelected="1" workbookViewId="0">
      <selection activeCell="E22" sqref="E22"/>
    </sheetView>
  </sheetViews>
  <sheetFormatPr defaultRowHeight="15" x14ac:dyDescent="0.25"/>
  <cols>
    <col min="2" max="2" width="10.5703125" bestFit="1" customWidth="1"/>
    <col min="4" max="4" width="11.28515625" bestFit="1" customWidth="1"/>
    <col min="18" max="18" width="11" bestFit="1" customWidth="1"/>
  </cols>
  <sheetData>
    <row r="1" spans="1:20" x14ac:dyDescent="0.25">
      <c r="A1" s="20" t="s">
        <v>24</v>
      </c>
      <c r="B1" s="20"/>
      <c r="C1" s="20"/>
      <c r="D1" s="20"/>
      <c r="E1" s="20"/>
      <c r="F1" s="20"/>
      <c r="G1" s="20"/>
    </row>
    <row r="2" spans="1:20" x14ac:dyDescent="0.25">
      <c r="A2" s="16" t="s">
        <v>11</v>
      </c>
      <c r="B2" s="16" t="s">
        <v>12</v>
      </c>
      <c r="C2" s="16" t="s">
        <v>13</v>
      </c>
      <c r="D2" s="16" t="s">
        <v>20</v>
      </c>
      <c r="E2" s="16" t="s">
        <v>21</v>
      </c>
      <c r="F2" s="16" t="s">
        <v>22</v>
      </c>
      <c r="G2" s="16" t="s">
        <v>18</v>
      </c>
      <c r="H2" s="15"/>
      <c r="Q2" t="s">
        <v>16</v>
      </c>
    </row>
    <row r="3" spans="1:20" x14ac:dyDescent="0.25">
      <c r="A3" s="17">
        <v>-43496</v>
      </c>
      <c r="B3" s="23">
        <v>20</v>
      </c>
      <c r="C3" s="24">
        <v>0</v>
      </c>
      <c r="D3" s="25">
        <f t="shared" ref="D3:D10" si="0">(A3-$T$5)/$T$4</f>
        <v>2.0434399999988672E-4</v>
      </c>
      <c r="E3" s="15">
        <f>D3-C3</f>
        <v>2.0434399999988672E-4</v>
      </c>
      <c r="F3" s="25">
        <f t="shared" ref="F3:F10" si="1">D3-$R$19*B3-$R$20</f>
        <v>-4.8496560000001118E-3</v>
      </c>
      <c r="G3" s="15">
        <f>F3-C3</f>
        <v>-4.8496560000001118E-3</v>
      </c>
      <c r="Q3" s="20" t="s">
        <v>23</v>
      </c>
      <c r="R3" s="20"/>
      <c r="S3" s="20"/>
      <c r="T3" s="20"/>
    </row>
    <row r="4" spans="1:20" x14ac:dyDescent="0.25">
      <c r="A4" s="17">
        <v>108691</v>
      </c>
      <c r="B4" s="23">
        <v>20</v>
      </c>
      <c r="C4" s="24">
        <v>6</v>
      </c>
      <c r="D4" s="25">
        <f t="shared" si="0"/>
        <v>6.0056555510000003</v>
      </c>
      <c r="E4" s="15">
        <f t="shared" ref="E4:E10" si="2">D4-C4</f>
        <v>5.6555510000002585E-3</v>
      </c>
      <c r="F4" s="25">
        <f t="shared" si="1"/>
        <v>6.0006015509999999</v>
      </c>
      <c r="G4" s="15">
        <f t="shared" ref="G4:G10" si="3">F4-C4</f>
        <v>6.0155099999992245E-4</v>
      </c>
      <c r="Q4" t="s">
        <v>25</v>
      </c>
      <c r="R4" s="19">
        <v>3.9461E-5</v>
      </c>
      <c r="S4" t="s">
        <v>15</v>
      </c>
      <c r="T4" s="13">
        <f>1/R4</f>
        <v>25341.476394414738</v>
      </c>
    </row>
    <row r="5" spans="1:20" x14ac:dyDescent="0.25">
      <c r="A5" s="18">
        <v>108000</v>
      </c>
      <c r="B5" s="23">
        <v>0</v>
      </c>
      <c r="C5" s="24">
        <v>6</v>
      </c>
      <c r="D5" s="25">
        <f t="shared" si="0"/>
        <v>5.9783880000000007</v>
      </c>
      <c r="E5" s="15">
        <f t="shared" si="2"/>
        <v>-2.1611999999999298E-2</v>
      </c>
      <c r="F5" s="25">
        <f t="shared" si="1"/>
        <v>5.9983820000000003</v>
      </c>
      <c r="G5" s="15">
        <f t="shared" si="3"/>
        <v>-1.6179999999996753E-3</v>
      </c>
      <c r="Q5" t="s">
        <v>26</v>
      </c>
      <c r="R5" s="19">
        <v>1.7165999999999999</v>
      </c>
      <c r="S5" t="s">
        <v>14</v>
      </c>
      <c r="T5" s="13">
        <f>-T4*R5</f>
        <v>-43501.178378652337</v>
      </c>
    </row>
    <row r="6" spans="1:20" x14ac:dyDescent="0.25">
      <c r="A6" s="18">
        <v>109000</v>
      </c>
      <c r="B6" s="23">
        <v>30</v>
      </c>
      <c r="C6" s="24">
        <v>6</v>
      </c>
      <c r="D6" s="25">
        <f t="shared" si="0"/>
        <v>6.017849</v>
      </c>
      <c r="E6" s="15">
        <f t="shared" si="2"/>
        <v>1.7849000000000004E-2</v>
      </c>
      <c r="F6" s="25">
        <f t="shared" si="1"/>
        <v>6.0002709999999997</v>
      </c>
      <c r="G6" s="15">
        <f t="shared" si="3"/>
        <v>2.7099999999968816E-4</v>
      </c>
    </row>
    <row r="7" spans="1:20" x14ac:dyDescent="0.25">
      <c r="A7" s="18">
        <v>108500</v>
      </c>
      <c r="B7" s="23">
        <v>10</v>
      </c>
      <c r="C7" s="24">
        <v>6</v>
      </c>
      <c r="D7" s="25">
        <f t="shared" si="0"/>
        <v>5.9981185000000004</v>
      </c>
      <c r="E7" s="15">
        <f t="shared" si="2"/>
        <v>-1.8814999999996473E-3</v>
      </c>
      <c r="F7" s="25">
        <f t="shared" si="1"/>
        <v>6.0055885</v>
      </c>
      <c r="G7" s="15">
        <f t="shared" si="3"/>
        <v>5.5884999999999962E-3</v>
      </c>
    </row>
    <row r="8" spans="1:20" x14ac:dyDescent="0.25">
      <c r="A8" s="18">
        <v>-43000</v>
      </c>
      <c r="B8" s="23">
        <v>30</v>
      </c>
      <c r="C8" s="24">
        <v>0</v>
      </c>
      <c r="D8" s="25">
        <f t="shared" si="0"/>
        <v>1.9776999999999888E-2</v>
      </c>
      <c r="E8" s="15">
        <f t="shared" si="2"/>
        <v>1.9776999999999888E-2</v>
      </c>
      <c r="F8" s="25">
        <f t="shared" si="1"/>
        <v>2.1989999999998885E-3</v>
      </c>
      <c r="G8" s="15">
        <f t="shared" si="3"/>
        <v>2.1989999999998885E-3</v>
      </c>
    </row>
    <row r="9" spans="1:20" x14ac:dyDescent="0.25">
      <c r="A9" s="18">
        <v>-43500</v>
      </c>
      <c r="B9" s="23">
        <v>18</v>
      </c>
      <c r="C9" s="24">
        <v>0</v>
      </c>
      <c r="D9" s="25">
        <f t="shared" si="0"/>
        <v>4.649999999988672E-5</v>
      </c>
      <c r="E9" s="15">
        <f t="shared" si="2"/>
        <v>4.649999999988672E-5</v>
      </c>
      <c r="F9" s="25">
        <f t="shared" si="1"/>
        <v>-2.5027000000001146E-3</v>
      </c>
      <c r="G9" s="15">
        <f t="shared" si="3"/>
        <v>-2.5027000000001146E-3</v>
      </c>
    </row>
    <row r="10" spans="1:20" x14ac:dyDescent="0.25">
      <c r="A10" s="18">
        <v>-44000</v>
      </c>
      <c r="B10" s="23">
        <v>0</v>
      </c>
      <c r="C10" s="24">
        <v>0</v>
      </c>
      <c r="D10" s="25">
        <f t="shared" si="0"/>
        <v>-1.9684000000000115E-2</v>
      </c>
      <c r="E10" s="15">
        <f t="shared" si="2"/>
        <v>-1.9684000000000115E-2</v>
      </c>
      <c r="F10" s="25">
        <f t="shared" si="1"/>
        <v>3.0999999999988676E-4</v>
      </c>
      <c r="G10" s="15">
        <f t="shared" si="3"/>
        <v>3.0999999999988676E-4</v>
      </c>
    </row>
    <row r="11" spans="1:20" x14ac:dyDescent="0.25">
      <c r="A11" s="12"/>
      <c r="B11" s="14"/>
      <c r="C11" s="15"/>
      <c r="D11" s="15"/>
      <c r="E11" s="15"/>
      <c r="F11" s="15"/>
    </row>
    <row r="12" spans="1:20" x14ac:dyDescent="0.25">
      <c r="A12" s="12"/>
      <c r="B12" s="14"/>
      <c r="C12" s="15"/>
      <c r="D12" s="15"/>
      <c r="E12" s="15"/>
      <c r="F12" s="15"/>
    </row>
    <row r="13" spans="1:20" x14ac:dyDescent="0.25">
      <c r="A13" s="13"/>
      <c r="B13" s="14"/>
      <c r="C13" s="15"/>
      <c r="D13" s="15"/>
      <c r="E13" s="15"/>
      <c r="F13" s="15"/>
    </row>
    <row r="14" spans="1:20" x14ac:dyDescent="0.25">
      <c r="A14" s="13"/>
      <c r="B14" s="14"/>
      <c r="C14" s="15"/>
      <c r="D14" s="15"/>
      <c r="E14" s="15"/>
      <c r="F14" s="15"/>
    </row>
    <row r="15" spans="1:20" x14ac:dyDescent="0.25">
      <c r="A15" s="13"/>
      <c r="B15" s="14"/>
      <c r="C15" s="15"/>
      <c r="D15" s="15"/>
      <c r="E15" s="15"/>
      <c r="F15" s="15"/>
    </row>
    <row r="16" spans="1:20" x14ac:dyDescent="0.25">
      <c r="A16" s="13"/>
      <c r="B16" s="14"/>
      <c r="C16" s="15"/>
      <c r="D16" s="15"/>
      <c r="E16" s="15"/>
      <c r="F16" s="15"/>
    </row>
    <row r="17" spans="1:20" x14ac:dyDescent="0.25">
      <c r="A17" s="13"/>
      <c r="B17" s="14"/>
      <c r="C17" s="15"/>
      <c r="D17" s="15"/>
      <c r="E17" s="15"/>
      <c r="F17" s="15"/>
      <c r="Q17" t="s">
        <v>17</v>
      </c>
    </row>
    <row r="18" spans="1:20" x14ac:dyDescent="0.25">
      <c r="A18" s="13"/>
      <c r="B18" s="14"/>
      <c r="C18" s="15"/>
      <c r="D18" s="15"/>
      <c r="E18" s="15"/>
      <c r="F18" s="15"/>
      <c r="Q18" s="20" t="s">
        <v>23</v>
      </c>
      <c r="R18" s="20"/>
      <c r="S18" s="20"/>
      <c r="T18" s="20"/>
    </row>
    <row r="19" spans="1:20" x14ac:dyDescent="0.25">
      <c r="Q19" t="s">
        <v>27</v>
      </c>
      <c r="R19" s="19">
        <v>1.2524000000000001E-3</v>
      </c>
    </row>
    <row r="20" spans="1:20" x14ac:dyDescent="0.25">
      <c r="Q20" t="s">
        <v>28</v>
      </c>
      <c r="R20" s="19">
        <v>-1.9994000000000001E-2</v>
      </c>
    </row>
    <row r="32" spans="1:20" x14ac:dyDescent="0.25">
      <c r="Q32" t="s">
        <v>19</v>
      </c>
    </row>
    <row r="33" spans="17:17" x14ac:dyDescent="0.25">
      <c r="Q33" t="s">
        <v>29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Einzel</vt:lpstr>
      <vt:lpstr>Statistisch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Keller, Joerg</dc:creator>
  <cp:lastModifiedBy>Keller, Joerg</cp:lastModifiedBy>
  <dcterms:created xsi:type="dcterms:W3CDTF">2019-11-02T14:33:17Z</dcterms:created>
  <dcterms:modified xsi:type="dcterms:W3CDTF">2020-04-07T16:04:57Z</dcterms:modified>
</cp:coreProperties>
</file>