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25" windowWidth="21075" windowHeight="895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Results!$E$57</definedName>
    <definedName name="TDVabm15">Results!#REF!</definedName>
    <definedName name="TDVabm16">Results!#REF!</definedName>
    <definedName name="TDVabm6">Results!#REF!</definedName>
    <definedName name="TDVrbl7">Results!$D$57</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G74" i="4" l="1"/>
  <c r="AE74" i="4"/>
  <c r="AB74" i="4"/>
  <c r="AC74" i="4" s="1"/>
  <c r="Z74" i="4"/>
  <c r="AA74" i="4" s="1"/>
  <c r="X74" i="4"/>
  <c r="Y74" i="4" s="1"/>
  <c r="V74" i="4"/>
  <c r="W74" i="4" s="1"/>
  <c r="T74" i="4"/>
  <c r="U74" i="4" s="1"/>
  <c r="R74" i="4"/>
  <c r="S74" i="4" s="1"/>
  <c r="P74" i="4"/>
  <c r="Q74" i="4" s="1"/>
  <c r="N74" i="4"/>
  <c r="O74" i="4" s="1"/>
  <c r="L74" i="4"/>
  <c r="H74" i="4"/>
  <c r="I74" i="4" s="1"/>
  <c r="F74" i="4"/>
  <c r="G74" i="4" s="1"/>
  <c r="D74" i="4"/>
  <c r="E74" i="4" s="1"/>
  <c r="AP74" i="4"/>
  <c r="AP37" i="4"/>
  <c r="AP36" i="4"/>
  <c r="AP35" i="4"/>
  <c r="V35" i="4" s="1"/>
  <c r="W35" i="4" s="1"/>
  <c r="AP34" i="4"/>
  <c r="AP25" i="4"/>
  <c r="AP24" i="4"/>
  <c r="AP23" i="4"/>
  <c r="AB23" i="4" s="1"/>
  <c r="AC23" i="4" s="1"/>
  <c r="AP22" i="4"/>
  <c r="AP14" i="4"/>
  <c r="AP13" i="4"/>
  <c r="AP12" i="4"/>
  <c r="AP9" i="4"/>
  <c r="AP8" i="4"/>
  <c r="AP7" i="4"/>
  <c r="AG38" i="4"/>
  <c r="AE38" i="4"/>
  <c r="AB38" i="4"/>
  <c r="AC38" i="4" s="1"/>
  <c r="Z38" i="4"/>
  <c r="AA38" i="4" s="1"/>
  <c r="X38" i="4"/>
  <c r="Y38" i="4" s="1"/>
  <c r="V38" i="4"/>
  <c r="W38" i="4" s="1"/>
  <c r="T38" i="4"/>
  <c r="U38" i="4" s="1"/>
  <c r="R38" i="4"/>
  <c r="S38" i="4" s="1"/>
  <c r="P38" i="4"/>
  <c r="Q38" i="4" s="1"/>
  <c r="N38" i="4"/>
  <c r="O38" i="4" s="1"/>
  <c r="L38" i="4"/>
  <c r="H38" i="4"/>
  <c r="I38" i="4" s="1"/>
  <c r="F38" i="4"/>
  <c r="G38" i="4" s="1"/>
  <c r="D38" i="4"/>
  <c r="E38" i="4" s="1"/>
  <c r="AG37" i="4"/>
  <c r="AE37" i="4"/>
  <c r="AB37" i="4"/>
  <c r="AC37" i="4" s="1"/>
  <c r="Z37" i="4"/>
  <c r="AA37" i="4" s="1"/>
  <c r="X37" i="4"/>
  <c r="Y37" i="4" s="1"/>
  <c r="V37" i="4"/>
  <c r="W37" i="4" s="1"/>
  <c r="T37" i="4"/>
  <c r="U37" i="4" s="1"/>
  <c r="R37" i="4"/>
  <c r="S37" i="4" s="1"/>
  <c r="P37" i="4"/>
  <c r="Q37" i="4" s="1"/>
  <c r="N37" i="4"/>
  <c r="O37" i="4" s="1"/>
  <c r="L37" i="4"/>
  <c r="M37" i="4" s="1"/>
  <c r="H37" i="4"/>
  <c r="I37" i="4" s="1"/>
  <c r="F37" i="4"/>
  <c r="G37" i="4" s="1"/>
  <c r="D37" i="4"/>
  <c r="E37" i="4" s="1"/>
  <c r="AG36" i="4"/>
  <c r="AE36" i="4"/>
  <c r="AB36" i="4"/>
  <c r="AC36" i="4" s="1"/>
  <c r="Z36" i="4"/>
  <c r="AA36" i="4" s="1"/>
  <c r="X36" i="4"/>
  <c r="Y36" i="4" s="1"/>
  <c r="V36" i="4"/>
  <c r="W36" i="4" s="1"/>
  <c r="T36" i="4"/>
  <c r="U36" i="4" s="1"/>
  <c r="R36" i="4"/>
  <c r="S36" i="4" s="1"/>
  <c r="P36" i="4"/>
  <c r="Q36" i="4" s="1"/>
  <c r="N36" i="4"/>
  <c r="O36" i="4" s="1"/>
  <c r="L36" i="4"/>
  <c r="H36" i="4"/>
  <c r="I36" i="4" s="1"/>
  <c r="F36" i="4"/>
  <c r="G36" i="4" s="1"/>
  <c r="D36" i="4"/>
  <c r="E36" i="4" s="1"/>
  <c r="AG35" i="4"/>
  <c r="AE35" i="4"/>
  <c r="AB35" i="4"/>
  <c r="AC35" i="4" s="1"/>
  <c r="Z35" i="4"/>
  <c r="AA35" i="4" s="1"/>
  <c r="X35" i="4"/>
  <c r="Y35" i="4" s="1"/>
  <c r="T35" i="4"/>
  <c r="U35" i="4" s="1"/>
  <c r="R35" i="4"/>
  <c r="S35" i="4" s="1"/>
  <c r="P35" i="4"/>
  <c r="Q35" i="4" s="1"/>
  <c r="N35" i="4"/>
  <c r="O35" i="4" s="1"/>
  <c r="L35" i="4"/>
  <c r="H35" i="4"/>
  <c r="I35" i="4" s="1"/>
  <c r="F35" i="4"/>
  <c r="G35" i="4" s="1"/>
  <c r="D35" i="4"/>
  <c r="E35" i="4" s="1"/>
  <c r="AG34" i="4"/>
  <c r="AE34" i="4"/>
  <c r="AB34" i="4"/>
  <c r="AC34" i="4" s="1"/>
  <c r="Z34" i="4"/>
  <c r="AA34" i="4" s="1"/>
  <c r="X34" i="4"/>
  <c r="Y34" i="4" s="1"/>
  <c r="V34" i="4"/>
  <c r="W34" i="4" s="1"/>
  <c r="T34" i="4"/>
  <c r="U34" i="4" s="1"/>
  <c r="R34" i="4"/>
  <c r="S34" i="4" s="1"/>
  <c r="P34" i="4"/>
  <c r="Q34" i="4" s="1"/>
  <c r="N34" i="4"/>
  <c r="O34" i="4" s="1"/>
  <c r="L34" i="4"/>
  <c r="M34" i="4" s="1"/>
  <c r="H34" i="4"/>
  <c r="I34" i="4" s="1"/>
  <c r="F34" i="4"/>
  <c r="G34" i="4" s="1"/>
  <c r="D34" i="4"/>
  <c r="E34" i="4" s="1"/>
  <c r="AG26" i="4"/>
  <c r="AE26" i="4"/>
  <c r="AB26" i="4"/>
  <c r="AC26" i="4" s="1"/>
  <c r="Z26" i="4"/>
  <c r="AA26" i="4" s="1"/>
  <c r="X26" i="4"/>
  <c r="Y26" i="4" s="1"/>
  <c r="V26" i="4"/>
  <c r="W26" i="4" s="1"/>
  <c r="T26" i="4"/>
  <c r="U26" i="4" s="1"/>
  <c r="R26" i="4"/>
  <c r="S26" i="4" s="1"/>
  <c r="P26" i="4"/>
  <c r="Q26" i="4" s="1"/>
  <c r="N26" i="4"/>
  <c r="O26" i="4" s="1"/>
  <c r="L26" i="4"/>
  <c r="H26" i="4"/>
  <c r="I26" i="4" s="1"/>
  <c r="F26" i="4"/>
  <c r="G26" i="4" s="1"/>
  <c r="D26" i="4"/>
  <c r="E26" i="4" s="1"/>
  <c r="AG25" i="4"/>
  <c r="AE25" i="4"/>
  <c r="AB25" i="4"/>
  <c r="AC25" i="4" s="1"/>
  <c r="Z25" i="4"/>
  <c r="AA25" i="4" s="1"/>
  <c r="X25" i="4"/>
  <c r="Y25" i="4" s="1"/>
  <c r="V25" i="4"/>
  <c r="W25" i="4" s="1"/>
  <c r="T25" i="4"/>
  <c r="U25" i="4" s="1"/>
  <c r="R25" i="4"/>
  <c r="S25" i="4" s="1"/>
  <c r="P25" i="4"/>
  <c r="Q25" i="4" s="1"/>
  <c r="N25" i="4"/>
  <c r="O25" i="4" s="1"/>
  <c r="L25" i="4"/>
  <c r="M25" i="4" s="1"/>
  <c r="H25" i="4"/>
  <c r="I25" i="4" s="1"/>
  <c r="F25" i="4"/>
  <c r="G25" i="4" s="1"/>
  <c r="D25" i="4"/>
  <c r="E25" i="4" s="1"/>
  <c r="AG24" i="4"/>
  <c r="AE24" i="4"/>
  <c r="AB24" i="4"/>
  <c r="AC24" i="4" s="1"/>
  <c r="Z24" i="4"/>
  <c r="AA24" i="4" s="1"/>
  <c r="X24" i="4"/>
  <c r="Y24" i="4" s="1"/>
  <c r="V24" i="4"/>
  <c r="W24" i="4" s="1"/>
  <c r="T24" i="4"/>
  <c r="U24" i="4" s="1"/>
  <c r="R24" i="4"/>
  <c r="S24" i="4" s="1"/>
  <c r="P24" i="4"/>
  <c r="Q24" i="4" s="1"/>
  <c r="N24" i="4"/>
  <c r="O24" i="4" s="1"/>
  <c r="L24" i="4"/>
  <c r="H24" i="4"/>
  <c r="I24" i="4" s="1"/>
  <c r="F24" i="4"/>
  <c r="G24" i="4" s="1"/>
  <c r="D24" i="4"/>
  <c r="E24" i="4" s="1"/>
  <c r="AG23" i="4"/>
  <c r="AE23" i="4"/>
  <c r="Z23" i="4"/>
  <c r="AA23" i="4" s="1"/>
  <c r="X23" i="4"/>
  <c r="Y23" i="4" s="1"/>
  <c r="V23" i="4"/>
  <c r="W23" i="4" s="1"/>
  <c r="T23" i="4"/>
  <c r="U23" i="4" s="1"/>
  <c r="R23" i="4"/>
  <c r="S23" i="4" s="1"/>
  <c r="P23" i="4"/>
  <c r="Q23" i="4" s="1"/>
  <c r="N23" i="4"/>
  <c r="O23" i="4" s="1"/>
  <c r="L23" i="4"/>
  <c r="H23" i="4"/>
  <c r="I23" i="4" s="1"/>
  <c r="F23" i="4"/>
  <c r="G23" i="4" s="1"/>
  <c r="D23" i="4"/>
  <c r="E23" i="4" s="1"/>
  <c r="AG22" i="4"/>
  <c r="AE22" i="4"/>
  <c r="AB22" i="4"/>
  <c r="AC22" i="4" s="1"/>
  <c r="Z22" i="4"/>
  <c r="AA22" i="4" s="1"/>
  <c r="X22" i="4"/>
  <c r="Y22" i="4" s="1"/>
  <c r="V22" i="4"/>
  <c r="W22" i="4" s="1"/>
  <c r="T22" i="4"/>
  <c r="U22" i="4" s="1"/>
  <c r="R22" i="4"/>
  <c r="S22" i="4" s="1"/>
  <c r="P22" i="4"/>
  <c r="Q22" i="4" s="1"/>
  <c r="N22" i="4"/>
  <c r="O22" i="4" s="1"/>
  <c r="L22" i="4"/>
  <c r="H22" i="4"/>
  <c r="I22" i="4" s="1"/>
  <c r="F22" i="4"/>
  <c r="G22" i="4" s="1"/>
  <c r="D22" i="4"/>
  <c r="E22" i="4" s="1"/>
  <c r="AG14" i="4"/>
  <c r="AE14" i="4"/>
  <c r="AB14" i="4"/>
  <c r="AC14" i="4" s="1"/>
  <c r="Z14" i="4"/>
  <c r="AA14" i="4" s="1"/>
  <c r="X14" i="4"/>
  <c r="Y14" i="4" s="1"/>
  <c r="V14" i="4"/>
  <c r="W14" i="4" s="1"/>
  <c r="T14" i="4"/>
  <c r="U14" i="4" s="1"/>
  <c r="R14" i="4"/>
  <c r="S14" i="4" s="1"/>
  <c r="P14" i="4"/>
  <c r="Q14" i="4" s="1"/>
  <c r="N14" i="4"/>
  <c r="O14" i="4" s="1"/>
  <c r="L14" i="4"/>
  <c r="H14" i="4"/>
  <c r="I14" i="4" s="1"/>
  <c r="F14" i="4"/>
  <c r="G14" i="4" s="1"/>
  <c r="D14" i="4"/>
  <c r="E14" i="4" s="1"/>
  <c r="AG13" i="4"/>
  <c r="AE13" i="4"/>
  <c r="AB13" i="4"/>
  <c r="AC13" i="4" s="1"/>
  <c r="Z13" i="4"/>
  <c r="AA13" i="4" s="1"/>
  <c r="X13" i="4"/>
  <c r="Y13" i="4" s="1"/>
  <c r="V13" i="4"/>
  <c r="W13" i="4" s="1"/>
  <c r="T13" i="4"/>
  <c r="U13" i="4" s="1"/>
  <c r="R13" i="4"/>
  <c r="S13" i="4" s="1"/>
  <c r="P13" i="4"/>
  <c r="Q13" i="4" s="1"/>
  <c r="N13" i="4"/>
  <c r="O13" i="4" s="1"/>
  <c r="L13" i="4"/>
  <c r="M13" i="4" s="1"/>
  <c r="H13" i="4"/>
  <c r="I13" i="4" s="1"/>
  <c r="F13" i="4"/>
  <c r="G13" i="4" s="1"/>
  <c r="D13" i="4"/>
  <c r="E13" i="4" s="1"/>
  <c r="AG12" i="4"/>
  <c r="AE12" i="4"/>
  <c r="AB12" i="4"/>
  <c r="AC12" i="4" s="1"/>
  <c r="Z12" i="4"/>
  <c r="AA12" i="4" s="1"/>
  <c r="X12" i="4"/>
  <c r="Y12" i="4" s="1"/>
  <c r="V12" i="4"/>
  <c r="W12" i="4" s="1"/>
  <c r="T12" i="4"/>
  <c r="U12" i="4" s="1"/>
  <c r="R12" i="4"/>
  <c r="S12" i="4" s="1"/>
  <c r="P12" i="4"/>
  <c r="Q12" i="4" s="1"/>
  <c r="N12" i="4"/>
  <c r="O12" i="4" s="1"/>
  <c r="L12" i="4"/>
  <c r="M12" i="4" s="1"/>
  <c r="H12" i="4"/>
  <c r="I12" i="4" s="1"/>
  <c r="F12" i="4"/>
  <c r="G12" i="4" s="1"/>
  <c r="D12" i="4"/>
  <c r="E12" i="4" s="1"/>
  <c r="AG9" i="4"/>
  <c r="AE9" i="4"/>
  <c r="AB9" i="4"/>
  <c r="AC9" i="4" s="1"/>
  <c r="Z9" i="4"/>
  <c r="AA9" i="4" s="1"/>
  <c r="X9" i="4"/>
  <c r="Y9" i="4" s="1"/>
  <c r="V9" i="4"/>
  <c r="W9" i="4" s="1"/>
  <c r="T9" i="4"/>
  <c r="U9" i="4" s="1"/>
  <c r="R9" i="4"/>
  <c r="S9" i="4" s="1"/>
  <c r="P9" i="4"/>
  <c r="Q9" i="4" s="1"/>
  <c r="N9" i="4"/>
  <c r="O9" i="4" s="1"/>
  <c r="L9" i="4"/>
  <c r="M9" i="4" s="1"/>
  <c r="H9" i="4"/>
  <c r="I9" i="4" s="1"/>
  <c r="F9" i="4"/>
  <c r="G9" i="4" s="1"/>
  <c r="D9" i="4"/>
  <c r="E9" i="4" s="1"/>
  <c r="AG8" i="4"/>
  <c r="AE8" i="4"/>
  <c r="AB8" i="4"/>
  <c r="AC8" i="4" s="1"/>
  <c r="Z8" i="4"/>
  <c r="AA8" i="4" s="1"/>
  <c r="X8" i="4"/>
  <c r="Y8" i="4" s="1"/>
  <c r="V8" i="4"/>
  <c r="W8" i="4" s="1"/>
  <c r="T8" i="4"/>
  <c r="U8" i="4" s="1"/>
  <c r="R8" i="4"/>
  <c r="S8" i="4" s="1"/>
  <c r="P8" i="4"/>
  <c r="Q8" i="4" s="1"/>
  <c r="N8" i="4"/>
  <c r="O8" i="4" s="1"/>
  <c r="L8" i="4"/>
  <c r="M8" i="4" s="1"/>
  <c r="H8" i="4"/>
  <c r="I8" i="4" s="1"/>
  <c r="F8" i="4"/>
  <c r="G8" i="4" s="1"/>
  <c r="D8" i="4"/>
  <c r="E8" i="4" s="1"/>
  <c r="AG7" i="4"/>
  <c r="AE7" i="4"/>
  <c r="AB7" i="4"/>
  <c r="AC7" i="4" s="1"/>
  <c r="Z7" i="4"/>
  <c r="AA7" i="4" s="1"/>
  <c r="X7" i="4"/>
  <c r="Y7" i="4" s="1"/>
  <c r="V7" i="4"/>
  <c r="W7" i="4" s="1"/>
  <c r="T7" i="4"/>
  <c r="U7" i="4" s="1"/>
  <c r="R7" i="4"/>
  <c r="S7" i="4" s="1"/>
  <c r="P7" i="4"/>
  <c r="Q7" i="4" s="1"/>
  <c r="N7" i="4"/>
  <c r="O7" i="4" s="1"/>
  <c r="L7" i="4"/>
  <c r="M7" i="4" s="1"/>
  <c r="H7" i="4"/>
  <c r="I7" i="4" s="1"/>
  <c r="F7" i="4"/>
  <c r="G7" i="4" s="1"/>
  <c r="D7" i="4"/>
  <c r="E7" i="4" s="1"/>
  <c r="J24" i="4" l="1"/>
  <c r="K24" i="4" s="1"/>
  <c r="J26" i="4"/>
  <c r="K26" i="4" s="1"/>
  <c r="J22" i="4"/>
  <c r="K22" i="4" s="1"/>
  <c r="J9" i="4"/>
  <c r="K9" i="4" s="1"/>
  <c r="J23" i="4"/>
  <c r="K23" i="4" s="1"/>
  <c r="J37" i="4"/>
  <c r="K37" i="4" s="1"/>
  <c r="J74" i="4"/>
  <c r="K74" i="4" s="1"/>
  <c r="M22" i="4"/>
  <c r="M24" i="4"/>
  <c r="M26" i="4"/>
  <c r="J36" i="4"/>
  <c r="K36" i="4" s="1"/>
  <c r="J38" i="4"/>
  <c r="K38" i="4" s="1"/>
  <c r="J14" i="4"/>
  <c r="K14" i="4" s="1"/>
  <c r="J35" i="4"/>
  <c r="K35" i="4" s="1"/>
  <c r="J12" i="4"/>
  <c r="K12" i="4" s="1"/>
  <c r="J34" i="4"/>
  <c r="K34" i="4" s="1"/>
  <c r="J8" i="4"/>
  <c r="K8" i="4" s="1"/>
  <c r="M74" i="4"/>
  <c r="M36" i="4"/>
  <c r="J25" i="4"/>
  <c r="K25" i="4" s="1"/>
  <c r="M14" i="4"/>
  <c r="J7" i="4"/>
  <c r="K7" i="4" s="1"/>
  <c r="M35" i="4"/>
  <c r="M38" i="4"/>
  <c r="M23" i="4"/>
  <c r="J13" i="4"/>
  <c r="K13" i="4" s="1"/>
  <c r="AG79" i="4"/>
  <c r="AG78" i="4"/>
  <c r="AG77" i="4"/>
  <c r="AG76" i="4"/>
  <c r="AG75" i="4"/>
  <c r="AG73"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G43" i="4"/>
  <c r="AG42" i="4"/>
  <c r="AG41" i="4"/>
  <c r="AG40" i="4"/>
  <c r="AG39" i="4"/>
  <c r="AG33" i="4"/>
  <c r="AG32" i="4"/>
  <c r="AG31" i="4"/>
  <c r="AG30" i="4"/>
  <c r="AG29" i="4"/>
  <c r="AG28" i="4"/>
  <c r="AG27" i="4"/>
  <c r="AG21" i="4"/>
  <c r="AG20" i="4"/>
  <c r="AG19" i="4"/>
  <c r="AG18" i="4"/>
  <c r="AG17" i="4"/>
  <c r="AG16" i="4"/>
  <c r="AG15" i="4"/>
  <c r="AG11" i="4"/>
  <c r="AG10" i="4"/>
  <c r="AG6" i="4"/>
  <c r="AG5" i="4"/>
  <c r="AE79" i="4"/>
  <c r="AE78" i="4"/>
  <c r="AE77" i="4"/>
  <c r="AE76" i="4"/>
  <c r="AE75" i="4"/>
  <c r="AE73"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E43" i="4"/>
  <c r="AE42" i="4"/>
  <c r="AE41" i="4"/>
  <c r="AE40" i="4"/>
  <c r="AE39" i="4"/>
  <c r="AE33" i="4"/>
  <c r="AE32" i="4"/>
  <c r="AE31" i="4"/>
  <c r="AE30" i="4"/>
  <c r="AE29" i="4"/>
  <c r="AE28" i="4"/>
  <c r="AE27" i="4"/>
  <c r="AE21" i="4"/>
  <c r="AE20" i="4"/>
  <c r="AE19" i="4"/>
  <c r="AE18" i="4"/>
  <c r="AE17" i="4"/>
  <c r="AE16" i="4"/>
  <c r="AE15" i="4"/>
  <c r="AE11" i="4"/>
  <c r="AE10" i="4"/>
  <c r="AE6" i="4"/>
  <c r="AE5" i="4"/>
  <c r="D5" i="4" l="1"/>
  <c r="E5" i="4" l="1"/>
  <c r="AH8" i="4"/>
  <c r="AH7" i="4"/>
  <c r="AH9" i="4"/>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AI9" i="4" l="1"/>
  <c r="AM9" i="4" s="1"/>
  <c r="AI8" i="4"/>
  <c r="AM8" i="4" s="1"/>
  <c r="AI7" i="4"/>
  <c r="AM7" i="4" s="1"/>
  <c r="D72" i="4"/>
  <c r="E72" i="4" s="1"/>
  <c r="D73" i="4"/>
  <c r="E73" i="4" s="1"/>
  <c r="D75" i="4"/>
  <c r="E75" i="4" s="1"/>
  <c r="D76" i="4"/>
  <c r="E76" i="4" s="1"/>
  <c r="D77" i="4"/>
  <c r="E77" i="4" s="1"/>
  <c r="D78" i="4"/>
  <c r="E78" i="4" s="1"/>
  <c r="D79" i="4"/>
  <c r="E79" i="4" s="1"/>
  <c r="D71" i="4"/>
  <c r="AL8" i="4" l="1"/>
  <c r="E71" i="4"/>
  <c r="AI74" i="4" s="1"/>
  <c r="AH74" i="4"/>
  <c r="AL7" i="4"/>
  <c r="AL9" i="4"/>
  <c r="AI77" i="4"/>
  <c r="AI78" i="4"/>
  <c r="AI79" i="4"/>
  <c r="AH75" i="4"/>
  <c r="AH73" i="4"/>
  <c r="AH72" i="4"/>
  <c r="AH78" i="4"/>
  <c r="AH79" i="4"/>
  <c r="AH77" i="4"/>
  <c r="AP71" i="4"/>
  <c r="AP72" i="4"/>
  <c r="AP73" i="4"/>
  <c r="AP75" i="4"/>
  <c r="AP76" i="4"/>
  <c r="AP77" i="4"/>
  <c r="AP78" i="4"/>
  <c r="AP79" i="4"/>
  <c r="AL74" i="4" l="1"/>
  <c r="AI73" i="4"/>
  <c r="AL73" i="4" s="1"/>
  <c r="AM74" i="4"/>
  <c r="AI72" i="4"/>
  <c r="AL72" i="4" s="1"/>
  <c r="AI75" i="4"/>
  <c r="H79" i="4"/>
  <c r="I79" i="4" s="1"/>
  <c r="R79" i="4"/>
  <c r="S79" i="4" s="1"/>
  <c r="Z79" i="4"/>
  <c r="AA79" i="4" s="1"/>
  <c r="L79" i="4"/>
  <c r="M79" i="4" s="1"/>
  <c r="T79" i="4"/>
  <c r="U79" i="4" s="1"/>
  <c r="AB79" i="4"/>
  <c r="AC79" i="4" s="1"/>
  <c r="F79" i="4"/>
  <c r="G79" i="4" s="1"/>
  <c r="N79" i="4"/>
  <c r="O79" i="4" s="1"/>
  <c r="V79" i="4"/>
  <c r="W79" i="4" s="1"/>
  <c r="P79" i="4"/>
  <c r="Q79" i="4" s="1"/>
  <c r="X79" i="4"/>
  <c r="Y79" i="4" s="1"/>
  <c r="H75" i="4"/>
  <c r="I75" i="4" s="1"/>
  <c r="R75" i="4"/>
  <c r="S75" i="4" s="1"/>
  <c r="Z75" i="4"/>
  <c r="AA75" i="4" s="1"/>
  <c r="L75" i="4"/>
  <c r="M75" i="4" s="1"/>
  <c r="T75" i="4"/>
  <c r="U75" i="4" s="1"/>
  <c r="AB75" i="4"/>
  <c r="AC75" i="4" s="1"/>
  <c r="F75" i="4"/>
  <c r="G75" i="4" s="1"/>
  <c r="X75" i="4"/>
  <c r="Y75" i="4" s="1"/>
  <c r="N75" i="4"/>
  <c r="O75" i="4" s="1"/>
  <c r="V75" i="4"/>
  <c r="W75" i="4" s="1"/>
  <c r="P75" i="4"/>
  <c r="Q75" i="4" s="1"/>
  <c r="H78" i="4"/>
  <c r="I78" i="4" s="1"/>
  <c r="R78" i="4"/>
  <c r="S78" i="4" s="1"/>
  <c r="Z78" i="4"/>
  <c r="AA78" i="4" s="1"/>
  <c r="L78" i="4"/>
  <c r="M78" i="4" s="1"/>
  <c r="T78" i="4"/>
  <c r="U78" i="4" s="1"/>
  <c r="AB78" i="4"/>
  <c r="AC78" i="4" s="1"/>
  <c r="P78" i="4"/>
  <c r="Q78" i="4" s="1"/>
  <c r="N78" i="4"/>
  <c r="O78" i="4" s="1"/>
  <c r="V78" i="4"/>
  <c r="W78" i="4" s="1"/>
  <c r="F78" i="4"/>
  <c r="G78" i="4" s="1"/>
  <c r="X78" i="4"/>
  <c r="Y78" i="4" s="1"/>
  <c r="H73" i="4"/>
  <c r="I73" i="4" s="1"/>
  <c r="R73" i="4"/>
  <c r="S73" i="4" s="1"/>
  <c r="Z73" i="4"/>
  <c r="AA73" i="4" s="1"/>
  <c r="L73" i="4"/>
  <c r="M73" i="4" s="1"/>
  <c r="T73" i="4"/>
  <c r="U73" i="4" s="1"/>
  <c r="AB73" i="4"/>
  <c r="AC73" i="4" s="1"/>
  <c r="F73" i="4"/>
  <c r="G73" i="4" s="1"/>
  <c r="P73" i="4"/>
  <c r="Q73" i="4" s="1"/>
  <c r="X73" i="4"/>
  <c r="Y73" i="4" s="1"/>
  <c r="N73" i="4"/>
  <c r="O73" i="4" s="1"/>
  <c r="V73" i="4"/>
  <c r="W73" i="4" s="1"/>
  <c r="H77" i="4"/>
  <c r="I77" i="4" s="1"/>
  <c r="R77" i="4"/>
  <c r="S77" i="4" s="1"/>
  <c r="Z77" i="4"/>
  <c r="AA77" i="4" s="1"/>
  <c r="L77" i="4"/>
  <c r="M77" i="4" s="1"/>
  <c r="T77" i="4"/>
  <c r="U77" i="4" s="1"/>
  <c r="AB77" i="4"/>
  <c r="AC77" i="4" s="1"/>
  <c r="N77" i="4"/>
  <c r="O77" i="4" s="1"/>
  <c r="P77" i="4"/>
  <c r="Q77" i="4" s="1"/>
  <c r="V77" i="4"/>
  <c r="W77" i="4" s="1"/>
  <c r="F77" i="4"/>
  <c r="G77" i="4" s="1"/>
  <c r="X77" i="4"/>
  <c r="Y77" i="4" s="1"/>
  <c r="H72" i="4"/>
  <c r="I72" i="4" s="1"/>
  <c r="R72" i="4"/>
  <c r="S72" i="4" s="1"/>
  <c r="Z72" i="4"/>
  <c r="AA72" i="4" s="1"/>
  <c r="L72" i="4"/>
  <c r="M72" i="4" s="1"/>
  <c r="T72" i="4"/>
  <c r="U72" i="4" s="1"/>
  <c r="AB72" i="4"/>
  <c r="AC72" i="4" s="1"/>
  <c r="F72" i="4"/>
  <c r="G72" i="4" s="1"/>
  <c r="P72" i="4"/>
  <c r="Q72" i="4" s="1"/>
  <c r="X72" i="4"/>
  <c r="Y72" i="4" s="1"/>
  <c r="N72" i="4"/>
  <c r="O72" i="4" s="1"/>
  <c r="V72" i="4"/>
  <c r="W72" i="4" s="1"/>
  <c r="H76" i="4"/>
  <c r="I76" i="4" s="1"/>
  <c r="R76" i="4"/>
  <c r="S76" i="4" s="1"/>
  <c r="Z76" i="4"/>
  <c r="AA76" i="4" s="1"/>
  <c r="L76" i="4"/>
  <c r="M76" i="4" s="1"/>
  <c r="T76" i="4"/>
  <c r="U76" i="4" s="1"/>
  <c r="AB76" i="4"/>
  <c r="AC76" i="4" s="1"/>
  <c r="F76" i="4"/>
  <c r="G76" i="4" s="1"/>
  <c r="X76" i="4"/>
  <c r="Y76" i="4" s="1"/>
  <c r="N76" i="4"/>
  <c r="O76" i="4" s="1"/>
  <c r="V76" i="4"/>
  <c r="W76" i="4" s="1"/>
  <c r="P76" i="4"/>
  <c r="Q76" i="4" s="1"/>
  <c r="Z71" i="4"/>
  <c r="AA71" i="4" s="1"/>
  <c r="R71" i="4"/>
  <c r="S71" i="4" s="1"/>
  <c r="H71" i="4"/>
  <c r="I71" i="4" s="1"/>
  <c r="X71" i="4"/>
  <c r="Y71" i="4" s="1"/>
  <c r="P71" i="4"/>
  <c r="Q71" i="4" s="1"/>
  <c r="F71" i="4"/>
  <c r="AB71" i="4"/>
  <c r="AC71" i="4" s="1"/>
  <c r="T71" i="4"/>
  <c r="U71" i="4" s="1"/>
  <c r="L71" i="4"/>
  <c r="M71" i="4" s="1"/>
  <c r="V71" i="4"/>
  <c r="W71" i="4" s="1"/>
  <c r="N71" i="4"/>
  <c r="O71" i="4" s="1"/>
  <c r="AM79" i="4"/>
  <c r="AM75" i="4"/>
  <c r="AM72" i="4"/>
  <c r="AM77" i="4"/>
  <c r="AM73" i="4"/>
  <c r="AM78" i="4"/>
  <c r="AL78" i="4"/>
  <c r="AL75" i="4"/>
  <c r="AL79" i="4"/>
  <c r="AL77" i="4"/>
  <c r="G71" i="4" l="1"/>
  <c r="AK74" i="4" s="1"/>
  <c r="AJ74" i="4"/>
  <c r="AN74" i="4" s="1"/>
  <c r="AK72" i="4"/>
  <c r="AK77" i="4"/>
  <c r="AK78" i="4"/>
  <c r="AK79" i="4"/>
  <c r="AJ78" i="4"/>
  <c r="AJ79" i="4"/>
  <c r="AJ77" i="4"/>
  <c r="AJ73" i="4"/>
  <c r="AJ75" i="4"/>
  <c r="AJ72" i="4"/>
  <c r="J71" i="4"/>
  <c r="K71" i="4" s="1"/>
  <c r="J76" i="4"/>
  <c r="K76" i="4" s="1"/>
  <c r="J77" i="4"/>
  <c r="K77" i="4" s="1"/>
  <c r="J78" i="4"/>
  <c r="K78" i="4" s="1"/>
  <c r="J79" i="4"/>
  <c r="K79" i="4" s="1"/>
  <c r="J72" i="4"/>
  <c r="K72" i="4" s="1"/>
  <c r="J73" i="4"/>
  <c r="K73" i="4" s="1"/>
  <c r="J75" i="4"/>
  <c r="K75" i="4" s="1"/>
  <c r="D6" i="4"/>
  <c r="AH6" i="4" s="1"/>
  <c r="D10" i="4"/>
  <c r="D11" i="4"/>
  <c r="E11" i="4" s="1"/>
  <c r="D15" i="4"/>
  <c r="D16" i="4"/>
  <c r="E16" i="4" s="1"/>
  <c r="D17" i="4"/>
  <c r="E17" i="4" s="1"/>
  <c r="D18" i="4"/>
  <c r="E18" i="4" s="1"/>
  <c r="D19" i="4"/>
  <c r="E19" i="4" s="1"/>
  <c r="D20" i="4"/>
  <c r="E20" i="4" s="1"/>
  <c r="D21" i="4"/>
  <c r="E21" i="4" s="1"/>
  <c r="D27" i="4"/>
  <c r="D28" i="4"/>
  <c r="E28" i="4" s="1"/>
  <c r="D29" i="4"/>
  <c r="E29" i="4" s="1"/>
  <c r="D30" i="4"/>
  <c r="E30" i="4" s="1"/>
  <c r="D31" i="4"/>
  <c r="E31" i="4" s="1"/>
  <c r="D32" i="4"/>
  <c r="E32" i="4" s="1"/>
  <c r="D33" i="4"/>
  <c r="E33" i="4" s="1"/>
  <c r="D39" i="4"/>
  <c r="D40" i="4"/>
  <c r="E40" i="4" s="1"/>
  <c r="D41" i="4"/>
  <c r="E41" i="4" s="1"/>
  <c r="D42" i="4"/>
  <c r="E42" i="4" s="1"/>
  <c r="D43" i="4"/>
  <c r="E43" i="4" s="1"/>
  <c r="D44" i="4"/>
  <c r="E44" i="4" s="1"/>
  <c r="D45" i="4"/>
  <c r="E45" i="4" s="1"/>
  <c r="D46" i="4"/>
  <c r="E46" i="4" s="1"/>
  <c r="D47" i="4"/>
  <c r="E47" i="4" s="1"/>
  <c r="D48" i="4"/>
  <c r="E48" i="4" s="1"/>
  <c r="D49" i="4"/>
  <c r="E49" i="4" s="1"/>
  <c r="D50" i="4"/>
  <c r="E50" i="4" s="1"/>
  <c r="AP47" i="4"/>
  <c r="Z47" i="4" s="1"/>
  <c r="AA47" i="4" s="1"/>
  <c r="AP48" i="4"/>
  <c r="AP49" i="4"/>
  <c r="P49" i="4" s="1"/>
  <c r="Q49" i="4" s="1"/>
  <c r="AP50" i="4"/>
  <c r="H50" i="4" s="1"/>
  <c r="I50" i="4" s="1"/>
  <c r="AP46" i="4"/>
  <c r="X46" i="4" s="1"/>
  <c r="Y46" i="4" s="1"/>
  <c r="AP45" i="4"/>
  <c r="AP28" i="4"/>
  <c r="L28" i="4" s="1"/>
  <c r="M28" i="4" s="1"/>
  <c r="AP29" i="4"/>
  <c r="R29" i="4" s="1"/>
  <c r="S29" i="4" s="1"/>
  <c r="AP30" i="4"/>
  <c r="H30" i="4" s="1"/>
  <c r="I30" i="4" s="1"/>
  <c r="AP31" i="4"/>
  <c r="AP32" i="4"/>
  <c r="L32" i="4" s="1"/>
  <c r="M32" i="4" s="1"/>
  <c r="AP33" i="4"/>
  <c r="R33" i="4" s="1"/>
  <c r="S33" i="4" s="1"/>
  <c r="AP38" i="4"/>
  <c r="AP39" i="4"/>
  <c r="AP40" i="4"/>
  <c r="L40" i="4" s="1"/>
  <c r="M40" i="4" s="1"/>
  <c r="AP41" i="4"/>
  <c r="R41" i="4" s="1"/>
  <c r="S41" i="4" s="1"/>
  <c r="AP42" i="4"/>
  <c r="H42" i="4" s="1"/>
  <c r="I42" i="4" s="1"/>
  <c r="AP43" i="4"/>
  <c r="AP44" i="4"/>
  <c r="Z44" i="4" s="1"/>
  <c r="AA44" i="4" s="1"/>
  <c r="AP27" i="4"/>
  <c r="H27" i="4" s="1"/>
  <c r="I27" i="4" s="1"/>
  <c r="AP6" i="4"/>
  <c r="H6" i="4" s="1"/>
  <c r="I6" i="4" s="1"/>
  <c r="AP10" i="4"/>
  <c r="AP11" i="4"/>
  <c r="T11" i="4" s="1"/>
  <c r="U11" i="4" s="1"/>
  <c r="AP15" i="4"/>
  <c r="H15" i="4" s="1"/>
  <c r="I15" i="4" s="1"/>
  <c r="AP16" i="4"/>
  <c r="R16" i="4" s="1"/>
  <c r="S16" i="4" s="1"/>
  <c r="AP17" i="4"/>
  <c r="AP18" i="4"/>
  <c r="T18" i="4" s="1"/>
  <c r="U18" i="4" s="1"/>
  <c r="AP19" i="4"/>
  <c r="H19" i="4" s="1"/>
  <c r="I19" i="4" s="1"/>
  <c r="AP20" i="4"/>
  <c r="Z20" i="4" s="1"/>
  <c r="AA20" i="4" s="1"/>
  <c r="AP21" i="4"/>
  <c r="AP26" i="4"/>
  <c r="AP5" i="4"/>
  <c r="X5" i="4" s="1"/>
  <c r="Y5" i="4" s="1"/>
  <c r="AK73" i="4" l="1"/>
  <c r="AI42" i="4"/>
  <c r="AK75" i="4"/>
  <c r="AN75" i="4" s="1"/>
  <c r="E10" i="4"/>
  <c r="AH13" i="4"/>
  <c r="AH14" i="4"/>
  <c r="AH12" i="4"/>
  <c r="AH11" i="4"/>
  <c r="E15" i="4"/>
  <c r="AI20" i="4" s="1"/>
  <c r="AH25" i="4"/>
  <c r="AH22" i="4"/>
  <c r="AH26" i="4"/>
  <c r="AH24" i="4"/>
  <c r="AH23" i="4"/>
  <c r="E27" i="4"/>
  <c r="AI33" i="4" s="1"/>
  <c r="AH34" i="4"/>
  <c r="AH37" i="4"/>
  <c r="AH35" i="4"/>
  <c r="AH38" i="4"/>
  <c r="AH36" i="4"/>
  <c r="E6" i="4"/>
  <c r="AI6" i="4" s="1"/>
  <c r="AH40" i="4"/>
  <c r="E39" i="4"/>
  <c r="AI40" i="4" s="1"/>
  <c r="AI45" i="4"/>
  <c r="AI44" i="4"/>
  <c r="AI48" i="4"/>
  <c r="AI47" i="4"/>
  <c r="AI50" i="4"/>
  <c r="AH42" i="4"/>
  <c r="AH45" i="4"/>
  <c r="AH44" i="4"/>
  <c r="AH47" i="4"/>
  <c r="AH48" i="4"/>
  <c r="AH50" i="4"/>
  <c r="AH29" i="4"/>
  <c r="AH33" i="4"/>
  <c r="AH30" i="4"/>
  <c r="AH28" i="4"/>
  <c r="AH32" i="4"/>
  <c r="AH31" i="4"/>
  <c r="AH18" i="4"/>
  <c r="AH19" i="4"/>
  <c r="AH17" i="4"/>
  <c r="AH21" i="4"/>
  <c r="AH16" i="4"/>
  <c r="AH20" i="4"/>
  <c r="AN78" i="4"/>
  <c r="AN77" i="4"/>
  <c r="AN73" i="4"/>
  <c r="AN79" i="4"/>
  <c r="AN72" i="4"/>
  <c r="N5" i="4"/>
  <c r="O5" i="4" s="1"/>
  <c r="Z42" i="4"/>
  <c r="AA42" i="4" s="1"/>
  <c r="R20" i="4"/>
  <c r="S20" i="4" s="1"/>
  <c r="Z30" i="4"/>
  <c r="AA30" i="4" s="1"/>
  <c r="R30" i="4"/>
  <c r="S30" i="4" s="1"/>
  <c r="H20" i="4"/>
  <c r="I20" i="4" s="1"/>
  <c r="F46" i="4"/>
  <c r="G46" i="4" s="1"/>
  <c r="H47" i="4"/>
  <c r="I47" i="4" s="1"/>
  <c r="R42" i="4"/>
  <c r="S42" i="4" s="1"/>
  <c r="Z16" i="4"/>
  <c r="AA16" i="4" s="1"/>
  <c r="H5" i="4"/>
  <c r="I5" i="4" s="1"/>
  <c r="Z5" i="4"/>
  <c r="AA5" i="4" s="1"/>
  <c r="H49" i="4"/>
  <c r="I49" i="4" s="1"/>
  <c r="R47" i="4"/>
  <c r="S47" i="4" s="1"/>
  <c r="P46" i="4"/>
  <c r="Q46" i="4" s="1"/>
  <c r="X44" i="4"/>
  <c r="Y44" i="4" s="1"/>
  <c r="H40" i="4"/>
  <c r="I40" i="4" s="1"/>
  <c r="Z32" i="4"/>
  <c r="AA32" i="4" s="1"/>
  <c r="H28" i="4"/>
  <c r="I28" i="4" s="1"/>
  <c r="H16" i="4"/>
  <c r="I16" i="4" s="1"/>
  <c r="R11" i="4"/>
  <c r="S11" i="4" s="1"/>
  <c r="Z6" i="4"/>
  <c r="AA6" i="4" s="1"/>
  <c r="P44" i="4"/>
  <c r="Q44" i="4" s="1"/>
  <c r="R32" i="4"/>
  <c r="S32" i="4" s="1"/>
  <c r="Z18" i="4"/>
  <c r="AA18" i="4" s="1"/>
  <c r="H11" i="4"/>
  <c r="I11" i="4" s="1"/>
  <c r="R6" i="4"/>
  <c r="S6" i="4" s="1"/>
  <c r="R5" i="4"/>
  <c r="S5" i="4" s="1"/>
  <c r="Z49" i="4"/>
  <c r="AA49" i="4" s="1"/>
  <c r="H44" i="4"/>
  <c r="I44" i="4" s="1"/>
  <c r="Z40" i="4"/>
  <c r="AA40" i="4" s="1"/>
  <c r="H32" i="4"/>
  <c r="I32" i="4" s="1"/>
  <c r="Z28" i="4"/>
  <c r="AA28" i="4" s="1"/>
  <c r="R18" i="4"/>
  <c r="S18" i="4" s="1"/>
  <c r="V5" i="4"/>
  <c r="W5" i="4" s="1"/>
  <c r="R49" i="4"/>
  <c r="S49" i="4" s="1"/>
  <c r="R40" i="4"/>
  <c r="S40" i="4" s="1"/>
  <c r="R28" i="4"/>
  <c r="S28" i="4" s="1"/>
  <c r="H18" i="4"/>
  <c r="I18" i="4" s="1"/>
  <c r="Z11" i="4"/>
  <c r="AA11" i="4" s="1"/>
  <c r="N21" i="4"/>
  <c r="O21" i="4" s="1"/>
  <c r="V21" i="4"/>
  <c r="W21" i="4" s="1"/>
  <c r="F21" i="4"/>
  <c r="G21" i="4" s="1"/>
  <c r="P21" i="4"/>
  <c r="Q21" i="4" s="1"/>
  <c r="X21" i="4"/>
  <c r="Y21" i="4" s="1"/>
  <c r="N17" i="4"/>
  <c r="O17" i="4" s="1"/>
  <c r="V17" i="4"/>
  <c r="W17" i="4" s="1"/>
  <c r="F17" i="4"/>
  <c r="G17" i="4" s="1"/>
  <c r="P17" i="4"/>
  <c r="Q17" i="4" s="1"/>
  <c r="X17" i="4"/>
  <c r="Y17" i="4" s="1"/>
  <c r="N10" i="4"/>
  <c r="O10" i="4" s="1"/>
  <c r="V10" i="4"/>
  <c r="W10" i="4" s="1"/>
  <c r="F10" i="4"/>
  <c r="P10" i="4"/>
  <c r="Q10" i="4" s="1"/>
  <c r="X10" i="4"/>
  <c r="Y10" i="4" s="1"/>
  <c r="N43" i="4"/>
  <c r="O43" i="4" s="1"/>
  <c r="V43" i="4"/>
  <c r="W43" i="4" s="1"/>
  <c r="F43" i="4"/>
  <c r="G43" i="4" s="1"/>
  <c r="P43" i="4"/>
  <c r="Q43" i="4" s="1"/>
  <c r="X43" i="4"/>
  <c r="Y43" i="4" s="1"/>
  <c r="N39" i="4"/>
  <c r="O39" i="4" s="1"/>
  <c r="V39" i="4"/>
  <c r="W39" i="4" s="1"/>
  <c r="F39" i="4"/>
  <c r="G39" i="4" s="1"/>
  <c r="P39" i="4"/>
  <c r="Q39" i="4" s="1"/>
  <c r="X39" i="4"/>
  <c r="Y39" i="4" s="1"/>
  <c r="N31" i="4"/>
  <c r="O31" i="4" s="1"/>
  <c r="V31" i="4"/>
  <c r="W31" i="4" s="1"/>
  <c r="F31" i="4"/>
  <c r="G31" i="4" s="1"/>
  <c r="P31" i="4"/>
  <c r="Q31" i="4" s="1"/>
  <c r="X31" i="4"/>
  <c r="Y31" i="4" s="1"/>
  <c r="L45" i="4"/>
  <c r="M45" i="4" s="1"/>
  <c r="T45" i="4"/>
  <c r="U45" i="4" s="1"/>
  <c r="AB45" i="4"/>
  <c r="AC45" i="4" s="1"/>
  <c r="N45" i="4"/>
  <c r="O45" i="4" s="1"/>
  <c r="V45" i="4"/>
  <c r="W45" i="4" s="1"/>
  <c r="L48" i="4"/>
  <c r="M48" i="4" s="1"/>
  <c r="T48" i="4"/>
  <c r="U48" i="4" s="1"/>
  <c r="AB48" i="4"/>
  <c r="AC48" i="4" s="1"/>
  <c r="N48" i="4"/>
  <c r="O48" i="4" s="1"/>
  <c r="V48" i="4"/>
  <c r="W48" i="4" s="1"/>
  <c r="X50" i="4"/>
  <c r="Y50" i="4" s="1"/>
  <c r="P50" i="4"/>
  <c r="Q50" i="4" s="1"/>
  <c r="F50" i="4"/>
  <c r="G50" i="4" s="1"/>
  <c r="P48" i="4"/>
  <c r="Q48" i="4" s="1"/>
  <c r="R45" i="4"/>
  <c r="S45" i="4" s="1"/>
  <c r="AB43" i="4"/>
  <c r="AC43" i="4" s="1"/>
  <c r="L43" i="4"/>
  <c r="M43" i="4" s="1"/>
  <c r="T41" i="4"/>
  <c r="U41" i="4" s="1"/>
  <c r="AB39" i="4"/>
  <c r="AC39" i="4" s="1"/>
  <c r="L39" i="4"/>
  <c r="M39" i="4" s="1"/>
  <c r="T33" i="4"/>
  <c r="U33" i="4" s="1"/>
  <c r="AB31" i="4"/>
  <c r="AC31" i="4" s="1"/>
  <c r="L31" i="4"/>
  <c r="M31" i="4" s="1"/>
  <c r="T29" i="4"/>
  <c r="U29" i="4" s="1"/>
  <c r="AB27" i="4"/>
  <c r="AC27" i="4" s="1"/>
  <c r="L27" i="4"/>
  <c r="M27" i="4" s="1"/>
  <c r="T21" i="4"/>
  <c r="U21" i="4" s="1"/>
  <c r="AB19" i="4"/>
  <c r="AC19" i="4" s="1"/>
  <c r="L19" i="4"/>
  <c r="M19" i="4" s="1"/>
  <c r="T17" i="4"/>
  <c r="U17" i="4" s="1"/>
  <c r="AB15" i="4"/>
  <c r="AC15" i="4" s="1"/>
  <c r="L15" i="4"/>
  <c r="M15" i="4" s="1"/>
  <c r="T10" i="4"/>
  <c r="U10" i="4" s="1"/>
  <c r="L5" i="4"/>
  <c r="M5" i="4" s="1"/>
  <c r="T5" i="4"/>
  <c r="U5" i="4" s="1"/>
  <c r="AB5" i="4"/>
  <c r="AC5" i="4" s="1"/>
  <c r="N20" i="4"/>
  <c r="O20" i="4" s="1"/>
  <c r="V20" i="4"/>
  <c r="W20" i="4" s="1"/>
  <c r="F20" i="4"/>
  <c r="G20" i="4" s="1"/>
  <c r="P20" i="4"/>
  <c r="Q20" i="4" s="1"/>
  <c r="X20" i="4"/>
  <c r="Y20" i="4" s="1"/>
  <c r="N16" i="4"/>
  <c r="O16" i="4" s="1"/>
  <c r="V16" i="4"/>
  <c r="W16" i="4" s="1"/>
  <c r="F16" i="4"/>
  <c r="G16" i="4" s="1"/>
  <c r="P16" i="4"/>
  <c r="Q16" i="4" s="1"/>
  <c r="X16" i="4"/>
  <c r="Y16" i="4" s="1"/>
  <c r="N6" i="4"/>
  <c r="O6" i="4" s="1"/>
  <c r="V6" i="4"/>
  <c r="W6" i="4" s="1"/>
  <c r="F6" i="4"/>
  <c r="G6" i="4" s="1"/>
  <c r="P6" i="4"/>
  <c r="Q6" i="4" s="1"/>
  <c r="X6" i="4"/>
  <c r="Y6" i="4" s="1"/>
  <c r="N42" i="4"/>
  <c r="O42" i="4" s="1"/>
  <c r="V42" i="4"/>
  <c r="W42" i="4" s="1"/>
  <c r="F42" i="4"/>
  <c r="G42" i="4" s="1"/>
  <c r="P42" i="4"/>
  <c r="Q42" i="4" s="1"/>
  <c r="X42" i="4"/>
  <c r="Y42" i="4" s="1"/>
  <c r="N30" i="4"/>
  <c r="O30" i="4" s="1"/>
  <c r="V30" i="4"/>
  <c r="W30" i="4" s="1"/>
  <c r="F30" i="4"/>
  <c r="G30" i="4" s="1"/>
  <c r="P30" i="4"/>
  <c r="Q30" i="4" s="1"/>
  <c r="X30" i="4"/>
  <c r="Y30" i="4" s="1"/>
  <c r="L46" i="4"/>
  <c r="M46" i="4" s="1"/>
  <c r="T46" i="4"/>
  <c r="U46" i="4" s="1"/>
  <c r="AB46" i="4"/>
  <c r="AC46" i="4" s="1"/>
  <c r="N46" i="4"/>
  <c r="O46" i="4" s="1"/>
  <c r="V46" i="4"/>
  <c r="W46" i="4" s="1"/>
  <c r="L47" i="4"/>
  <c r="M47" i="4" s="1"/>
  <c r="T47" i="4"/>
  <c r="U47" i="4" s="1"/>
  <c r="AB47" i="4"/>
  <c r="AC47" i="4" s="1"/>
  <c r="N47" i="4"/>
  <c r="O47" i="4" s="1"/>
  <c r="V47" i="4"/>
  <c r="W47" i="4" s="1"/>
  <c r="V50" i="4"/>
  <c r="W50" i="4" s="1"/>
  <c r="N50" i="4"/>
  <c r="O50" i="4" s="1"/>
  <c r="Z48" i="4"/>
  <c r="AA48" i="4" s="1"/>
  <c r="H48" i="4"/>
  <c r="I48" i="4" s="1"/>
  <c r="X47" i="4"/>
  <c r="Y47" i="4" s="1"/>
  <c r="F47" i="4"/>
  <c r="G47" i="4" s="1"/>
  <c r="R46" i="4"/>
  <c r="S46" i="4" s="1"/>
  <c r="P45" i="4"/>
  <c r="Q45" i="4" s="1"/>
  <c r="Z43" i="4"/>
  <c r="AA43" i="4" s="1"/>
  <c r="H43" i="4"/>
  <c r="I43" i="4" s="1"/>
  <c r="T42" i="4"/>
  <c r="U42" i="4" s="1"/>
  <c r="AB40" i="4"/>
  <c r="AC40" i="4" s="1"/>
  <c r="Z39" i="4"/>
  <c r="AA39" i="4" s="1"/>
  <c r="H39" i="4"/>
  <c r="I39" i="4" s="1"/>
  <c r="AB32" i="4"/>
  <c r="AC32" i="4" s="1"/>
  <c r="Z31" i="4"/>
  <c r="AA31" i="4" s="1"/>
  <c r="H31" i="4"/>
  <c r="I31" i="4" s="1"/>
  <c r="T30" i="4"/>
  <c r="U30" i="4" s="1"/>
  <c r="AB28" i="4"/>
  <c r="AC28" i="4" s="1"/>
  <c r="Z27" i="4"/>
  <c r="AA27" i="4" s="1"/>
  <c r="R21" i="4"/>
  <c r="S21" i="4" s="1"/>
  <c r="AB20" i="4"/>
  <c r="AC20" i="4" s="1"/>
  <c r="L20" i="4"/>
  <c r="M20" i="4" s="1"/>
  <c r="Z19" i="4"/>
  <c r="AA19" i="4" s="1"/>
  <c r="R17" i="4"/>
  <c r="S17" i="4" s="1"/>
  <c r="AB16" i="4"/>
  <c r="AC16" i="4" s="1"/>
  <c r="L16" i="4"/>
  <c r="M16" i="4" s="1"/>
  <c r="Z15" i="4"/>
  <c r="AA15" i="4" s="1"/>
  <c r="R10" i="4"/>
  <c r="S10" i="4" s="1"/>
  <c r="AB6" i="4"/>
  <c r="AC6" i="4" s="1"/>
  <c r="L6" i="4"/>
  <c r="M6" i="4" s="1"/>
  <c r="N19" i="4"/>
  <c r="O19" i="4" s="1"/>
  <c r="V19" i="4"/>
  <c r="W19" i="4" s="1"/>
  <c r="F19" i="4"/>
  <c r="G19" i="4" s="1"/>
  <c r="P19" i="4"/>
  <c r="Q19" i="4" s="1"/>
  <c r="X19" i="4"/>
  <c r="Y19" i="4" s="1"/>
  <c r="N15" i="4"/>
  <c r="O15" i="4" s="1"/>
  <c r="V15" i="4"/>
  <c r="W15" i="4" s="1"/>
  <c r="F15" i="4"/>
  <c r="P15" i="4"/>
  <c r="Q15" i="4" s="1"/>
  <c r="X15" i="4"/>
  <c r="Y15" i="4" s="1"/>
  <c r="N27" i="4"/>
  <c r="O27" i="4" s="1"/>
  <c r="V27" i="4"/>
  <c r="W27" i="4" s="1"/>
  <c r="F27" i="4"/>
  <c r="P27" i="4"/>
  <c r="Q27" i="4" s="1"/>
  <c r="X27" i="4"/>
  <c r="Y27" i="4" s="1"/>
  <c r="N41" i="4"/>
  <c r="O41" i="4" s="1"/>
  <c r="V41" i="4"/>
  <c r="W41" i="4" s="1"/>
  <c r="F41" i="4"/>
  <c r="P41" i="4"/>
  <c r="Q41" i="4" s="1"/>
  <c r="X41" i="4"/>
  <c r="Y41" i="4" s="1"/>
  <c r="N33" i="4"/>
  <c r="O33" i="4" s="1"/>
  <c r="V33" i="4"/>
  <c r="W33" i="4" s="1"/>
  <c r="F33" i="4"/>
  <c r="G33" i="4" s="1"/>
  <c r="P33" i="4"/>
  <c r="Q33" i="4" s="1"/>
  <c r="X33" i="4"/>
  <c r="Y33" i="4" s="1"/>
  <c r="N29" i="4"/>
  <c r="O29" i="4" s="1"/>
  <c r="V29" i="4"/>
  <c r="W29" i="4" s="1"/>
  <c r="F29" i="4"/>
  <c r="G29" i="4" s="1"/>
  <c r="P29" i="4"/>
  <c r="Q29" i="4" s="1"/>
  <c r="X29" i="4"/>
  <c r="Y29" i="4" s="1"/>
  <c r="AB50" i="4"/>
  <c r="AC50" i="4" s="1"/>
  <c r="T50" i="4"/>
  <c r="U50" i="4" s="1"/>
  <c r="L50" i="4"/>
  <c r="M50" i="4" s="1"/>
  <c r="X48" i="4"/>
  <c r="Y48" i="4" s="1"/>
  <c r="F48" i="4"/>
  <c r="G48" i="4" s="1"/>
  <c r="Z45" i="4"/>
  <c r="AA45" i="4" s="1"/>
  <c r="H45" i="4"/>
  <c r="I45" i="4" s="1"/>
  <c r="T43" i="4"/>
  <c r="U43" i="4" s="1"/>
  <c r="AB41" i="4"/>
  <c r="AC41" i="4" s="1"/>
  <c r="L41" i="4"/>
  <c r="M41" i="4" s="1"/>
  <c r="T39" i="4"/>
  <c r="U39" i="4" s="1"/>
  <c r="AB33" i="4"/>
  <c r="AC33" i="4" s="1"/>
  <c r="L33" i="4"/>
  <c r="M33" i="4" s="1"/>
  <c r="T31" i="4"/>
  <c r="U31" i="4" s="1"/>
  <c r="AB29" i="4"/>
  <c r="AC29" i="4" s="1"/>
  <c r="L29" i="4"/>
  <c r="M29" i="4" s="1"/>
  <c r="T27" i="4"/>
  <c r="U27" i="4" s="1"/>
  <c r="AB21" i="4"/>
  <c r="AC21" i="4" s="1"/>
  <c r="L21" i="4"/>
  <c r="M21" i="4" s="1"/>
  <c r="T19" i="4"/>
  <c r="U19" i="4" s="1"/>
  <c r="AB17" i="4"/>
  <c r="AC17" i="4" s="1"/>
  <c r="L17" i="4"/>
  <c r="M17" i="4" s="1"/>
  <c r="T15" i="4"/>
  <c r="U15" i="4" s="1"/>
  <c r="AB10" i="4"/>
  <c r="AC10" i="4" s="1"/>
  <c r="L10" i="4"/>
  <c r="M10" i="4" s="1"/>
  <c r="F5" i="4"/>
  <c r="P5" i="4"/>
  <c r="Q5" i="4" s="1"/>
  <c r="N18" i="4"/>
  <c r="O18" i="4" s="1"/>
  <c r="V18" i="4"/>
  <c r="W18" i="4" s="1"/>
  <c r="F18" i="4"/>
  <c r="G18" i="4" s="1"/>
  <c r="P18" i="4"/>
  <c r="Q18" i="4" s="1"/>
  <c r="X18" i="4"/>
  <c r="Y18" i="4" s="1"/>
  <c r="N11" i="4"/>
  <c r="O11" i="4" s="1"/>
  <c r="V11" i="4"/>
  <c r="W11" i="4" s="1"/>
  <c r="F11" i="4"/>
  <c r="G11" i="4" s="1"/>
  <c r="P11" i="4"/>
  <c r="Q11" i="4" s="1"/>
  <c r="X11" i="4"/>
  <c r="Y11" i="4" s="1"/>
  <c r="L44" i="4"/>
  <c r="M44" i="4" s="1"/>
  <c r="T44" i="4"/>
  <c r="U44" i="4" s="1"/>
  <c r="AB44" i="4"/>
  <c r="AC44" i="4" s="1"/>
  <c r="F44" i="4"/>
  <c r="G44" i="4" s="1"/>
  <c r="N44" i="4"/>
  <c r="O44" i="4" s="1"/>
  <c r="V44" i="4"/>
  <c r="W44" i="4" s="1"/>
  <c r="N40" i="4"/>
  <c r="O40" i="4" s="1"/>
  <c r="V40" i="4"/>
  <c r="W40" i="4" s="1"/>
  <c r="F40" i="4"/>
  <c r="G40" i="4" s="1"/>
  <c r="P40" i="4"/>
  <c r="Q40" i="4" s="1"/>
  <c r="X40" i="4"/>
  <c r="Y40" i="4" s="1"/>
  <c r="N32" i="4"/>
  <c r="O32" i="4" s="1"/>
  <c r="V32" i="4"/>
  <c r="W32" i="4" s="1"/>
  <c r="F32" i="4"/>
  <c r="G32" i="4" s="1"/>
  <c r="P32" i="4"/>
  <c r="Q32" i="4" s="1"/>
  <c r="X32" i="4"/>
  <c r="Y32" i="4" s="1"/>
  <c r="N28" i="4"/>
  <c r="O28" i="4" s="1"/>
  <c r="V28" i="4"/>
  <c r="W28" i="4" s="1"/>
  <c r="F28" i="4"/>
  <c r="G28" i="4" s="1"/>
  <c r="P28" i="4"/>
  <c r="Q28" i="4" s="1"/>
  <c r="X28" i="4"/>
  <c r="Y28" i="4" s="1"/>
  <c r="L49" i="4"/>
  <c r="M49" i="4" s="1"/>
  <c r="T49" i="4"/>
  <c r="U49" i="4" s="1"/>
  <c r="AB49" i="4"/>
  <c r="AC49" i="4" s="1"/>
  <c r="N49" i="4"/>
  <c r="O49" i="4" s="1"/>
  <c r="V49" i="4"/>
  <c r="W49" i="4" s="1"/>
  <c r="Z50" i="4"/>
  <c r="AA50" i="4" s="1"/>
  <c r="R50" i="4"/>
  <c r="S50" i="4" s="1"/>
  <c r="X49" i="4"/>
  <c r="Y49" i="4" s="1"/>
  <c r="F49" i="4"/>
  <c r="G49" i="4" s="1"/>
  <c r="R48" i="4"/>
  <c r="S48" i="4" s="1"/>
  <c r="P47" i="4"/>
  <c r="Q47" i="4" s="1"/>
  <c r="Z46" i="4"/>
  <c r="AA46" i="4" s="1"/>
  <c r="H46" i="4"/>
  <c r="I46" i="4" s="1"/>
  <c r="X45" i="4"/>
  <c r="Y45" i="4" s="1"/>
  <c r="F45" i="4"/>
  <c r="G45" i="4" s="1"/>
  <c r="R44" i="4"/>
  <c r="S44" i="4" s="1"/>
  <c r="R43" i="4"/>
  <c r="S43" i="4" s="1"/>
  <c r="AB42" i="4"/>
  <c r="AC42" i="4" s="1"/>
  <c r="L42" i="4"/>
  <c r="M42" i="4" s="1"/>
  <c r="Z41" i="4"/>
  <c r="AA41" i="4" s="1"/>
  <c r="H41" i="4"/>
  <c r="I41" i="4" s="1"/>
  <c r="T40" i="4"/>
  <c r="U40" i="4" s="1"/>
  <c r="R39" i="4"/>
  <c r="S39" i="4" s="1"/>
  <c r="Z33" i="4"/>
  <c r="AA33" i="4" s="1"/>
  <c r="H33" i="4"/>
  <c r="I33" i="4" s="1"/>
  <c r="T32" i="4"/>
  <c r="U32" i="4" s="1"/>
  <c r="R31" i="4"/>
  <c r="S31" i="4" s="1"/>
  <c r="AB30" i="4"/>
  <c r="AC30" i="4" s="1"/>
  <c r="L30" i="4"/>
  <c r="M30" i="4" s="1"/>
  <c r="Z29" i="4"/>
  <c r="AA29" i="4" s="1"/>
  <c r="H29" i="4"/>
  <c r="I29" i="4" s="1"/>
  <c r="T28" i="4"/>
  <c r="U28" i="4" s="1"/>
  <c r="R27" i="4"/>
  <c r="S27" i="4" s="1"/>
  <c r="Z21" i="4"/>
  <c r="AA21" i="4" s="1"/>
  <c r="H21" i="4"/>
  <c r="I21" i="4" s="1"/>
  <c r="T20" i="4"/>
  <c r="U20" i="4" s="1"/>
  <c r="R19" i="4"/>
  <c r="S19" i="4" s="1"/>
  <c r="AB18" i="4"/>
  <c r="AC18" i="4" s="1"/>
  <c r="L18" i="4"/>
  <c r="M18" i="4" s="1"/>
  <c r="Z17" i="4"/>
  <c r="AA17" i="4" s="1"/>
  <c r="H17" i="4"/>
  <c r="I17" i="4" s="1"/>
  <c r="T16" i="4"/>
  <c r="U16" i="4" s="1"/>
  <c r="R15" i="4"/>
  <c r="S15" i="4" s="1"/>
  <c r="AB11" i="4"/>
  <c r="AC11" i="4" s="1"/>
  <c r="L11" i="4"/>
  <c r="M11" i="4" s="1"/>
  <c r="Z10" i="4"/>
  <c r="AA10" i="4" s="1"/>
  <c r="H10" i="4"/>
  <c r="I10" i="4" s="1"/>
  <c r="T6" i="4"/>
  <c r="U6" i="4" s="1"/>
  <c r="AI31" i="4" l="1"/>
  <c r="AI32" i="4"/>
  <c r="AI16" i="4"/>
  <c r="AM16" i="4" s="1"/>
  <c r="AK40" i="4"/>
  <c r="G5" i="4"/>
  <c r="AJ9" i="4"/>
  <c r="AJ7" i="4"/>
  <c r="AJ6" i="4"/>
  <c r="AJ8" i="4"/>
  <c r="G15" i="4"/>
  <c r="AK18" i="4" s="1"/>
  <c r="AJ26" i="4"/>
  <c r="AJ24" i="4"/>
  <c r="AJ23" i="4"/>
  <c r="AJ25" i="4"/>
  <c r="AJ22" i="4"/>
  <c r="AI17" i="4"/>
  <c r="AL17" i="4" s="1"/>
  <c r="AI18" i="4"/>
  <c r="AI37" i="4"/>
  <c r="AM37" i="4" s="1"/>
  <c r="AI35" i="4"/>
  <c r="AM35" i="4" s="1"/>
  <c r="AI38" i="4"/>
  <c r="AM38" i="4" s="1"/>
  <c r="AI36" i="4"/>
  <c r="AM36" i="4" s="1"/>
  <c r="AI34" i="4"/>
  <c r="AL34" i="4" s="1"/>
  <c r="AI28" i="4"/>
  <c r="AI29" i="4"/>
  <c r="AL29" i="4" s="1"/>
  <c r="AI26" i="4"/>
  <c r="AM26" i="4" s="1"/>
  <c r="AI24" i="4"/>
  <c r="AM24" i="4" s="1"/>
  <c r="AI23" i="4"/>
  <c r="AM23" i="4" s="1"/>
  <c r="AI25" i="4"/>
  <c r="AM25" i="4" s="1"/>
  <c r="AI22" i="4"/>
  <c r="AM22" i="4" s="1"/>
  <c r="G27" i="4"/>
  <c r="AK29" i="4" s="1"/>
  <c r="AJ38" i="4"/>
  <c r="AJ36" i="4"/>
  <c r="AJ34" i="4"/>
  <c r="AJ37" i="4"/>
  <c r="AJ35" i="4"/>
  <c r="G10" i="4"/>
  <c r="AJ12" i="4"/>
  <c r="AJ11" i="4"/>
  <c r="AJ13" i="4"/>
  <c r="AJ14" i="4"/>
  <c r="AI21" i="4"/>
  <c r="AI19" i="4"/>
  <c r="AM19" i="4" s="1"/>
  <c r="AI30" i="4"/>
  <c r="AL30" i="4" s="1"/>
  <c r="AL36" i="4"/>
  <c r="AI14" i="4"/>
  <c r="AM14" i="4" s="1"/>
  <c r="AI12" i="4"/>
  <c r="AM12" i="4" s="1"/>
  <c r="AI11" i="4"/>
  <c r="AL11" i="4" s="1"/>
  <c r="AI13" i="4"/>
  <c r="AM13" i="4" s="1"/>
  <c r="AK32" i="4"/>
  <c r="AJ42" i="4"/>
  <c r="G41" i="4"/>
  <c r="AK42" i="4" s="1"/>
  <c r="AK45" i="4"/>
  <c r="AK44" i="4"/>
  <c r="AK48" i="4"/>
  <c r="AK47" i="4"/>
  <c r="AK50" i="4"/>
  <c r="AJ40" i="4"/>
  <c r="AJ17" i="4"/>
  <c r="AJ21" i="4"/>
  <c r="AJ18" i="4"/>
  <c r="AJ20" i="4"/>
  <c r="AJ19" i="4"/>
  <c r="AJ16" i="4"/>
  <c r="AJ45" i="4"/>
  <c r="AJ44" i="4"/>
  <c r="AJ50" i="4"/>
  <c r="AJ32" i="4"/>
  <c r="AJ29" i="4"/>
  <c r="AJ33" i="4"/>
  <c r="AJ30" i="4"/>
  <c r="AJ31" i="4"/>
  <c r="AJ28" i="4"/>
  <c r="AJ47" i="4"/>
  <c r="AJ48" i="4"/>
  <c r="AM44" i="4"/>
  <c r="AM50" i="4"/>
  <c r="AL42" i="4"/>
  <c r="AM40" i="4"/>
  <c r="AL44" i="4"/>
  <c r="AM33" i="4"/>
  <c r="J40" i="4"/>
  <c r="K40" i="4" s="1"/>
  <c r="AM20" i="4"/>
  <c r="J15" i="4"/>
  <c r="K15" i="4" s="1"/>
  <c r="J32" i="4"/>
  <c r="K32" i="4" s="1"/>
  <c r="AM21" i="4"/>
  <c r="AL33" i="4"/>
  <c r="AM48" i="4"/>
  <c r="AL31" i="4"/>
  <c r="AL28" i="4"/>
  <c r="AL6" i="4"/>
  <c r="AL32" i="4"/>
  <c r="AL40" i="4"/>
  <c r="J28" i="4"/>
  <c r="K28" i="4" s="1"/>
  <c r="AL47" i="4"/>
  <c r="AM45" i="4"/>
  <c r="AL18" i="4"/>
  <c r="AM31" i="4"/>
  <c r="AM42" i="4"/>
  <c r="J29" i="4"/>
  <c r="K29" i="4" s="1"/>
  <c r="J48" i="4"/>
  <c r="K48" i="4" s="1"/>
  <c r="J44" i="4"/>
  <c r="K44" i="4" s="1"/>
  <c r="J21" i="4"/>
  <c r="K21" i="4" s="1"/>
  <c r="J19" i="4"/>
  <c r="K19" i="4" s="1"/>
  <c r="AM47" i="4"/>
  <c r="J18" i="4"/>
  <c r="K18" i="4" s="1"/>
  <c r="J30" i="4"/>
  <c r="K30" i="4" s="1"/>
  <c r="J42" i="4"/>
  <c r="K42" i="4" s="1"/>
  <c r="J17" i="4"/>
  <c r="K17" i="4" s="1"/>
  <c r="J41" i="4"/>
  <c r="K41" i="4" s="1"/>
  <c r="J6" i="4"/>
  <c r="K6" i="4" s="1"/>
  <c r="J16" i="4"/>
  <c r="K16" i="4" s="1"/>
  <c r="J20" i="4"/>
  <c r="K20" i="4" s="1"/>
  <c r="J47" i="4"/>
  <c r="K47" i="4" s="1"/>
  <c r="J39" i="4"/>
  <c r="K39" i="4" s="1"/>
  <c r="AL48" i="4"/>
  <c r="AL45" i="4"/>
  <c r="J11" i="4"/>
  <c r="K11" i="4" s="1"/>
  <c r="J5" i="4"/>
  <c r="K5" i="4" s="1"/>
  <c r="J27" i="4"/>
  <c r="K27" i="4" s="1"/>
  <c r="J43" i="4"/>
  <c r="K43" i="4" s="1"/>
  <c r="J45" i="4"/>
  <c r="K45" i="4" s="1"/>
  <c r="J10" i="4"/>
  <c r="K10" i="4" s="1"/>
  <c r="J33" i="4"/>
  <c r="K33" i="4" s="1"/>
  <c r="J46" i="4"/>
  <c r="K46" i="4" s="1"/>
  <c r="J31" i="4"/>
  <c r="K31" i="4" s="1"/>
  <c r="AL50" i="4"/>
  <c r="J50" i="4"/>
  <c r="K50" i="4" s="1"/>
  <c r="J49" i="4"/>
  <c r="K49" i="4" s="1"/>
  <c r="AM34" i="4" l="1"/>
  <c r="AM17" i="4"/>
  <c r="AK17" i="4"/>
  <c r="AL25" i="4"/>
  <c r="AM11" i="4"/>
  <c r="AL26" i="4"/>
  <c r="AK31" i="4"/>
  <c r="AL35" i="4"/>
  <c r="AK19" i="4"/>
  <c r="AK30" i="4"/>
  <c r="AL24" i="4"/>
  <c r="AN24" i="4" s="1"/>
  <c r="AK21" i="4"/>
  <c r="AK33" i="4"/>
  <c r="AL37" i="4"/>
  <c r="AL13" i="4"/>
  <c r="AL23" i="4"/>
  <c r="AN23" i="4" s="1"/>
  <c r="AK28" i="4"/>
  <c r="AK13" i="4"/>
  <c r="AK11" i="4"/>
  <c r="AN11" i="4" s="1"/>
  <c r="AK14" i="4"/>
  <c r="AK12" i="4"/>
  <c r="AL14" i="4"/>
  <c r="AL38" i="4"/>
  <c r="AL12" i="4"/>
  <c r="AN12" i="4" s="1"/>
  <c r="AK23" i="4"/>
  <c r="AK25" i="4"/>
  <c r="AK22" i="4"/>
  <c r="AK26" i="4"/>
  <c r="AK24" i="4"/>
  <c r="AK16" i="4"/>
  <c r="AK20" i="4"/>
  <c r="AK36" i="4"/>
  <c r="AN36" i="4" s="1"/>
  <c r="AK34" i="4"/>
  <c r="AN34" i="4" s="1"/>
  <c r="AK37" i="4"/>
  <c r="AK35" i="4"/>
  <c r="AK38" i="4"/>
  <c r="AL22" i="4"/>
  <c r="AK7" i="4"/>
  <c r="AN7" i="4" s="1"/>
  <c r="AK6" i="4"/>
  <c r="AK8" i="4"/>
  <c r="AN8" i="4" s="1"/>
  <c r="AK9" i="4"/>
  <c r="AN9" i="4" s="1"/>
  <c r="AM29" i="4"/>
  <c r="AN48" i="4"/>
  <c r="AL20" i="4"/>
  <c r="AN40" i="4"/>
  <c r="AM32" i="4"/>
  <c r="AM30" i="4"/>
  <c r="AM18" i="4"/>
  <c r="AN45" i="4"/>
  <c r="AM6" i="4"/>
  <c r="AL19" i="4"/>
  <c r="AN47" i="4"/>
  <c r="AN44" i="4"/>
  <c r="AM28" i="4"/>
  <c r="AN31" i="4"/>
  <c r="AN33" i="4"/>
  <c r="AN42" i="4"/>
  <c r="AN17" i="4"/>
  <c r="AL21" i="4"/>
  <c r="AL16" i="4"/>
  <c r="AN50" i="4"/>
  <c r="AP51" i="4"/>
  <c r="AP52" i="4"/>
  <c r="AP53" i="4"/>
  <c r="AP54" i="4"/>
  <c r="AP55" i="4"/>
  <c r="AP56" i="4"/>
  <c r="AP57" i="4"/>
  <c r="AP58" i="4"/>
  <c r="AP59" i="4"/>
  <c r="AP60" i="4"/>
  <c r="AP61" i="4"/>
  <c r="AP62" i="4"/>
  <c r="AP63" i="4"/>
  <c r="AP64" i="4"/>
  <c r="AP65" i="4"/>
  <c r="AP66" i="4"/>
  <c r="AP67" i="4"/>
  <c r="AP68" i="4"/>
  <c r="AP69" i="4"/>
  <c r="AP70" i="4"/>
  <c r="AN25" i="4" l="1"/>
  <c r="AN38" i="4"/>
  <c r="AN37" i="4"/>
  <c r="AN26" i="4"/>
  <c r="AN13" i="4"/>
  <c r="AN35" i="4"/>
  <c r="AN22" i="4"/>
  <c r="AN14" i="4"/>
  <c r="AN29" i="4"/>
  <c r="AN20" i="4"/>
  <c r="AN18" i="4"/>
  <c r="AN32" i="4"/>
  <c r="AN28" i="4"/>
  <c r="AN30" i="4"/>
  <c r="AN19" i="4"/>
  <c r="AN6" i="4"/>
  <c r="AN16" i="4"/>
  <c r="AN21" i="4"/>
  <c r="D66" i="4"/>
  <c r="E66" i="4" s="1"/>
  <c r="F66" i="4"/>
  <c r="G66" i="4" s="1"/>
  <c r="H66" i="4"/>
  <c r="I66" i="4" s="1"/>
  <c r="L66" i="4"/>
  <c r="M66" i="4" s="1"/>
  <c r="N66" i="4"/>
  <c r="O66" i="4" s="1"/>
  <c r="P66" i="4"/>
  <c r="Q66" i="4" s="1"/>
  <c r="R66" i="4"/>
  <c r="S66" i="4" s="1"/>
  <c r="T66" i="4"/>
  <c r="U66" i="4" s="1"/>
  <c r="V66" i="4"/>
  <c r="W66" i="4" s="1"/>
  <c r="X66" i="4"/>
  <c r="Y66" i="4" s="1"/>
  <c r="Z66" i="4"/>
  <c r="AA66" i="4" s="1"/>
  <c r="AB66" i="4"/>
  <c r="AC66" i="4" s="1"/>
  <c r="J66" i="4" l="1"/>
  <c r="K66" i="4" s="1"/>
  <c r="Z67" i="4" l="1"/>
  <c r="AA67" i="4" s="1"/>
  <c r="D67" i="4"/>
  <c r="E67" i="4" s="1"/>
  <c r="Z65" i="4"/>
  <c r="AA65" i="4" s="1"/>
  <c r="D65" i="4"/>
  <c r="E65" i="4" s="1"/>
  <c r="N65" i="4" l="1"/>
  <c r="O65" i="4" s="1"/>
  <c r="F67" i="4"/>
  <c r="G67" i="4" s="1"/>
  <c r="X65" i="4"/>
  <c r="Y65" i="4" s="1"/>
  <c r="V67" i="4"/>
  <c r="W67" i="4" s="1"/>
  <c r="L67" i="4"/>
  <c r="M67" i="4" s="1"/>
  <c r="N67" i="4"/>
  <c r="O67" i="4" s="1"/>
  <c r="AB67" i="4"/>
  <c r="AC67" i="4" s="1"/>
  <c r="T67" i="4"/>
  <c r="U67" i="4" s="1"/>
  <c r="F65" i="4"/>
  <c r="G65" i="4" s="1"/>
  <c r="P65" i="4"/>
  <c r="Q65" i="4" s="1"/>
  <c r="AB65" i="4"/>
  <c r="AC65" i="4" s="1"/>
  <c r="H65" i="4"/>
  <c r="I65" i="4" s="1"/>
  <c r="T65" i="4"/>
  <c r="U65" i="4" s="1"/>
  <c r="L65" i="4"/>
  <c r="M65" i="4" s="1"/>
  <c r="V65" i="4"/>
  <c r="W65" i="4" s="1"/>
  <c r="R65" i="4"/>
  <c r="S65" i="4" s="1"/>
  <c r="H67" i="4"/>
  <c r="I67" i="4" s="1"/>
  <c r="P67" i="4"/>
  <c r="Q67" i="4" s="1"/>
  <c r="X67" i="4"/>
  <c r="Y67" i="4" s="1"/>
  <c r="R67" i="4"/>
  <c r="S67" i="4" s="1"/>
  <c r="J67" i="4" l="1"/>
  <c r="K67" i="4" s="1"/>
  <c r="J65" i="4"/>
  <c r="K65" i="4" s="1"/>
  <c r="D51" i="4" l="1"/>
  <c r="D52" i="4"/>
  <c r="D53" i="4"/>
  <c r="D54" i="4"/>
  <c r="E54" i="4" s="1"/>
  <c r="D55" i="4"/>
  <c r="E55" i="4" s="1"/>
  <c r="D56" i="4"/>
  <c r="E56" i="4" s="1"/>
  <c r="D57" i="4"/>
  <c r="E57" i="4" s="1"/>
  <c r="D58" i="4"/>
  <c r="E58" i="4" s="1"/>
  <c r="D59" i="4"/>
  <c r="E59" i="4" s="1"/>
  <c r="D60" i="4"/>
  <c r="E60" i="4" s="1"/>
  <c r="D61" i="4"/>
  <c r="E61" i="4" s="1"/>
  <c r="D62" i="4"/>
  <c r="E62" i="4" s="1"/>
  <c r="D63" i="4"/>
  <c r="E63" i="4" s="1"/>
  <c r="D64" i="4"/>
  <c r="E64" i="4" s="1"/>
  <c r="D68" i="4"/>
  <c r="D69" i="4"/>
  <c r="E69" i="4" s="1"/>
  <c r="AI70" i="4" s="1"/>
  <c r="D70" i="4"/>
  <c r="E70" i="4" s="1"/>
  <c r="AH53" i="4" l="1"/>
  <c r="E53" i="4"/>
  <c r="AI53" i="4" s="1"/>
  <c r="AH52" i="4"/>
  <c r="E52" i="4"/>
  <c r="AI52" i="4" s="1"/>
  <c r="AH51" i="4"/>
  <c r="E51" i="4"/>
  <c r="AI51" i="4" s="1"/>
  <c r="AI56" i="4"/>
  <c r="AI57" i="4"/>
  <c r="AI58" i="4"/>
  <c r="AI55" i="4"/>
  <c r="AI60" i="4"/>
  <c r="AI61" i="4"/>
  <c r="AI62" i="4"/>
  <c r="AI64" i="4"/>
  <c r="AI65" i="4"/>
  <c r="AI66" i="4"/>
  <c r="AH68" i="4"/>
  <c r="E68" i="4"/>
  <c r="AI68" i="4" s="1"/>
  <c r="AH70" i="4"/>
  <c r="AL70" i="4" s="1"/>
  <c r="AH57" i="4"/>
  <c r="AH56" i="4"/>
  <c r="AH55" i="4"/>
  <c r="AL55" i="4" s="1"/>
  <c r="AH58" i="4"/>
  <c r="AH66" i="4"/>
  <c r="AL66" i="4" s="1"/>
  <c r="AH65" i="4"/>
  <c r="AH64" i="4"/>
  <c r="AH61" i="4"/>
  <c r="AH60" i="4"/>
  <c r="AH62" i="4"/>
  <c r="AL62" i="4" s="1"/>
  <c r="F70" i="4"/>
  <c r="G70" i="4" s="1"/>
  <c r="P70" i="4"/>
  <c r="Q70" i="4" s="1"/>
  <c r="X70" i="4"/>
  <c r="Y70" i="4" s="1"/>
  <c r="L70" i="4"/>
  <c r="M70" i="4" s="1"/>
  <c r="V70" i="4"/>
  <c r="W70" i="4" s="1"/>
  <c r="T70" i="4"/>
  <c r="U70" i="4" s="1"/>
  <c r="N70" i="4"/>
  <c r="O70" i="4" s="1"/>
  <c r="Z70" i="4"/>
  <c r="AA70" i="4" s="1"/>
  <c r="R70" i="4"/>
  <c r="S70" i="4" s="1"/>
  <c r="AB70" i="4"/>
  <c r="AC70" i="4" s="1"/>
  <c r="H70" i="4"/>
  <c r="I70" i="4" s="1"/>
  <c r="N63" i="4"/>
  <c r="O63" i="4" s="1"/>
  <c r="V63" i="4"/>
  <c r="W63" i="4" s="1"/>
  <c r="F63" i="4"/>
  <c r="G63" i="4" s="1"/>
  <c r="P63" i="4"/>
  <c r="Q63" i="4" s="1"/>
  <c r="X63" i="4"/>
  <c r="Y63" i="4" s="1"/>
  <c r="H63" i="4"/>
  <c r="I63" i="4" s="1"/>
  <c r="R63" i="4"/>
  <c r="S63" i="4" s="1"/>
  <c r="Z63" i="4"/>
  <c r="AA63" i="4" s="1"/>
  <c r="T63" i="4"/>
  <c r="U63" i="4" s="1"/>
  <c r="AB63" i="4"/>
  <c r="AC63" i="4" s="1"/>
  <c r="L63" i="4"/>
  <c r="M63" i="4" s="1"/>
  <c r="F69" i="4"/>
  <c r="P69" i="4"/>
  <c r="Q69" i="4" s="1"/>
  <c r="X69" i="4"/>
  <c r="Y69" i="4" s="1"/>
  <c r="N69" i="4"/>
  <c r="O69" i="4" s="1"/>
  <c r="Z69" i="4"/>
  <c r="AA69" i="4" s="1"/>
  <c r="L69" i="4"/>
  <c r="M69" i="4" s="1"/>
  <c r="R69" i="4"/>
  <c r="S69" i="4" s="1"/>
  <c r="AB69" i="4"/>
  <c r="AC69" i="4" s="1"/>
  <c r="V69" i="4"/>
  <c r="W69" i="4" s="1"/>
  <c r="H69" i="4"/>
  <c r="I69" i="4" s="1"/>
  <c r="T69" i="4"/>
  <c r="U69" i="4" s="1"/>
  <c r="N62" i="4"/>
  <c r="O62" i="4" s="1"/>
  <c r="V62" i="4"/>
  <c r="W62" i="4" s="1"/>
  <c r="F62" i="4"/>
  <c r="G62" i="4" s="1"/>
  <c r="P62" i="4"/>
  <c r="Q62" i="4" s="1"/>
  <c r="X62" i="4"/>
  <c r="Y62" i="4" s="1"/>
  <c r="H62" i="4"/>
  <c r="I62" i="4" s="1"/>
  <c r="R62" i="4"/>
  <c r="S62" i="4" s="1"/>
  <c r="Z62" i="4"/>
  <c r="AA62" i="4" s="1"/>
  <c r="T62" i="4"/>
  <c r="U62" i="4" s="1"/>
  <c r="L62" i="4"/>
  <c r="M62" i="4" s="1"/>
  <c r="AB62" i="4"/>
  <c r="AC62" i="4" s="1"/>
  <c r="F68" i="4"/>
  <c r="P68" i="4"/>
  <c r="Q68" i="4" s="1"/>
  <c r="X68" i="4"/>
  <c r="Y68" i="4" s="1"/>
  <c r="R68" i="4"/>
  <c r="S68" i="4" s="1"/>
  <c r="AB68" i="4"/>
  <c r="AC68" i="4" s="1"/>
  <c r="H68" i="4"/>
  <c r="I68" i="4" s="1"/>
  <c r="T68" i="4"/>
  <c r="U68" i="4" s="1"/>
  <c r="Z68" i="4"/>
  <c r="AA68" i="4" s="1"/>
  <c r="L68" i="4"/>
  <c r="M68" i="4" s="1"/>
  <c r="V68" i="4"/>
  <c r="W68" i="4" s="1"/>
  <c r="N68" i="4"/>
  <c r="O68" i="4" s="1"/>
  <c r="N61" i="4"/>
  <c r="O61" i="4" s="1"/>
  <c r="V61" i="4"/>
  <c r="W61" i="4" s="1"/>
  <c r="F61" i="4"/>
  <c r="G61" i="4" s="1"/>
  <c r="P61" i="4"/>
  <c r="Q61" i="4" s="1"/>
  <c r="X61" i="4"/>
  <c r="Y61" i="4" s="1"/>
  <c r="H61" i="4"/>
  <c r="I61" i="4" s="1"/>
  <c r="R61" i="4"/>
  <c r="S61" i="4" s="1"/>
  <c r="Z61" i="4"/>
  <c r="AA61" i="4" s="1"/>
  <c r="T61" i="4"/>
  <c r="U61" i="4" s="1"/>
  <c r="AB61" i="4"/>
  <c r="AC61" i="4" s="1"/>
  <c r="L61" i="4"/>
  <c r="M61" i="4" s="1"/>
  <c r="N60" i="4"/>
  <c r="O60" i="4" s="1"/>
  <c r="V60" i="4"/>
  <c r="W60" i="4" s="1"/>
  <c r="F60" i="4"/>
  <c r="G60" i="4" s="1"/>
  <c r="P60" i="4"/>
  <c r="Q60" i="4" s="1"/>
  <c r="X60" i="4"/>
  <c r="Y60" i="4" s="1"/>
  <c r="H60" i="4"/>
  <c r="I60" i="4" s="1"/>
  <c r="R60" i="4"/>
  <c r="S60" i="4" s="1"/>
  <c r="Z60" i="4"/>
  <c r="AA60" i="4" s="1"/>
  <c r="T60" i="4"/>
  <c r="U60" i="4" s="1"/>
  <c r="AB60" i="4"/>
  <c r="AC60" i="4" s="1"/>
  <c r="L60" i="4"/>
  <c r="M60" i="4" s="1"/>
  <c r="F64" i="4"/>
  <c r="G64" i="4" s="1"/>
  <c r="P64" i="4"/>
  <c r="Q64" i="4" s="1"/>
  <c r="X64" i="4"/>
  <c r="Y64" i="4" s="1"/>
  <c r="H64" i="4"/>
  <c r="I64" i="4" s="1"/>
  <c r="R64" i="4"/>
  <c r="S64" i="4" s="1"/>
  <c r="Z64" i="4"/>
  <c r="AA64" i="4" s="1"/>
  <c r="N64" i="4"/>
  <c r="O64" i="4" s="1"/>
  <c r="AB64" i="4"/>
  <c r="AC64" i="4" s="1"/>
  <c r="T64" i="4"/>
  <c r="U64" i="4" s="1"/>
  <c r="V64" i="4"/>
  <c r="W64" i="4" s="1"/>
  <c r="L64" i="4"/>
  <c r="M64" i="4" s="1"/>
  <c r="L58" i="4"/>
  <c r="M58" i="4" s="1"/>
  <c r="T58" i="4"/>
  <c r="U58" i="4" s="1"/>
  <c r="AB58" i="4"/>
  <c r="AC58" i="4" s="1"/>
  <c r="F58" i="4"/>
  <c r="G58" i="4" s="1"/>
  <c r="P58" i="4"/>
  <c r="Q58" i="4" s="1"/>
  <c r="X58" i="4"/>
  <c r="Y58" i="4" s="1"/>
  <c r="H58" i="4"/>
  <c r="I58" i="4" s="1"/>
  <c r="R58" i="4"/>
  <c r="S58" i="4" s="1"/>
  <c r="Z58" i="4"/>
  <c r="AA58" i="4" s="1"/>
  <c r="N58" i="4"/>
  <c r="O58" i="4" s="1"/>
  <c r="V58" i="4"/>
  <c r="W58" i="4" s="1"/>
  <c r="L54" i="4"/>
  <c r="M54" i="4" s="1"/>
  <c r="T54" i="4"/>
  <c r="U54" i="4" s="1"/>
  <c r="AB54" i="4"/>
  <c r="AC54" i="4" s="1"/>
  <c r="F54" i="4"/>
  <c r="G54" i="4" s="1"/>
  <c r="P54" i="4"/>
  <c r="Q54" i="4" s="1"/>
  <c r="X54" i="4"/>
  <c r="Y54" i="4" s="1"/>
  <c r="H54" i="4"/>
  <c r="I54" i="4" s="1"/>
  <c r="R54" i="4"/>
  <c r="S54" i="4" s="1"/>
  <c r="Z54" i="4"/>
  <c r="AA54" i="4" s="1"/>
  <c r="N54" i="4"/>
  <c r="O54" i="4" s="1"/>
  <c r="V54" i="4"/>
  <c r="W54" i="4" s="1"/>
  <c r="L55" i="4"/>
  <c r="M55" i="4" s="1"/>
  <c r="T55" i="4"/>
  <c r="U55" i="4" s="1"/>
  <c r="AB55" i="4"/>
  <c r="AC55" i="4" s="1"/>
  <c r="F55" i="4"/>
  <c r="G55" i="4" s="1"/>
  <c r="P55" i="4"/>
  <c r="Q55" i="4" s="1"/>
  <c r="X55" i="4"/>
  <c r="Y55" i="4" s="1"/>
  <c r="H55" i="4"/>
  <c r="I55" i="4" s="1"/>
  <c r="R55" i="4"/>
  <c r="S55" i="4" s="1"/>
  <c r="Z55" i="4"/>
  <c r="AA55" i="4" s="1"/>
  <c r="N55" i="4"/>
  <c r="O55" i="4" s="1"/>
  <c r="V55" i="4"/>
  <c r="W55" i="4" s="1"/>
  <c r="L57" i="4"/>
  <c r="M57" i="4" s="1"/>
  <c r="T57" i="4"/>
  <c r="U57" i="4" s="1"/>
  <c r="AB57" i="4"/>
  <c r="AC57" i="4" s="1"/>
  <c r="F57" i="4"/>
  <c r="G57" i="4" s="1"/>
  <c r="P57" i="4"/>
  <c r="Q57" i="4" s="1"/>
  <c r="X57" i="4"/>
  <c r="Y57" i="4" s="1"/>
  <c r="H57" i="4"/>
  <c r="I57" i="4" s="1"/>
  <c r="R57" i="4"/>
  <c r="S57" i="4" s="1"/>
  <c r="Z57" i="4"/>
  <c r="AA57" i="4" s="1"/>
  <c r="N57" i="4"/>
  <c r="O57" i="4" s="1"/>
  <c r="V57" i="4"/>
  <c r="W57" i="4" s="1"/>
  <c r="L53" i="4"/>
  <c r="M53" i="4" s="1"/>
  <c r="T53" i="4"/>
  <c r="U53" i="4" s="1"/>
  <c r="AB53" i="4"/>
  <c r="AC53" i="4" s="1"/>
  <c r="F53" i="4"/>
  <c r="P53" i="4"/>
  <c r="Q53" i="4" s="1"/>
  <c r="X53" i="4"/>
  <c r="Y53" i="4" s="1"/>
  <c r="H53" i="4"/>
  <c r="I53" i="4" s="1"/>
  <c r="R53" i="4"/>
  <c r="S53" i="4" s="1"/>
  <c r="Z53" i="4"/>
  <c r="AA53" i="4" s="1"/>
  <c r="N53" i="4"/>
  <c r="O53" i="4" s="1"/>
  <c r="V53" i="4"/>
  <c r="W53" i="4" s="1"/>
  <c r="L59" i="4"/>
  <c r="M59" i="4" s="1"/>
  <c r="T59" i="4"/>
  <c r="U59" i="4" s="1"/>
  <c r="AB59" i="4"/>
  <c r="AC59" i="4" s="1"/>
  <c r="F59" i="4"/>
  <c r="G59" i="4" s="1"/>
  <c r="P59" i="4"/>
  <c r="Q59" i="4" s="1"/>
  <c r="X59" i="4"/>
  <c r="Y59" i="4" s="1"/>
  <c r="H59" i="4"/>
  <c r="I59" i="4" s="1"/>
  <c r="R59" i="4"/>
  <c r="S59" i="4" s="1"/>
  <c r="Z59" i="4"/>
  <c r="AA59" i="4" s="1"/>
  <c r="N59" i="4"/>
  <c r="O59" i="4" s="1"/>
  <c r="V59" i="4"/>
  <c r="W59" i="4" s="1"/>
  <c r="L56" i="4"/>
  <c r="M56" i="4" s="1"/>
  <c r="T56" i="4"/>
  <c r="U56" i="4" s="1"/>
  <c r="AB56" i="4"/>
  <c r="AC56" i="4" s="1"/>
  <c r="F56" i="4"/>
  <c r="G56" i="4" s="1"/>
  <c r="P56" i="4"/>
  <c r="Q56" i="4" s="1"/>
  <c r="X56" i="4"/>
  <c r="Y56" i="4" s="1"/>
  <c r="H56" i="4"/>
  <c r="I56" i="4" s="1"/>
  <c r="R56" i="4"/>
  <c r="S56" i="4" s="1"/>
  <c r="Z56" i="4"/>
  <c r="AA56" i="4" s="1"/>
  <c r="N56" i="4"/>
  <c r="O56" i="4" s="1"/>
  <c r="V56" i="4"/>
  <c r="W56" i="4" s="1"/>
  <c r="L52" i="4"/>
  <c r="M52" i="4" s="1"/>
  <c r="T52" i="4"/>
  <c r="U52" i="4" s="1"/>
  <c r="AB52" i="4"/>
  <c r="AC52" i="4" s="1"/>
  <c r="F52" i="4"/>
  <c r="P52" i="4"/>
  <c r="Q52" i="4" s="1"/>
  <c r="X52" i="4"/>
  <c r="Y52" i="4" s="1"/>
  <c r="H52" i="4"/>
  <c r="I52" i="4" s="1"/>
  <c r="R52" i="4"/>
  <c r="S52" i="4" s="1"/>
  <c r="Z52" i="4"/>
  <c r="AA52" i="4" s="1"/>
  <c r="N52" i="4"/>
  <c r="O52" i="4" s="1"/>
  <c r="V52" i="4"/>
  <c r="W52" i="4" s="1"/>
  <c r="F51" i="4"/>
  <c r="P51" i="4"/>
  <c r="Q51" i="4" s="1"/>
  <c r="X51" i="4"/>
  <c r="Y51" i="4" s="1"/>
  <c r="H51" i="4"/>
  <c r="I51" i="4" s="1"/>
  <c r="R51" i="4"/>
  <c r="S51" i="4" s="1"/>
  <c r="Z51" i="4"/>
  <c r="AA51" i="4" s="1"/>
  <c r="L51" i="4"/>
  <c r="M51" i="4" s="1"/>
  <c r="T51" i="4"/>
  <c r="U51" i="4" s="1"/>
  <c r="AB51" i="4"/>
  <c r="AC51" i="4" s="1"/>
  <c r="N51" i="4"/>
  <c r="O51" i="4" s="1"/>
  <c r="V51" i="4"/>
  <c r="W51" i="4" s="1"/>
  <c r="AL52" i="4" l="1"/>
  <c r="AM68" i="4"/>
  <c r="AM51" i="4"/>
  <c r="AM53" i="4"/>
  <c r="AL64" i="4"/>
  <c r="AL57" i="4"/>
  <c r="AL60" i="4"/>
  <c r="AM70" i="4"/>
  <c r="AM52" i="4"/>
  <c r="AM56" i="4"/>
  <c r="AM58" i="4"/>
  <c r="AL53" i="4"/>
  <c r="AL51" i="4"/>
  <c r="AM61" i="4"/>
  <c r="AM66" i="4"/>
  <c r="AJ51" i="4"/>
  <c r="G51" i="4"/>
  <c r="AK51" i="4" s="1"/>
  <c r="AJ52" i="4"/>
  <c r="G52" i="4"/>
  <c r="AK52" i="4" s="1"/>
  <c r="AJ53" i="4"/>
  <c r="G53" i="4"/>
  <c r="AK53" i="4" s="1"/>
  <c r="AK58" i="4"/>
  <c r="AK55" i="4"/>
  <c r="AK56" i="4"/>
  <c r="AK57" i="4"/>
  <c r="AM57" i="4"/>
  <c r="AL58" i="4"/>
  <c r="AM60" i="4"/>
  <c r="AL61" i="4"/>
  <c r="AK60" i="4"/>
  <c r="AK61" i="4"/>
  <c r="AK62" i="4"/>
  <c r="AL65" i="4"/>
  <c r="AK64" i="4"/>
  <c r="AK65" i="4"/>
  <c r="AK66" i="4"/>
  <c r="AJ68" i="4"/>
  <c r="G68" i="4"/>
  <c r="AK68" i="4" s="1"/>
  <c r="AL68" i="4"/>
  <c r="AJ70" i="4"/>
  <c r="G69" i="4"/>
  <c r="AK70" i="4" s="1"/>
  <c r="AM55" i="4"/>
  <c r="AL56" i="4"/>
  <c r="AM65" i="4"/>
  <c r="AM64" i="4"/>
  <c r="AJ65" i="4"/>
  <c r="AJ66" i="4"/>
  <c r="AJ64" i="4"/>
  <c r="AM62" i="4"/>
  <c r="AJ61" i="4"/>
  <c r="AJ62" i="4"/>
  <c r="AJ60" i="4"/>
  <c r="AJ57" i="4"/>
  <c r="AJ58" i="4"/>
  <c r="AJ55" i="4"/>
  <c r="AJ56" i="4"/>
  <c r="J63" i="4"/>
  <c r="K63" i="4" s="1"/>
  <c r="J68" i="4"/>
  <c r="K68" i="4" s="1"/>
  <c r="J69" i="4"/>
  <c r="K69" i="4" s="1"/>
  <c r="J70" i="4"/>
  <c r="K70" i="4" s="1"/>
  <c r="J62" i="4"/>
  <c r="K62" i="4" s="1"/>
  <c r="J60" i="4"/>
  <c r="K60" i="4" s="1"/>
  <c r="J64" i="4"/>
  <c r="K64" i="4" s="1"/>
  <c r="J61" i="4"/>
  <c r="K61" i="4" s="1"/>
  <c r="J52" i="4"/>
  <c r="K52" i="4" s="1"/>
  <c r="J57" i="4"/>
  <c r="K57" i="4" s="1"/>
  <c r="J53" i="4"/>
  <c r="K53" i="4" s="1"/>
  <c r="J58" i="4"/>
  <c r="K58" i="4" s="1"/>
  <c r="J59" i="4"/>
  <c r="K59" i="4" s="1"/>
  <c r="J54" i="4"/>
  <c r="K54" i="4" s="1"/>
  <c r="J56" i="4"/>
  <c r="K56" i="4" s="1"/>
  <c r="J55" i="4"/>
  <c r="K55" i="4" s="1"/>
  <c r="J51" i="4"/>
  <c r="K51" i="4" s="1"/>
  <c r="AN66" i="4" l="1"/>
  <c r="AN65" i="4"/>
  <c r="AN53" i="4"/>
  <c r="AN60" i="4"/>
  <c r="AN68" i="4"/>
  <c r="AN51" i="4"/>
  <c r="AN52" i="4"/>
  <c r="AN62" i="4"/>
  <c r="AN56" i="4"/>
  <c r="AN64" i="4"/>
  <c r="AN57" i="4"/>
  <c r="AN61" i="4"/>
  <c r="AN70" i="4"/>
  <c r="AN58" i="4"/>
  <c r="AN55" i="4"/>
</calcChain>
</file>

<file path=xl/sharedStrings.xml><?xml version="1.0" encoding="utf-8"?>
<sst xmlns="http://schemas.openxmlformats.org/spreadsheetml/2006/main" count="1661" uniqueCount="290">
  <si>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</si>
  <si>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</si>
  <si>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</si>
  <si>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</si>
  <si>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</si>
  <si>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</si>
  <si>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</si>
  <si>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</si>
  <si>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</si>
  <si>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</si>
  <si>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</si>
  <si>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</si>
  <si>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</si>
  <si>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</si>
  <si>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</si>
  <si>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</si>
  <si>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</si>
  <si>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</si>
  <si>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</si>
  <si>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</si>
  <si>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</si>
  <si>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</si>
  <si>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</si>
  <si>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</si>
  <si>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</si>
  <si>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</si>
  <si>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</si>
  <si>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</si>
  <si>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</si>
  <si>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</si>
  <si>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</si>
  <si>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</si>
  <si>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</si>
  <si>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</si>
  <si>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</si>
  <si>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</si>
  <si>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</si>
  <si>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</si>
  <si>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</si>
  <si>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</si>
  <si>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</si>
  <si>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</si>
  <si>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</si>
  <si>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</si>
  <si>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</si>
  <si>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</si>
  <si>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</si>
  <si>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</si>
  <si>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</si>
  <si>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</si>
  <si>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</si>
  <si>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</si>
  <si>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</si>
  <si>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</si>
  <si>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</si>
  <si>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</si>
  <si>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</si>
  <si>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</si>
  <si>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</si>
  <si>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</si>
  <si>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</si>
  <si>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</si>
  <si>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</si>
  <si>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</si>
  <si>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</si>
  <si>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</si>
  <si>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</si>
  <si>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</si>
  <si>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</si>
  <si>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</si>
  <si>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</si>
  <si>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</si>
  <si>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</si>
  <si>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</si>
  <si>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</si>
  <si>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</si>
  <si>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</si>
  <si>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</si>
  <si>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</si>
  <si>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</si>
  <si>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</si>
  <si>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</si>
  <si>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</si>
  <si>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</si>
  <si>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</si>
  <si>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</si>
  <si>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</si>
  <si>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</si>
  <si>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COPY BatchResults.csv values from cell A1 and paste here @cell B2</t>
  </si>
  <si>
    <t>Propane Energy Consumption (MBtu)</t>
  </si>
  <si>
    <t>Domestic Hot Water</t>
  </si>
  <si>
    <t>Indoor Lighting</t>
  </si>
  <si>
    <t>Other Ltg</t>
  </si>
  <si>
    <t>BLUE-CANYON_725845</t>
  </si>
  <si>
    <t>Title24Compliance</t>
  </si>
  <si>
    <t>PASS</t>
  </si>
  <si>
    <t>--</t>
  </si>
  <si>
    <t>Successful (140 warnings)</t>
  </si>
  <si>
    <t>CA 2016 Nonresidential, Vers. 2.0</t>
  </si>
  <si>
    <t>-</t>
  </si>
  <si>
    <t>TORRANCE_722955</t>
  </si>
  <si>
    <t>FAIL</t>
  </si>
  <si>
    <t>PALM-SPRINGS-INTL_722868</t>
  </si>
  <si>
    <t>Successful (117 warnings)</t>
  </si>
  <si>
    <t>Successful (128 warnings)</t>
  </si>
  <si>
    <t>Successful (137 warnings)</t>
  </si>
  <si>
    <t>Successful (141 warnings)</t>
  </si>
  <si>
    <t>Successful (116 warnings)</t>
  </si>
  <si>
    <t>Successful (86 warnings)</t>
  </si>
  <si>
    <t>Successful (90 warnings)</t>
  </si>
  <si>
    <t>0400006-OffLrg-CRAH</t>
  </si>
  <si>
    <t>0413306-OffLrg-CRAC</t>
  </si>
  <si>
    <t>0400016-OffLrg-CRAH</t>
  </si>
  <si>
    <t>0413216-OffLrg-CRAC</t>
  </si>
  <si>
    <t>1000006-RetlStrp-BaselinePTAC</t>
  </si>
  <si>
    <t>1010306-RetlStrp-HVACPTAC DXCOP</t>
  </si>
  <si>
    <t>1014506-RetlStrp-WSHP</t>
  </si>
  <si>
    <t>1010606-RetlStrp-FPFC</t>
  </si>
  <si>
    <t>1000015-RetlStrp-BaselinePTAC</t>
  </si>
  <si>
    <t>1010115-RetlStrp-HVACPTAC DXCOP</t>
  </si>
  <si>
    <t>1014315-RetlStrp-WSHP</t>
  </si>
  <si>
    <t>1010515-RetlStrp-FPFC</t>
  </si>
  <si>
    <t>1000006-RetlStrp-BaselinePSZ</t>
  </si>
  <si>
    <t>1009806-RetlStrp-HVACPSZ DXCOP</t>
  </si>
  <si>
    <t>1009906-RetlStrp-HVACPSZ HeatEff</t>
  </si>
  <si>
    <t>1010006-RetlStrp-HVACPSZ EconomizerControl</t>
  </si>
  <si>
    <t>1013906-RetlStrp-EvapCooler</t>
  </si>
  <si>
    <t>1000015-RetlStrp-BaselinePSZ</t>
  </si>
  <si>
    <t>1009215-RetlStrp-HVACPSZ DXCOP</t>
  </si>
  <si>
    <t>1009315-RetlStrp-HVACPSZ HeatEff</t>
  </si>
  <si>
    <t>1009415-RetlStrp-HVACPSZ EconomizerControl</t>
  </si>
  <si>
    <t>1013715-RetlStrp-EvapCooler</t>
  </si>
  <si>
    <t>0400006-OffLrg-Baserun</t>
  </si>
  <si>
    <t>0408806-OffLrg-HVACChillerCOP</t>
  </si>
  <si>
    <t>0408906-OffLrg-HVACChWdeltaT</t>
  </si>
  <si>
    <t>0400016-OffLrg-Baserun</t>
  </si>
  <si>
    <t>0408416-OffLrg-HVACChillerCOP</t>
  </si>
  <si>
    <t>0408516-OffLrg-HVACChWdeltaT</t>
  </si>
  <si>
    <t>0314806-OffMed-LabwExhPVAV</t>
  </si>
  <si>
    <t>0313606-OffMed-LabwExhDOAS</t>
  </si>
  <si>
    <t>0314716-OffMed-LabwExhPVAV</t>
  </si>
  <si>
    <t>0313516-OffMed-LabwExhDOAS</t>
  </si>
  <si>
    <t>0300006-OffMed-Baseline</t>
  </si>
  <si>
    <t>0302006-OffMed-FloorSlabInsulation</t>
  </si>
  <si>
    <t>0302206-OffMed-GlazingWindowU</t>
  </si>
  <si>
    <t>0302306-OffMed-GlazingWindowSHGC</t>
  </si>
  <si>
    <t>0302406-OffMed-GlazingWindowUSHGC</t>
  </si>
  <si>
    <t>0303406-OffMed-LightingLowLPD</t>
  </si>
  <si>
    <t>0303506-OffMed-LightingHighLPD</t>
  </si>
  <si>
    <t>0307606-OffMed-HVACPVAV Design</t>
  </si>
  <si>
    <t>0307706-OffMed-HVACPVAV SATControl</t>
  </si>
  <si>
    <t>0307906-OffMed-HVACPVAV EconomizerType</t>
  </si>
  <si>
    <t>0314206-OffMed-FanPwrBox</t>
  </si>
  <si>
    <t>0312706-OffMed-Plenum</t>
  </si>
  <si>
    <t>0300016-OffMed-Baseline</t>
  </si>
  <si>
    <t>0301516-OffMed-FloorSlabInsulation</t>
  </si>
  <si>
    <t>0303216-OffMed-LightingLowLPD</t>
  </si>
  <si>
    <t>0303316-OffMed-LightingHighLPD</t>
  </si>
  <si>
    <t>0301716-OffMed-GlazingWindowU</t>
  </si>
  <si>
    <t>0301816-OffMed-GlazingWindowSHGC</t>
  </si>
  <si>
    <t>0301916-OffMed-GlazingWindowUSHGC</t>
  </si>
  <si>
    <t>0307216-OffMed-HVACPVAV Design</t>
  </si>
  <si>
    <t>0307316-OffMed-HVACPVAV SATControl</t>
  </si>
  <si>
    <t>0307516-OffMed-HVACPVAV EconomizerType</t>
  </si>
  <si>
    <t>0314116-OffMed-FanPwrBox</t>
  </si>
  <si>
    <t>0312616-OffMed-Plenum</t>
  </si>
  <si>
    <t>0500006-RetlMed-Baseline</t>
  </si>
  <si>
    <t>0500706-RetlMed-EnvelopeRoofInsulation</t>
  </si>
  <si>
    <t>0500806-RetlMed-EnvelopeWallInsulation</t>
  </si>
  <si>
    <t>0500906-RetlMed-EnvelopeHeavy</t>
  </si>
  <si>
    <t>0513006-RetlMed-SZVAV</t>
  </si>
  <si>
    <t>0500015-RetlMed-Baseline</t>
  </si>
  <si>
    <t>0500115-RetlMed-EnvelopeRoofInsulation</t>
  </si>
  <si>
    <t>0500215-RetlMed-EnvelopeWallInsulation</t>
  </si>
  <si>
    <t>0500315-RetlMed-EnvelopeHeavy</t>
  </si>
  <si>
    <t>0512815-RetlMed-SZVAV</t>
  </si>
  <si>
    <t>0400007-OffLrg-Baserun</t>
  </si>
  <si>
    <t>0402507-OffLrg-WWR20</t>
  </si>
  <si>
    <t>0404207-OffLrg-Cont.DimHighVT</t>
  </si>
  <si>
    <t>0404307-OffLrg-StepDim</t>
  </si>
  <si>
    <t>0404407-OffLrg-StepDimHighVT</t>
  </si>
  <si>
    <t>0500007-RetlMed-Baseline</t>
  </si>
  <si>
    <t>0506007-RetlMed-Daylighting SRRBaseHighVT</t>
  </si>
  <si>
    <t>0506107-RetlMed-Daylighting SRR4.67</t>
  </si>
  <si>
    <t>0506207-RetlMed-Daylighting SRR4.67HighVT</t>
  </si>
  <si>
    <t>Successful (80 warnings)</t>
  </si>
  <si>
    <t>Successful (133 warnings)</t>
  </si>
  <si>
    <t>SAN-DIEGO-LINDBERGH_722900</t>
  </si>
  <si>
    <t>Successful (148 warnings)</t>
  </si>
  <si>
    <t>Successful (152 warnings)</t>
  </si>
  <si>
    <t>Successful (157 warnings)</t>
  </si>
  <si>
    <t>Successful (156 warnings)</t>
  </si>
  <si>
    <t>Successful (134 warnings)</t>
  </si>
  <si>
    <t>1.11.1.d869ebc332</t>
  </si>
  <si>
    <t>Successful (142 warnings)</t>
  </si>
  <si>
    <t>Successful (125 warnings)</t>
  </si>
  <si>
    <t>Successful (153 warnings)</t>
  </si>
  <si>
    <t>Successful (158 warnings)</t>
  </si>
  <si>
    <t>Successful (81 warnings)</t>
  </si>
  <si>
    <t>Successful (92 warnings)</t>
  </si>
  <si>
    <t>Successful (82 warnings)</t>
  </si>
  <si>
    <t>Successful (113 warnings)</t>
  </si>
  <si>
    <t>Successful (108 warnings)</t>
  </si>
  <si>
    <t>Successful (2 severe errors, 110 warnings)</t>
  </si>
  <si>
    <t>Successful (106 warnings)</t>
  </si>
  <si>
    <t>Successful (118 warnings)</t>
  </si>
  <si>
    <t>CBECC-Com 2016.2.1</t>
  </si>
  <si>
    <t>2016-Sep-19 07:37:52</t>
  </si>
  <si>
    <t>CBECC-Com 2016.2.1 (868)</t>
  </si>
  <si>
    <t>BEMCmpMgr 2016.2.1 (4372)</t>
  </si>
  <si>
    <t>C:\Users\nikhilk\Documents\svn-CBECC-Com\CBECC-Com13\Data\EPW\</t>
  </si>
  <si>
    <t>C:\Users\nikhilk\Documents\svn-CBECC-Com\CBECC-Com13\Projects\SoftwareSensitivity2016 Tests\DetailedGeometry\BO_0918_STDG16\</t>
  </si>
  <si>
    <t>2016-Sep-19 07:39:31</t>
  </si>
  <si>
    <t>2016-Sep-19 07:41:09</t>
  </si>
  <si>
    <t>2016-Sep-19 07:42:44</t>
  </si>
  <si>
    <t>2016-Sep-19 07:44:16</t>
  </si>
  <si>
    <t>2016-Sep-19 07:45:48</t>
  </si>
  <si>
    <t>2016-Sep-19 07:47:08</t>
  </si>
  <si>
    <t>2016-Sep-19 07:48:27</t>
  </si>
  <si>
    <t>2016-Sep-19 07:49:48</t>
  </si>
  <si>
    <t>2016-Sep-19 07:51:07</t>
  </si>
  <si>
    <t>2016-Sep-19 07:52:40</t>
  </si>
  <si>
    <t>2016-Sep-19 07:54:12</t>
  </si>
  <si>
    <t>2016-Sep-19 07:55:32</t>
  </si>
  <si>
    <t>2016-Sep-19 07:56:53</t>
  </si>
  <si>
    <t>2016-Sep-19 07:58:27</t>
  </si>
  <si>
    <t>2016-Sep-19 08:00:23</t>
  </si>
  <si>
    <t>2016-Sep-19 08:01:55</t>
  </si>
  <si>
    <t>2016-Sep-19 08:03:16</t>
  </si>
  <si>
    <t>2016-Sep-19 08:04:40</t>
  </si>
  <si>
    <t>2016-Sep-19 08:06:00</t>
  </si>
  <si>
    <t>2016-Sep-19 08:07:33</t>
  </si>
  <si>
    <t>2016-Sep-19 08:08:52</t>
  </si>
  <si>
    <t>2016-Sep-19 08:10:33</t>
  </si>
  <si>
    <t>2016-Sep-19 08:12:02</t>
  </si>
  <si>
    <t>2016-Sep-19 08:13:38</t>
  </si>
  <si>
    <t>2016-Sep-19 08:14:59</t>
  </si>
  <si>
    <t>2016-Sep-19 08:16:42</t>
  </si>
  <si>
    <t>2016-Sep-19 08:18:11</t>
  </si>
  <si>
    <t>2016-Sep-19 08:21:23</t>
  </si>
  <si>
    <t>2016-Sep-19 08:25:00</t>
  </si>
  <si>
    <t>2016-Sep-19 08:28:22</t>
  </si>
  <si>
    <t>2016-Sep-19 08:32:27</t>
  </si>
  <si>
    <t>2016-Sep-19 08:36:43</t>
  </si>
  <si>
    <t>2016-Sep-19 08:39:53</t>
  </si>
  <si>
    <t>2016-Sep-19 08:42:30</t>
  </si>
  <si>
    <t>2016-Sep-19 08:45:59</t>
  </si>
  <si>
    <t>2016-Sep-19 08:49:08</t>
  </si>
  <si>
    <t>2016-Sep-19 08:52:27</t>
  </si>
  <si>
    <t>2016-Sep-19 08:55:43</t>
  </si>
  <si>
    <t>2016-Sep-19 08:58:52</t>
  </si>
  <si>
    <t>2016-Sep-19 09:02:00</t>
  </si>
  <si>
    <t>2016-Sep-19 09:06:15</t>
  </si>
  <si>
    <t>2016-Sep-19 09:10:39</t>
  </si>
  <si>
    <t>2016-Sep-23 14:53:04</t>
  </si>
  <si>
    <t>BEMCmpMgr 2016.2.1 (4377)</t>
  </si>
  <si>
    <t>C:\Users\nikhilk\Documents\CBECC-Com 2016-2-1 Data\EPW\</t>
  </si>
  <si>
    <t>C:\Users\nikhilk\Documents\CBECC-Com 2016-2-1 Projects\0500\BatchOut_160923_2016_SST_DG\</t>
  </si>
  <si>
    <t>2016-Sep-22 22:57:12</t>
  </si>
  <si>
    <t>C:\Users\nikhilk\Documents\CBECC-Com 2016-2-1 Projects\0500\BatchOut_160922_2016_SST_DG\</t>
  </si>
  <si>
    <t>2016-Sep-22 22:59:21</t>
  </si>
  <si>
    <t>2016-Sep-22 23:01:31</t>
  </si>
  <si>
    <t>2016-Sep-23 14:55:15</t>
  </si>
  <si>
    <t>2016-Sep-22 23:05:51</t>
  </si>
  <si>
    <t>2016-Sep-22 23:07:40</t>
  </si>
  <si>
    <t>2016-Sep-22 23:09:29</t>
  </si>
  <si>
    <t>2016-Sep-22 23:11:20</t>
  </si>
  <si>
    <t>2016-Sep-22 23:13:08</t>
  </si>
  <si>
    <t>2016-Sep-23 14:57:04</t>
  </si>
  <si>
    <t>2016-Sep-22 23:16:42</t>
  </si>
  <si>
    <t>2016-Sep-22 23:19:23</t>
  </si>
  <si>
    <t>2016-Sep-22 23:21:20</t>
  </si>
  <si>
    <t>2016-Sep-19 09:26:35</t>
  </si>
  <si>
    <t>2016-Sep-19 09:27:43</t>
  </si>
  <si>
    <t>2016-Sep-19 09:28:49</t>
  </si>
  <si>
    <t>2016-Sep-19 09:29:52</t>
  </si>
  <si>
    <t>2016-Sep-19 09:30:58</t>
  </si>
  <si>
    <t>2016-Sep-19 09:32:04</t>
  </si>
  <si>
    <t>2016-Sep-19 09:33:09</t>
  </si>
  <si>
    <t>2016-Sep-19 09:34:21</t>
  </si>
  <si>
    <t>2016-Sep-19 09:35:32</t>
  </si>
  <si>
    <t>2016-Sep-19 09:36:44</t>
  </si>
  <si>
    <t>2016-Sep-19 09:37:48</t>
  </si>
  <si>
    <t>2016-Sep-19 09:38:56</t>
  </si>
  <si>
    <t>2016-Sep-19 09:40:49</t>
  </si>
  <si>
    <t>2016-Sep-19 09:42:21</t>
  </si>
  <si>
    <t>2016-Sep-19 09:43:27</t>
  </si>
  <si>
    <t>2016-Sep-19 09:44:38</t>
  </si>
  <si>
    <t>2016-Sep-19 09:45:43</t>
  </si>
  <si>
    <t>2016-Sep-19 09:46:52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</si>
</sst>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9"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rgb="FF0070C0"/>
      <name val="Calibri"/>
      <family val="2"/>
      <scheme val="minor"/>
    </font>
    <font>
      <sz val="11"/>
      <color rgb="FF0070C0"/>
      <name val="Calibri"/>
      <family val="2"/>
      <scheme val="minor"/>
    </font>
    <font>
      <sz val="10"/>
      <color rgb="FF9C0006"/>
      <name val="Calibri"/>
      <family val="2"/>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888">
    <xf numFmtId="0" fontId="0" fillId="0" borderId="0"/>
    <xf numFmtId="9" fontId="6" fillId="0" borderId="0" applyFont="0" applyFill="0" applyBorder="0" applyAlignment="0" applyProtection="0"/>
    <xf numFmtId="0" fontId="8" fillId="0" borderId="0"/>
    <xf numFmtId="164" fontId="12" fillId="0" borderId="0" applyFont="0" applyFill="0" applyBorder="0" applyAlignment="0" applyProtection="0">
      <alignment horizontal="right"/>
    </xf>
    <xf numFmtId="2" fontId="12" fillId="0" borderId="0" applyFont="0" applyFill="0" applyBorder="0" applyAlignment="0" applyProtection="0">
      <alignment horizontal="right"/>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12" fillId="0" borderId="0" applyFont="0" applyFill="0" applyBorder="0" applyAlignment="0" applyProtection="0">
      <alignment horizontal="right"/>
    </xf>
    <xf numFmtId="165" fontId="12" fillId="0" borderId="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8" fillId="0" borderId="0"/>
    <xf numFmtId="0" fontId="8" fillId="0" borderId="0"/>
    <xf numFmtId="0" fontId="8" fillId="0" borderId="0"/>
    <xf numFmtId="0" fontId="6" fillId="0" borderId="0"/>
    <xf numFmtId="0" fontId="6" fillId="0" borderId="0"/>
    <xf numFmtId="0" fontId="6" fillId="0" borderId="0"/>
    <xf numFmtId="0" fontId="6" fillId="0" borderId="0"/>
    <xf numFmtId="0" fontId="8" fillId="0" borderId="0"/>
    <xf numFmtId="0" fontId="6" fillId="0" borderId="0"/>
    <xf numFmtId="0" fontId="8" fillId="0" borderId="0"/>
    <xf numFmtId="0" fontId="8" fillId="0" borderId="0"/>
    <xf numFmtId="0" fontId="8" fillId="0" borderId="0"/>
    <xf numFmtId="0" fontId="6" fillId="2" borderId="1" applyNumberFormat="0" applyFont="0" applyAlignment="0" applyProtection="0"/>
    <xf numFmtId="0" fontId="15" fillId="0" borderId="7" applyFill="0" applyProtection="0">
      <alignment horizontal="right" wrapText="1"/>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0" fontId="16" fillId="0" borderId="0" applyFill="0" applyBorder="0" applyProtection="0">
      <alignment horizontal="left" wrapText="1"/>
    </xf>
    <xf numFmtId="0" fontId="9" fillId="0" borderId="0"/>
    <xf numFmtId="0" fontId="17" fillId="0" borderId="0"/>
    <xf numFmtId="9" fontId="8"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8" fillId="0" borderId="0"/>
    <xf numFmtId="9" fontId="8" fillId="0" borderId="0" applyFont="0" applyFill="0" applyBorder="0" applyAlignment="0" applyProtection="0"/>
    <xf numFmtId="0" fontId="6" fillId="0" borderId="0"/>
    <xf numFmtId="9" fontId="17"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17" fillId="0" borderId="0"/>
    <xf numFmtId="0" fontId="17" fillId="0" borderId="0"/>
    <xf numFmtId="0" fontId="8" fillId="0" borderId="0"/>
    <xf numFmtId="0" fontId="8" fillId="0" borderId="0"/>
    <xf numFmtId="0" fontId="6" fillId="0" borderId="0"/>
    <xf numFmtId="9" fontId="8"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8" fillId="0" borderId="0"/>
    <xf numFmtId="0" fontId="8" fillId="0" borderId="0"/>
    <xf numFmtId="0" fontId="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 fillId="0" borderId="0"/>
    <xf numFmtId="0" fontId="8" fillId="0" borderId="0"/>
    <xf numFmtId="0" fontId="35" fillId="0" borderId="0"/>
    <xf numFmtId="9" fontId="35" fillId="0" borderId="0" applyFont="0" applyFill="0" applyBorder="0" applyAlignment="0" applyProtection="0"/>
    <xf numFmtId="0" fontId="35" fillId="0" borderId="0"/>
    <xf numFmtId="0" fontId="35" fillId="0" borderId="0"/>
    <xf numFmtId="0" fontId="37" fillId="0" borderId="0" applyNumberFormat="0" applyFill="0" applyBorder="0" applyAlignment="0" applyProtection="0"/>
    <xf numFmtId="0" fontId="37" fillId="0" borderId="0" applyNumberForma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3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 fillId="0" borderId="0"/>
    <xf numFmtId="0" fontId="8" fillId="0" borderId="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8" fillId="0" borderId="0"/>
    <xf numFmtId="0" fontId="8" fillId="0" borderId="0"/>
    <xf numFmtId="0" fontId="8" fillId="0" borderId="0"/>
    <xf numFmtId="0" fontId="37"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41" fillId="0" borderId="9" applyNumberFormat="0" applyFill="0" applyAlignment="0" applyProtection="0"/>
    <xf numFmtId="0" fontId="42" fillId="0" borderId="10" applyNumberFormat="0" applyFill="0" applyAlignment="0" applyProtection="0"/>
    <xf numFmtId="0" fontId="43" fillId="0" borderId="11" applyNumberFormat="0" applyFill="0" applyAlignment="0" applyProtection="0"/>
    <xf numFmtId="0" fontId="43" fillId="0" borderId="0" applyNumberFormat="0" applyFill="0" applyBorder="0" applyAlignment="0" applyProtection="0"/>
    <xf numFmtId="0" fontId="44" fillId="4" borderId="0" applyNumberFormat="0" applyBorder="0" applyAlignment="0" applyProtection="0"/>
    <xf numFmtId="0" fontId="45" fillId="5" borderId="0" applyNumberFormat="0" applyBorder="0" applyAlignment="0" applyProtection="0"/>
    <xf numFmtId="0" fontId="46" fillId="6" borderId="0" applyNumberFormat="0" applyBorder="0" applyAlignment="0" applyProtection="0"/>
    <xf numFmtId="0" fontId="47" fillId="7" borderId="12" applyNumberFormat="0" applyAlignment="0" applyProtection="0"/>
    <xf numFmtId="0" fontId="48" fillId="8" borderId="13" applyNumberFormat="0" applyAlignment="0" applyProtection="0"/>
    <xf numFmtId="0" fontId="49" fillId="8" borderId="12" applyNumberFormat="0" applyAlignment="0" applyProtection="0"/>
    <xf numFmtId="0" fontId="50" fillId="0" borderId="14" applyNumberFormat="0" applyFill="0" applyAlignment="0" applyProtection="0"/>
    <xf numFmtId="0" fontId="51" fillId="9" borderId="15" applyNumberFormat="0" applyAlignment="0" applyProtection="0"/>
    <xf numFmtId="0" fontId="52" fillId="0" borderId="0" applyNumberFormat="0" applyFill="0" applyBorder="0" applyAlignment="0" applyProtection="0"/>
    <xf numFmtId="0" fontId="5" fillId="2" borderId="1" applyNumberFormat="0" applyFont="0" applyAlignment="0" applyProtection="0"/>
    <xf numFmtId="0" fontId="53" fillId="0" borderId="0" applyNumberFormat="0" applyFill="0" applyBorder="0" applyAlignment="0" applyProtection="0"/>
    <xf numFmtId="0" fontId="54" fillId="0" borderId="16" applyNumberFormat="0" applyFill="0" applyAlignment="0" applyProtection="0"/>
    <xf numFmtId="0" fontId="5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5" fillId="13" borderId="0" applyNumberFormat="0" applyBorder="0" applyAlignment="0" applyProtection="0"/>
    <xf numFmtId="0" fontId="5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5" fillId="21" borderId="0" applyNumberFormat="0" applyBorder="0" applyAlignment="0" applyProtection="0"/>
    <xf numFmtId="0" fontId="5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5" fillId="3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5"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4" fillId="0" borderId="0"/>
    <xf numFmtId="0" fontId="4" fillId="0" borderId="0"/>
    <xf numFmtId="0" fontId="4"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5" borderId="0" applyNumberFormat="0" applyBorder="0" applyAlignment="0" applyProtection="0"/>
  </cellStyleXfs>
  <cellXfs count="114">
    <xf numFmtId="0" fontId="0" fillId="0" borderId="0" xfId="0"/>
    <xf numFmtId="0" fontId="8" fillId="0" borderId="0" xfId="2" applyFill="1"/>
    <xf numFmtId="0" fontId="9" fillId="0" borderId="0" xfId="0" applyFont="1"/>
    <xf numFmtId="0" fontId="7" fillId="0" borderId="0" xfId="0" applyFont="1"/>
    <xf numFmtId="0" fontId="9" fillId="0" borderId="0" xfId="0" applyFont="1" applyAlignment="1">
      <alignment vertical="top"/>
    </xf>
    <xf numFmtId="0" fontId="8" fillId="0" borderId="0" xfId="2" applyFill="1" applyAlignment="1">
      <alignment horizontal="right" wrapText="1"/>
    </xf>
    <xf numFmtId="0" fontId="11" fillId="0" borderId="0" xfId="2" applyFont="1" applyFill="1" applyAlignment="1">
      <alignment horizontal="left" vertical="center" wrapText="1"/>
    </xf>
    <xf numFmtId="0" fontId="7" fillId="0" borderId="0" xfId="0" applyFont="1" applyAlignment="1">
      <alignment vertical="center"/>
    </xf>
    <xf numFmtId="0" fontId="8" fillId="0" borderId="0" xfId="2" applyFont="1" applyFill="1" applyAlignment="1">
      <alignment horizontal="left" vertical="center" wrapText="1"/>
    </xf>
    <xf numFmtId="0" fontId="9"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164" fontId="0" fillId="0" borderId="3" xfId="0" applyNumberFormat="1" applyFont="1" applyFill="1" applyBorder="1" applyAlignment="1" applyProtection="1">
      <alignment vertical="center"/>
      <protection hidden="1"/>
    </xf>
    <xf numFmtId="1" fontId="9" fillId="0" borderId="0" xfId="1" applyNumberFormat="1" applyFont="1" applyAlignment="1">
      <alignment horizontal="center"/>
    </xf>
    <xf numFmtId="10" fontId="9" fillId="0" borderId="0" xfId="1" applyNumberFormat="1" applyFont="1" applyAlignment="1">
      <alignment horizontal="center"/>
    </xf>
    <xf numFmtId="0" fontId="33" fillId="0" borderId="0" xfId="0" applyFont="1" applyAlignment="1">
      <alignment horizontal="center"/>
    </xf>
    <xf numFmtId="0" fontId="7" fillId="0" borderId="0" xfId="0" applyFont="1" applyFill="1" applyAlignment="1">
      <alignment vertical="center"/>
    </xf>
    <xf numFmtId="0" fontId="9" fillId="0" borderId="0" xfId="0" applyFont="1" applyFill="1" applyAlignment="1">
      <alignment vertical="top"/>
    </xf>
    <xf numFmtId="10" fontId="0" fillId="0" borderId="0" xfId="0" applyNumberFormat="1" applyFont="1" applyFill="1" applyBorder="1" applyAlignment="1" applyProtection="1">
      <alignment vertical="center"/>
      <protection hidden="1"/>
    </xf>
    <xf numFmtId="10" fontId="7"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0" fillId="0" borderId="0" xfId="0" applyFill="1"/>
    <xf numFmtId="0" fontId="8" fillId="0" borderId="0" xfId="2" applyFont="1" applyFill="1" applyAlignment="1">
      <alignment horizontal="left" vertical="center" wrapText="1"/>
    </xf>
    <xf numFmtId="0" fontId="0" fillId="0" borderId="0" xfId="0" applyAlignment="1">
      <alignment horizontal="center"/>
    </xf>
    <xf numFmtId="2" fontId="0" fillId="0" borderId="0" xfId="0" applyNumberFormat="1"/>
    <xf numFmtId="21" fontId="0" fillId="0" borderId="0" xfId="0" applyNumberFormat="1"/>
    <xf numFmtId="0" fontId="10" fillId="0" borderId="3" xfId="0" applyFont="1" applyBorder="1" applyAlignment="1">
      <alignment horizontal="left" vertical="top" wrapText="1"/>
    </xf>
    <xf numFmtId="0" fontId="10" fillId="0" borderId="2" xfId="0" applyFont="1" applyBorder="1" applyAlignment="1">
      <alignment horizontal="left" vertical="top"/>
    </xf>
    <xf numFmtId="0" fontId="10" fillId="0" borderId="3" xfId="0" applyFont="1" applyFill="1" applyBorder="1" applyAlignment="1">
      <alignment horizontal="left" vertical="top"/>
    </xf>
    <xf numFmtId="0" fontId="10" fillId="0" borderId="3" xfId="0" applyFont="1" applyBorder="1" applyAlignment="1">
      <alignment horizontal="left" vertical="top"/>
    </xf>
    <xf numFmtId="0" fontId="10" fillId="0" borderId="0" xfId="0" applyFont="1" applyAlignment="1">
      <alignment horizontal="left" vertical="top"/>
    </xf>
    <xf numFmtId="3" fontId="39" fillId="0" borderId="3" xfId="149" applyNumberFormat="1" applyFont="1" applyFill="1" applyBorder="1" applyAlignment="1">
      <alignment horizontal="left" vertical="top" wrapText="1"/>
    </xf>
    <xf numFmtId="3" fontId="9" fillId="0" borderId="3" xfId="0" applyNumberFormat="1" applyFont="1" applyBorder="1" applyAlignment="1">
      <alignment horizontal="left" vertical="top"/>
    </xf>
    <xf numFmtId="0" fontId="9" fillId="0" borderId="3" xfId="0" applyFont="1" applyBorder="1" applyAlignment="1">
      <alignment horizontal="left" vertical="top"/>
    </xf>
    <xf numFmtId="3" fontId="9" fillId="0" borderId="3" xfId="0" applyNumberFormat="1" applyFont="1" applyFill="1" applyBorder="1" applyAlignment="1">
      <alignment horizontal="left" vertical="top" wrapText="1"/>
    </xf>
    <xf numFmtId="3" fontId="9" fillId="0" borderId="3" xfId="0" applyNumberFormat="1" applyFont="1" applyFill="1" applyBorder="1" applyAlignment="1">
      <alignment horizontal="left" vertical="top"/>
    </xf>
    <xf numFmtId="3" fontId="7" fillId="0" borderId="0" xfId="0" applyNumberFormat="1" applyFont="1" applyFill="1" applyAlignment="1">
      <alignment horizontal="right"/>
    </xf>
    <xf numFmtId="3" fontId="7" fillId="0" borderId="0" xfId="0" applyNumberFormat="1" applyFont="1" applyFill="1" applyBorder="1" applyAlignment="1">
      <alignment horizontal="right"/>
    </xf>
    <xf numFmtId="3" fontId="9" fillId="0" borderId="0" xfId="0" applyNumberFormat="1" applyFont="1" applyFill="1" applyAlignment="1">
      <alignment horizontal="right" vertical="top"/>
    </xf>
    <xf numFmtId="3" fontId="7"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8" fillId="0" borderId="0" xfId="2" applyFont="1" applyFill="1" applyAlignment="1">
      <alignment horizontal="left" vertical="center" wrapText="1"/>
    </xf>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40"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7" fillId="0" borderId="0" xfId="0" applyNumberFormat="1" applyFont="1" applyFill="1" applyBorder="1" applyAlignment="1" applyProtection="1">
      <alignment horizontal="right" vertical="center"/>
      <protection hidden="1"/>
    </xf>
    <xf numFmtId="10" fontId="6"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0" fontId="10"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6"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6" fillId="35" borderId="20" xfId="1" applyNumberFormat="1" applyFont="1" applyFill="1" applyBorder="1" applyAlignment="1" applyProtection="1">
      <alignment vertical="center"/>
      <protection hidden="1"/>
    </xf>
    <xf numFmtId="0" fontId="10" fillId="0" borderId="22" xfId="0" applyFont="1" applyBorder="1" applyAlignment="1" applyProtection="1">
      <alignment horizontal="center" vertical="top" wrapText="1"/>
      <protection hidden="1"/>
    </xf>
    <xf numFmtId="0" fontId="10" fillId="3" borderId="21" xfId="0" applyFont="1" applyFill="1" applyBorder="1" applyAlignment="1" applyProtection="1">
      <alignment horizontal="center" vertical="top" wrapText="1"/>
      <protection hidden="1"/>
    </xf>
    <xf numFmtId="0" fontId="10" fillId="0" borderId="21" xfId="0" applyFont="1" applyBorder="1" applyAlignment="1" applyProtection="1">
      <alignment horizontal="center" vertical="top" wrapText="1"/>
      <protection hidden="1"/>
    </xf>
    <xf numFmtId="0" fontId="10" fillId="3" borderId="24" xfId="0" applyFont="1" applyFill="1" applyBorder="1" applyAlignment="1" applyProtection="1">
      <alignment horizontal="center" vertical="top" wrapText="1"/>
      <protection hidden="1"/>
    </xf>
    <xf numFmtId="0" fontId="10" fillId="0" borderId="24" xfId="0" applyFont="1" applyBorder="1" applyAlignment="1" applyProtection="1">
      <alignment horizontal="center" vertical="top" wrapText="1"/>
      <protection hidden="1"/>
    </xf>
    <xf numFmtId="0" fontId="10" fillId="3" borderId="26" xfId="0" applyFont="1" applyFill="1" applyBorder="1" applyAlignment="1" applyProtection="1">
      <alignment horizontal="center" vertical="top" wrapText="1"/>
      <protection hidden="1"/>
    </xf>
    <xf numFmtId="0" fontId="11" fillId="35" borderId="3" xfId="66" applyFont="1" applyFill="1" applyBorder="1" applyProtection="1">
      <protection hidden="1"/>
    </xf>
    <xf numFmtId="0" fontId="8" fillId="0" borderId="3" xfId="66" applyFont="1" applyFill="1" applyBorder="1" applyProtection="1">
      <protection hidden="1"/>
    </xf>
    <xf numFmtId="0" fontId="8" fillId="0" borderId="3" xfId="37" applyFont="1" applyFill="1" applyBorder="1" applyProtection="1">
      <protection hidden="1"/>
    </xf>
    <xf numFmtId="0" fontId="11" fillId="35" borderId="20" xfId="66" applyFont="1" applyFill="1" applyBorder="1" applyProtection="1">
      <protection hidden="1"/>
    </xf>
    <xf numFmtId="0" fontId="9" fillId="34" borderId="19" xfId="0" applyFont="1" applyFill="1" applyBorder="1" applyAlignment="1" applyProtection="1">
      <alignment horizontal="center" vertical="center" wrapText="1"/>
      <protection hidden="1"/>
    </xf>
    <xf numFmtId="0" fontId="10" fillId="0" borderId="28" xfId="0" applyFont="1" applyFill="1" applyBorder="1" applyAlignment="1" applyProtection="1">
      <alignment horizontal="center"/>
      <protection hidden="1"/>
    </xf>
    <xf numFmtId="0" fontId="10" fillId="0" borderId="18" xfId="0" applyFont="1" applyFill="1" applyBorder="1" applyAlignment="1" applyProtection="1">
      <alignment horizontal="center"/>
      <protection hidden="1"/>
    </xf>
    <xf numFmtId="0" fontId="9" fillId="0" borderId="27" xfId="0" applyFont="1" applyFill="1" applyBorder="1" applyAlignment="1" applyProtection="1">
      <alignment horizontal="center" vertical="top" wrapText="1"/>
      <protection hidden="1"/>
    </xf>
    <xf numFmtId="0" fontId="9" fillId="0" borderId="29"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center" wrapText="1"/>
      <protection hidden="1"/>
    </xf>
    <xf numFmtId="0" fontId="9" fillId="0" borderId="25" xfId="0" applyFont="1" applyFill="1" applyBorder="1" applyAlignment="1" applyProtection="1">
      <alignment vertical="top" wrapText="1"/>
      <protection hidden="1"/>
    </xf>
    <xf numFmtId="0" fontId="9"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0" fontId="7"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7" fillId="35" borderId="3" xfId="0" applyFont="1" applyFill="1" applyBorder="1" applyAlignment="1" applyProtection="1">
      <alignment horizontal="center" vertical="center"/>
      <protection hidden="1"/>
    </xf>
    <xf numFmtId="0" fontId="56" fillId="36" borderId="24" xfId="0" applyFont="1" applyFill="1" applyBorder="1" applyAlignment="1" applyProtection="1">
      <alignment horizontal="center" vertical="top" wrapText="1"/>
      <protection hidden="1"/>
    </xf>
    <xf numFmtId="0" fontId="9" fillId="0" borderId="0" xfId="0" applyFont="1" applyFill="1" applyAlignment="1">
      <alignment horizontal="center" vertical="top"/>
    </xf>
    <xf numFmtId="0" fontId="9" fillId="0" borderId="0" xfId="0" applyFont="1" applyFill="1" applyAlignment="1" applyProtection="1">
      <alignment horizontal="center" vertical="top"/>
      <protection locked="0"/>
    </xf>
    <xf numFmtId="0" fontId="0" fillId="0" borderId="0" xfId="0" applyFill="1" applyAlignment="1">
      <alignment horizontal="center"/>
    </xf>
    <xf numFmtId="10" fontId="7"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20" xfId="0" applyFont="1" applyBorder="1" applyAlignment="1" applyProtection="1">
      <alignment horizontal="center" vertical="center"/>
      <protection hidden="1"/>
    </xf>
    <xf numFmtId="2" fontId="57" fillId="36" borderId="3" xfId="0" applyNumberFormat="1" applyFont="1" applyFill="1" applyBorder="1" applyAlignment="1" applyProtection="1">
      <alignment vertical="center"/>
      <protection hidden="1"/>
    </xf>
    <xf numFmtId="10" fontId="57" fillId="36" borderId="3" xfId="1" applyNumberFormat="1" applyFont="1" applyFill="1" applyBorder="1" applyAlignment="1" applyProtection="1">
      <alignment vertical="center"/>
      <protection hidden="1"/>
    </xf>
    <xf numFmtId="0" fontId="0" fillId="0" borderId="0" xfId="0"/>
    <xf numFmtId="11" fontId="0" fillId="0" borderId="0" xfId="0" applyNumberFormat="1"/>
    <xf numFmtId="20" fontId="0" fillId="0" borderId="0" xfId="0" applyNumberFormat="1"/>
    <xf numFmtId="46" fontId="0" fillId="0" borderId="0" xfId="0" applyNumberFormat="1"/>
    <xf numFmtId="0" fontId="10" fillId="0" borderId="3" xfId="0" applyFont="1" applyBorder="1" applyAlignment="1" applyProtection="1">
      <alignment horizontal="center" vertical="center" wrapText="1"/>
      <protection hidden="1"/>
    </xf>
    <xf numFmtId="0" fontId="10" fillId="0" borderId="21" xfId="0" applyFont="1" applyBorder="1" applyAlignment="1" applyProtection="1">
      <alignment horizontal="center" vertical="center" wrapText="1"/>
      <protection hidden="1"/>
    </xf>
    <xf numFmtId="0" fontId="10" fillId="0" borderId="4" xfId="0" applyFont="1" applyFill="1" applyBorder="1" applyAlignment="1" applyProtection="1">
      <alignment horizontal="center" vertical="center" wrapText="1"/>
      <protection hidden="1"/>
    </xf>
    <xf numFmtId="0" fontId="10" fillId="0" borderId="2" xfId="0" applyFont="1" applyFill="1" applyBorder="1" applyAlignment="1" applyProtection="1">
      <alignment horizontal="center" vertical="center" wrapText="1"/>
      <protection hidden="1"/>
    </xf>
    <xf numFmtId="0" fontId="10" fillId="0" borderId="4" xfId="0" applyFont="1" applyBorder="1" applyAlignment="1" applyProtection="1">
      <alignment horizontal="center" vertical="top" wrapText="1"/>
      <protection hidden="1"/>
    </xf>
    <xf numFmtId="0" fontId="10" fillId="0" borderId="2" xfId="0" applyFont="1" applyBorder="1" applyAlignment="1" applyProtection="1">
      <alignment horizontal="center" vertical="top" wrapText="1"/>
      <protection hidden="1"/>
    </xf>
    <xf numFmtId="0" fontId="10" fillId="0" borderId="4"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hidden="1"/>
    </xf>
    <xf numFmtId="0" fontId="10" fillId="0" borderId="18" xfId="0" applyFont="1" applyBorder="1" applyAlignment="1" applyProtection="1">
      <alignment horizontal="center" vertical="center" wrapText="1"/>
      <protection hidden="1"/>
    </xf>
    <xf numFmtId="0" fontId="10" fillId="0" borderId="29" xfId="0" applyFont="1" applyBorder="1" applyAlignment="1" applyProtection="1">
      <alignment horizontal="center" vertical="center" wrapText="1"/>
      <protection hidden="1"/>
    </xf>
    <xf numFmtId="0" fontId="10" fillId="0" borderId="23"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0" fillId="0" borderId="5" xfId="0" applyFont="1" applyBorder="1" applyAlignment="1" applyProtection="1">
      <alignment horizontal="center" vertical="center" wrapText="1"/>
      <protection hidden="1"/>
    </xf>
    <xf numFmtId="0" fontId="10" fillId="0" borderId="4" xfId="0" applyFont="1" applyBorder="1" applyAlignment="1" applyProtection="1">
      <alignment horizontal="center" vertical="center"/>
      <protection hidden="1"/>
    </xf>
    <xf numFmtId="0" fontId="10" fillId="0" borderId="17" xfId="0" applyFont="1" applyBorder="1" applyAlignment="1" applyProtection="1">
      <alignment horizontal="center" vertical="center"/>
      <protection hidden="1"/>
    </xf>
    <xf numFmtId="0" fontId="10" fillId="0" borderId="2" xfId="0" applyFont="1" applyBorder="1" applyAlignment="1" applyProtection="1">
      <alignment horizontal="center" vertical="center"/>
      <protection hidden="1"/>
    </xf>
    <xf numFmtId="0" fontId="10" fillId="0" borderId="7" xfId="0" applyFont="1" applyBorder="1" applyAlignment="1" applyProtection="1">
      <alignment horizontal="center" vertical="center" wrapText="1"/>
      <protection hidden="1"/>
    </xf>
    <xf numFmtId="0" fontId="10" fillId="0" borderId="17" xfId="0" applyFont="1" applyFill="1" applyBorder="1" applyAlignment="1" applyProtection="1">
      <alignment horizontal="center" vertical="center"/>
      <protection hidden="1"/>
    </xf>
    <xf numFmtId="0" fontId="10" fillId="0" borderId="2" xfId="0" applyFont="1" applyFill="1" applyBorder="1" applyAlignment="1" applyProtection="1">
      <alignment horizontal="center" vertical="center"/>
      <protection hidden="1"/>
    </xf>
  </cellXfs>
  <cellStyles count="88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2 2 2" xfId="859"/>
    <cellStyle name="20% - Accent1 2 2 2 3" xfId="698"/>
    <cellStyle name="20% - Accent1 2 2 3" xfId="478"/>
    <cellStyle name="20% - Accent1 2 2 3 2" xfId="787"/>
    <cellStyle name="20% - Accent1 2 2 4" xfId="626"/>
    <cellStyle name="20% - Accent1 2 3" xfId="304"/>
    <cellStyle name="20% - Accent1 2 3 2" xfId="507"/>
    <cellStyle name="20% - Accent1 2 3 2 2" xfId="816"/>
    <cellStyle name="20% - Accent1 2 3 3" xfId="655"/>
    <cellStyle name="20% - Accent1 2 4" xfId="435"/>
    <cellStyle name="20% - Accent1 2 4 2" xfId="744"/>
    <cellStyle name="20% - Accent1 2 5" xfId="583"/>
    <cellStyle name="20% - Accent1 3" xfId="247"/>
    <cellStyle name="20% - Accent1 4" xfId="216"/>
    <cellStyle name="20% - Accent1 4 2" xfId="330"/>
    <cellStyle name="20% - Accent1 4 2 2" xfId="533"/>
    <cellStyle name="20% - Accent1 4 2 2 2" xfId="842"/>
    <cellStyle name="20% - Accent1 4 2 3" xfId="681"/>
    <cellStyle name="20% - Accent1 4 3" xfId="461"/>
    <cellStyle name="20% - Accent1 4 3 2" xfId="770"/>
    <cellStyle name="20% - Accent1 4 4" xfId="609"/>
    <cellStyle name="20% - Accent1 5" xfId="407"/>
    <cellStyle name="20% - Accent1 6" xfId="376"/>
    <cellStyle name="20% - Accent1 6 2" xfId="727"/>
    <cellStyle name="20% - Accent2" xfId="91" builtinId="34" customBuiltin="1"/>
    <cellStyle name="20% - Accent2 2" xfId="179"/>
    <cellStyle name="20% - Accent2 2 2" xfId="277"/>
    <cellStyle name="20% - Accent2 2 2 2" xfId="349"/>
    <cellStyle name="20% - Accent2 2 2 2 2" xfId="552"/>
    <cellStyle name="20% - Accent2 2 2 2 2 2" xfId="861"/>
    <cellStyle name="20% - Accent2 2 2 2 3" xfId="700"/>
    <cellStyle name="20% - Accent2 2 2 3" xfId="480"/>
    <cellStyle name="20% - Accent2 2 2 3 2" xfId="789"/>
    <cellStyle name="20% - Accent2 2 2 4" xfId="628"/>
    <cellStyle name="20% - Accent2 2 3" xfId="306"/>
    <cellStyle name="20% - Accent2 2 3 2" xfId="509"/>
    <cellStyle name="20% - Accent2 2 3 2 2" xfId="818"/>
    <cellStyle name="20% - Accent2 2 3 3" xfId="657"/>
    <cellStyle name="20% - Accent2 2 4" xfId="437"/>
    <cellStyle name="20% - Accent2 2 4 2" xfId="746"/>
    <cellStyle name="20% - Accent2 2 5" xfId="585"/>
    <cellStyle name="20% - Accent2 3" xfId="251"/>
    <cellStyle name="20% - Accent2 4" xfId="218"/>
    <cellStyle name="20% - Accent2 4 2" xfId="332"/>
    <cellStyle name="20% - Accent2 4 2 2" xfId="535"/>
    <cellStyle name="20% - Accent2 4 2 2 2" xfId="844"/>
    <cellStyle name="20% - Accent2 4 2 3" xfId="683"/>
    <cellStyle name="20% - Accent2 4 3" xfId="463"/>
    <cellStyle name="20% - Accent2 4 3 2" xfId="772"/>
    <cellStyle name="20% - Accent2 4 4" xfId="611"/>
    <cellStyle name="20% - Accent2 5" xfId="411"/>
    <cellStyle name="20% - Accent2 6" xfId="378"/>
    <cellStyle name="20% - Accent2 6 2" xfId="729"/>
    <cellStyle name="20% - Accent3" xfId="95" builtinId="38" customBuiltin="1"/>
    <cellStyle name="20% - Accent3 2" xfId="183"/>
    <cellStyle name="20% - Accent3 2 2" xfId="279"/>
    <cellStyle name="20% - Accent3 2 2 2" xfId="351"/>
    <cellStyle name="20% - Accent3 2 2 2 2" xfId="554"/>
    <cellStyle name="20% - Accent3 2 2 2 2 2" xfId="863"/>
    <cellStyle name="20% - Accent3 2 2 2 3" xfId="702"/>
    <cellStyle name="20% - Accent3 2 2 3" xfId="482"/>
    <cellStyle name="20% - Accent3 2 2 3 2" xfId="791"/>
    <cellStyle name="20% - Accent3 2 2 4" xfId="630"/>
    <cellStyle name="20% - Accent3 2 3" xfId="308"/>
    <cellStyle name="20% - Accent3 2 3 2" xfId="511"/>
    <cellStyle name="20% - Accent3 2 3 2 2" xfId="820"/>
    <cellStyle name="20% - Accent3 2 3 3" xfId="659"/>
    <cellStyle name="20% - Accent3 2 4" xfId="439"/>
    <cellStyle name="20% - Accent3 2 4 2" xfId="748"/>
    <cellStyle name="20% - Accent3 2 5" xfId="587"/>
    <cellStyle name="20% - Accent3 3" xfId="255"/>
    <cellStyle name="20% - Accent3 4" xfId="220"/>
    <cellStyle name="20% - Accent3 4 2" xfId="334"/>
    <cellStyle name="20% - Accent3 4 2 2" xfId="537"/>
    <cellStyle name="20% - Accent3 4 2 2 2" xfId="846"/>
    <cellStyle name="20% - Accent3 4 2 3" xfId="685"/>
    <cellStyle name="20% - Accent3 4 3" xfId="465"/>
    <cellStyle name="20% - Accent3 4 3 2" xfId="774"/>
    <cellStyle name="20% - Accent3 4 4" xfId="613"/>
    <cellStyle name="20% - Accent3 5" xfId="415"/>
    <cellStyle name="20% - Accent3 6" xfId="380"/>
    <cellStyle name="20% - Accent3 6 2" xfId="731"/>
    <cellStyle name="20% - Accent4" xfId="99" builtinId="42" customBuiltin="1"/>
    <cellStyle name="20% - Accent4 2" xfId="187"/>
    <cellStyle name="20% - Accent4 2 2" xfId="281"/>
    <cellStyle name="20% - Accent4 2 2 2" xfId="353"/>
    <cellStyle name="20% - Accent4 2 2 2 2" xfId="556"/>
    <cellStyle name="20% - Accent4 2 2 2 2 2" xfId="865"/>
    <cellStyle name="20% - Accent4 2 2 2 3" xfId="704"/>
    <cellStyle name="20% - Accent4 2 2 3" xfId="484"/>
    <cellStyle name="20% - Accent4 2 2 3 2" xfId="793"/>
    <cellStyle name="20% - Accent4 2 2 4" xfId="632"/>
    <cellStyle name="20% - Accent4 2 3" xfId="310"/>
    <cellStyle name="20% - Accent4 2 3 2" xfId="513"/>
    <cellStyle name="20% - Accent4 2 3 2 2" xfId="822"/>
    <cellStyle name="20% - Accent4 2 3 3" xfId="661"/>
    <cellStyle name="20% - Accent4 2 4" xfId="441"/>
    <cellStyle name="20% - Accent4 2 4 2" xfId="750"/>
    <cellStyle name="20% - Accent4 2 5" xfId="589"/>
    <cellStyle name="20% - Accent4 3" xfId="259"/>
    <cellStyle name="20% - Accent4 4" xfId="222"/>
    <cellStyle name="20% - Accent4 4 2" xfId="336"/>
    <cellStyle name="20% - Accent4 4 2 2" xfId="539"/>
    <cellStyle name="20% - Accent4 4 2 2 2" xfId="848"/>
    <cellStyle name="20% - Accent4 4 2 3" xfId="687"/>
    <cellStyle name="20% - Accent4 4 3" xfId="467"/>
    <cellStyle name="20% - Accent4 4 3 2" xfId="776"/>
    <cellStyle name="20% - Accent4 4 4" xfId="615"/>
    <cellStyle name="20% - Accent4 5" xfId="419"/>
    <cellStyle name="20% - Accent4 6" xfId="382"/>
    <cellStyle name="20% - Accent4 6 2" xfId="733"/>
    <cellStyle name="20% - Accent5" xfId="103" builtinId="46" customBuiltin="1"/>
    <cellStyle name="20% - Accent5 2" xfId="191"/>
    <cellStyle name="20% - Accent5 2 2" xfId="283"/>
    <cellStyle name="20% - Accent5 2 2 2" xfId="355"/>
    <cellStyle name="20% - Accent5 2 2 2 2" xfId="558"/>
    <cellStyle name="20% - Accent5 2 2 2 2 2" xfId="867"/>
    <cellStyle name="20% - Accent5 2 2 2 3" xfId="706"/>
    <cellStyle name="20% - Accent5 2 2 3" xfId="486"/>
    <cellStyle name="20% - Accent5 2 2 3 2" xfId="795"/>
    <cellStyle name="20% - Accent5 2 2 4" xfId="634"/>
    <cellStyle name="20% - Accent5 2 3" xfId="312"/>
    <cellStyle name="20% - Accent5 2 3 2" xfId="515"/>
    <cellStyle name="20% - Accent5 2 3 2 2" xfId="824"/>
    <cellStyle name="20% - Accent5 2 3 3" xfId="663"/>
    <cellStyle name="20% - Accent5 2 4" xfId="443"/>
    <cellStyle name="20% - Accent5 2 4 2" xfId="752"/>
    <cellStyle name="20% - Accent5 2 5" xfId="591"/>
    <cellStyle name="20% - Accent5 3" xfId="263"/>
    <cellStyle name="20% - Accent5 4" xfId="224"/>
    <cellStyle name="20% - Accent5 4 2" xfId="338"/>
    <cellStyle name="20% - Accent5 4 2 2" xfId="541"/>
    <cellStyle name="20% - Accent5 4 2 2 2" xfId="850"/>
    <cellStyle name="20% - Accent5 4 2 3" xfId="689"/>
    <cellStyle name="20% - Accent5 4 3" xfId="469"/>
    <cellStyle name="20% - Accent5 4 3 2" xfId="778"/>
    <cellStyle name="20% - Accent5 4 4" xfId="617"/>
    <cellStyle name="20% - Accent5 5" xfId="423"/>
    <cellStyle name="20% - Accent5 6" xfId="384"/>
    <cellStyle name="20% - Accent5 6 2" xfId="735"/>
    <cellStyle name="20% - Accent6" xfId="107" builtinId="50" customBuiltin="1"/>
    <cellStyle name="20% - Accent6 2" xfId="195"/>
    <cellStyle name="20% - Accent6 2 2" xfId="285"/>
    <cellStyle name="20% - Accent6 2 2 2" xfId="357"/>
    <cellStyle name="20% - Accent6 2 2 2 2" xfId="560"/>
    <cellStyle name="20% - Accent6 2 2 2 2 2" xfId="869"/>
    <cellStyle name="20% - Accent6 2 2 2 3" xfId="708"/>
    <cellStyle name="20% - Accent6 2 2 3" xfId="488"/>
    <cellStyle name="20% - Accent6 2 2 3 2" xfId="797"/>
    <cellStyle name="20% - Accent6 2 2 4" xfId="636"/>
    <cellStyle name="20% - Accent6 2 3" xfId="314"/>
    <cellStyle name="20% - Accent6 2 3 2" xfId="517"/>
    <cellStyle name="20% - Accent6 2 3 2 2" xfId="826"/>
    <cellStyle name="20% - Accent6 2 3 3" xfId="665"/>
    <cellStyle name="20% - Accent6 2 4" xfId="445"/>
    <cellStyle name="20% - Accent6 2 4 2" xfId="754"/>
    <cellStyle name="20% - Accent6 2 5" xfId="593"/>
    <cellStyle name="20% - Accent6 3" xfId="267"/>
    <cellStyle name="20% - Accent6 4" xfId="226"/>
    <cellStyle name="20% - Accent6 4 2" xfId="340"/>
    <cellStyle name="20% - Accent6 4 2 2" xfId="543"/>
    <cellStyle name="20% - Accent6 4 2 2 2" xfId="852"/>
    <cellStyle name="20% - Accent6 4 2 3" xfId="691"/>
    <cellStyle name="20% - Accent6 4 3" xfId="471"/>
    <cellStyle name="20% - Accent6 4 3 2" xfId="780"/>
    <cellStyle name="20% - Accent6 4 4" xfId="619"/>
    <cellStyle name="20% - Accent6 5" xfId="427"/>
    <cellStyle name="20% - Accent6 6" xfId="386"/>
    <cellStyle name="20% - Accent6 6 2" xfId="737"/>
    <cellStyle name="40% - Accent1" xfId="88" builtinId="31" customBuiltin="1"/>
    <cellStyle name="40% - Accent1 2" xfId="176"/>
    <cellStyle name="40% - Accent1 2 2" xfId="276"/>
    <cellStyle name="40% - Accent1 2 2 2" xfId="348"/>
    <cellStyle name="40% - Accent1 2 2 2 2" xfId="551"/>
    <cellStyle name="40% - Accent1 2 2 2 2 2" xfId="860"/>
    <cellStyle name="40% - Accent1 2 2 2 3" xfId="699"/>
    <cellStyle name="40% - Accent1 2 2 3" xfId="479"/>
    <cellStyle name="40% - Accent1 2 2 3 2" xfId="788"/>
    <cellStyle name="40% - Accent1 2 2 4" xfId="627"/>
    <cellStyle name="40% - Accent1 2 3" xfId="305"/>
    <cellStyle name="40% - Accent1 2 3 2" xfId="508"/>
    <cellStyle name="40% - Accent1 2 3 2 2" xfId="817"/>
    <cellStyle name="40% - Accent1 2 3 3" xfId="656"/>
    <cellStyle name="40% - Accent1 2 4" xfId="436"/>
    <cellStyle name="40% - Accent1 2 4 2" xfId="745"/>
    <cellStyle name="40% - Accent1 2 5" xfId="584"/>
    <cellStyle name="40% - Accent1 3" xfId="248"/>
    <cellStyle name="40% - Accent1 4" xfId="217"/>
    <cellStyle name="40% - Accent1 4 2" xfId="331"/>
    <cellStyle name="40% - Accent1 4 2 2" xfId="534"/>
    <cellStyle name="40% - Accent1 4 2 2 2" xfId="843"/>
    <cellStyle name="40% - Accent1 4 2 3" xfId="682"/>
    <cellStyle name="40% - Accent1 4 3" xfId="462"/>
    <cellStyle name="40% - Accent1 4 3 2" xfId="771"/>
    <cellStyle name="40% - Accent1 4 4" xfId="610"/>
    <cellStyle name="40% - Accent1 5" xfId="408"/>
    <cellStyle name="40% - Accent1 6" xfId="377"/>
    <cellStyle name="40% - Accent1 6 2" xfId="728"/>
    <cellStyle name="40% - Accent2" xfId="92" builtinId="35" customBuiltin="1"/>
    <cellStyle name="40% - Accent2 2" xfId="180"/>
    <cellStyle name="40% - Accent2 2 2" xfId="278"/>
    <cellStyle name="40% - Accent2 2 2 2" xfId="350"/>
    <cellStyle name="40% - Accent2 2 2 2 2" xfId="553"/>
    <cellStyle name="40% - Accent2 2 2 2 2 2" xfId="862"/>
    <cellStyle name="40% - Accent2 2 2 2 3" xfId="701"/>
    <cellStyle name="40% - Accent2 2 2 3" xfId="481"/>
    <cellStyle name="40% - Accent2 2 2 3 2" xfId="790"/>
    <cellStyle name="40% - Accent2 2 2 4" xfId="629"/>
    <cellStyle name="40% - Accent2 2 3" xfId="307"/>
    <cellStyle name="40% - Accent2 2 3 2" xfId="510"/>
    <cellStyle name="40% - Accent2 2 3 2 2" xfId="819"/>
    <cellStyle name="40% - Accent2 2 3 3" xfId="658"/>
    <cellStyle name="40% - Accent2 2 4" xfId="438"/>
    <cellStyle name="40% - Accent2 2 4 2" xfId="747"/>
    <cellStyle name="40% - Accent2 2 5" xfId="586"/>
    <cellStyle name="40% - Accent2 3" xfId="252"/>
    <cellStyle name="40% - Accent2 4" xfId="219"/>
    <cellStyle name="40% - Accent2 4 2" xfId="333"/>
    <cellStyle name="40% - Accent2 4 2 2" xfId="536"/>
    <cellStyle name="40% - Accent2 4 2 2 2" xfId="845"/>
    <cellStyle name="40% - Accent2 4 2 3" xfId="684"/>
    <cellStyle name="40% - Accent2 4 3" xfId="464"/>
    <cellStyle name="40% - Accent2 4 3 2" xfId="773"/>
    <cellStyle name="40% - Accent2 4 4" xfId="612"/>
    <cellStyle name="40% - Accent2 5" xfId="412"/>
    <cellStyle name="40% - Accent2 6" xfId="379"/>
    <cellStyle name="40% - Accent2 6 2" xfId="730"/>
    <cellStyle name="40% - Accent3" xfId="96" builtinId="39" customBuiltin="1"/>
    <cellStyle name="40% - Accent3 2" xfId="184"/>
    <cellStyle name="40% - Accent3 2 2" xfId="280"/>
    <cellStyle name="40% - Accent3 2 2 2" xfId="352"/>
    <cellStyle name="40% - Accent3 2 2 2 2" xfId="555"/>
    <cellStyle name="40% - Accent3 2 2 2 2 2" xfId="864"/>
    <cellStyle name="40% - Accent3 2 2 2 3" xfId="703"/>
    <cellStyle name="40% - Accent3 2 2 3" xfId="483"/>
    <cellStyle name="40% - Accent3 2 2 3 2" xfId="792"/>
    <cellStyle name="40% - Accent3 2 2 4" xfId="631"/>
    <cellStyle name="40% - Accent3 2 3" xfId="309"/>
    <cellStyle name="40% - Accent3 2 3 2" xfId="512"/>
    <cellStyle name="40% - Accent3 2 3 2 2" xfId="821"/>
    <cellStyle name="40% - Accent3 2 3 3" xfId="660"/>
    <cellStyle name="40% - Accent3 2 4" xfId="440"/>
    <cellStyle name="40% - Accent3 2 4 2" xfId="749"/>
    <cellStyle name="40% - Accent3 2 5" xfId="588"/>
    <cellStyle name="40% - Accent3 3" xfId="256"/>
    <cellStyle name="40% - Accent3 4" xfId="221"/>
    <cellStyle name="40% - Accent3 4 2" xfId="335"/>
    <cellStyle name="40% - Accent3 4 2 2" xfId="538"/>
    <cellStyle name="40% - Accent3 4 2 2 2" xfId="847"/>
    <cellStyle name="40% - Accent3 4 2 3" xfId="686"/>
    <cellStyle name="40% - Accent3 4 3" xfId="466"/>
    <cellStyle name="40% - Accent3 4 3 2" xfId="775"/>
    <cellStyle name="40% - Accent3 4 4" xfId="614"/>
    <cellStyle name="40% - Accent3 5" xfId="416"/>
    <cellStyle name="40% - Accent3 6" xfId="381"/>
    <cellStyle name="40% - Accent3 6 2" xfId="732"/>
    <cellStyle name="40% - Accent4" xfId="100" builtinId="43" customBuiltin="1"/>
    <cellStyle name="40% - Accent4 2" xfId="188"/>
    <cellStyle name="40% - Accent4 2 2" xfId="282"/>
    <cellStyle name="40% - Accent4 2 2 2" xfId="354"/>
    <cellStyle name="40% - Accent4 2 2 2 2" xfId="557"/>
    <cellStyle name="40% - Accent4 2 2 2 2 2" xfId="866"/>
    <cellStyle name="40% - Accent4 2 2 2 3" xfId="705"/>
    <cellStyle name="40% - Accent4 2 2 3" xfId="485"/>
    <cellStyle name="40% - Accent4 2 2 3 2" xfId="794"/>
    <cellStyle name="40% - Accent4 2 2 4" xfId="633"/>
    <cellStyle name="40% - Accent4 2 3" xfId="311"/>
    <cellStyle name="40% - Accent4 2 3 2" xfId="514"/>
    <cellStyle name="40% - Accent4 2 3 2 2" xfId="823"/>
    <cellStyle name="40% - Accent4 2 3 3" xfId="662"/>
    <cellStyle name="40% - Accent4 2 4" xfId="442"/>
    <cellStyle name="40% - Accent4 2 4 2" xfId="751"/>
    <cellStyle name="40% - Accent4 2 5" xfId="590"/>
    <cellStyle name="40% - Accent4 3" xfId="260"/>
    <cellStyle name="40% - Accent4 4" xfId="223"/>
    <cellStyle name="40% - Accent4 4 2" xfId="337"/>
    <cellStyle name="40% - Accent4 4 2 2" xfId="540"/>
    <cellStyle name="40% - Accent4 4 2 2 2" xfId="849"/>
    <cellStyle name="40% - Accent4 4 2 3" xfId="688"/>
    <cellStyle name="40% - Accent4 4 3" xfId="468"/>
    <cellStyle name="40% - Accent4 4 3 2" xfId="777"/>
    <cellStyle name="40% - Accent4 4 4" xfId="616"/>
    <cellStyle name="40% - Accent4 5" xfId="420"/>
    <cellStyle name="40% - Accent4 6" xfId="383"/>
    <cellStyle name="40% - Accent4 6 2" xfId="734"/>
    <cellStyle name="40% - Accent5" xfId="104" builtinId="47" customBuiltin="1"/>
    <cellStyle name="40% - Accent5 2" xfId="192"/>
    <cellStyle name="40% - Accent5 2 2" xfId="284"/>
    <cellStyle name="40% - Accent5 2 2 2" xfId="356"/>
    <cellStyle name="40% - Accent5 2 2 2 2" xfId="559"/>
    <cellStyle name="40% - Accent5 2 2 2 2 2" xfId="868"/>
    <cellStyle name="40% - Accent5 2 2 2 3" xfId="707"/>
    <cellStyle name="40% - Accent5 2 2 3" xfId="487"/>
    <cellStyle name="40% - Accent5 2 2 3 2" xfId="796"/>
    <cellStyle name="40% - Accent5 2 2 4" xfId="635"/>
    <cellStyle name="40% - Accent5 2 3" xfId="313"/>
    <cellStyle name="40% - Accent5 2 3 2" xfId="516"/>
    <cellStyle name="40% - Accent5 2 3 2 2" xfId="825"/>
    <cellStyle name="40% - Accent5 2 3 3" xfId="664"/>
    <cellStyle name="40% - Accent5 2 4" xfId="444"/>
    <cellStyle name="40% - Accent5 2 4 2" xfId="753"/>
    <cellStyle name="40% - Accent5 2 5" xfId="592"/>
    <cellStyle name="40% - Accent5 3" xfId="264"/>
    <cellStyle name="40% - Accent5 4" xfId="225"/>
    <cellStyle name="40% - Accent5 4 2" xfId="339"/>
    <cellStyle name="40% - Accent5 4 2 2" xfId="542"/>
    <cellStyle name="40% - Accent5 4 2 2 2" xfId="851"/>
    <cellStyle name="40% - Accent5 4 2 3" xfId="690"/>
    <cellStyle name="40% - Accent5 4 3" xfId="470"/>
    <cellStyle name="40% - Accent5 4 3 2" xfId="779"/>
    <cellStyle name="40% - Accent5 4 4" xfId="618"/>
    <cellStyle name="40% - Accent5 5" xfId="424"/>
    <cellStyle name="40% - Accent5 6" xfId="385"/>
    <cellStyle name="40% - Accent5 6 2" xfId="736"/>
    <cellStyle name="40% - Accent6" xfId="108" builtinId="51" customBuiltin="1"/>
    <cellStyle name="40% - Accent6 2" xfId="196"/>
    <cellStyle name="40% - Accent6 2 2" xfId="286"/>
    <cellStyle name="40% - Accent6 2 2 2" xfId="358"/>
    <cellStyle name="40% - Accent6 2 2 2 2" xfId="561"/>
    <cellStyle name="40% - Accent6 2 2 2 2 2" xfId="870"/>
    <cellStyle name="40% - Accent6 2 2 2 3" xfId="709"/>
    <cellStyle name="40% - Accent6 2 2 3" xfId="489"/>
    <cellStyle name="40% - Accent6 2 2 3 2" xfId="798"/>
    <cellStyle name="40% - Accent6 2 2 4" xfId="637"/>
    <cellStyle name="40% - Accent6 2 3" xfId="315"/>
    <cellStyle name="40% - Accent6 2 3 2" xfId="518"/>
    <cellStyle name="40% - Accent6 2 3 2 2" xfId="827"/>
    <cellStyle name="40% - Accent6 2 3 3" xfId="666"/>
    <cellStyle name="40% - Accent6 2 4" xfId="446"/>
    <cellStyle name="40% - Accent6 2 4 2" xfId="755"/>
    <cellStyle name="40% - Accent6 2 5" xfId="594"/>
    <cellStyle name="40% - Accent6 3" xfId="268"/>
    <cellStyle name="40% - Accent6 4" xfId="227"/>
    <cellStyle name="40% - Accent6 4 2" xfId="341"/>
    <cellStyle name="40% - Accent6 4 2 2" xfId="544"/>
    <cellStyle name="40% - Accent6 4 2 2 2" xfId="853"/>
    <cellStyle name="40% - Accent6 4 2 3" xfId="692"/>
    <cellStyle name="40% - Accent6 4 3" xfId="472"/>
    <cellStyle name="40% - Accent6 4 3 2" xfId="781"/>
    <cellStyle name="40% - Accent6 4 4" xfId="620"/>
    <cellStyle name="40% - Accent6 5" xfId="428"/>
    <cellStyle name="40% - Accent6 6" xfId="387"/>
    <cellStyle name="40% - Accent6 6 2" xfId="738"/>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Bad 5" xfId="887"/>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2 2 2" xfId="857"/>
    <cellStyle name="Normal 11 2 2 3" xfId="696"/>
    <cellStyle name="Normal 11 2 3" xfId="476"/>
    <cellStyle name="Normal 11 2 3 2" xfId="785"/>
    <cellStyle name="Normal 11 2 4" xfId="624"/>
    <cellStyle name="Normal 11 3" xfId="302"/>
    <cellStyle name="Normal 11 3 2" xfId="505"/>
    <cellStyle name="Normal 11 3 2 2" xfId="814"/>
    <cellStyle name="Normal 11 3 3" xfId="653"/>
    <cellStyle name="Normal 11 4" xfId="433"/>
    <cellStyle name="Normal 11 4 2" xfId="742"/>
    <cellStyle name="Normal 11 5" xfId="581"/>
    <cellStyle name="Normal 12" xfId="198"/>
    <cellStyle name="Normal 12 2" xfId="287"/>
    <cellStyle name="Normal 12 2 2" xfId="359"/>
    <cellStyle name="Normal 12 2 2 2" xfId="562"/>
    <cellStyle name="Normal 12 2 2 2 2" xfId="871"/>
    <cellStyle name="Normal 12 2 2 3" xfId="710"/>
    <cellStyle name="Normal 12 2 3" xfId="490"/>
    <cellStyle name="Normal 12 2 3 2" xfId="799"/>
    <cellStyle name="Normal 12 2 4" xfId="638"/>
    <cellStyle name="Normal 12 3" xfId="316"/>
    <cellStyle name="Normal 12 3 2" xfId="519"/>
    <cellStyle name="Normal 12 3 2 2" xfId="828"/>
    <cellStyle name="Normal 12 3 3" xfId="667"/>
    <cellStyle name="Normal 12 4" xfId="447"/>
    <cellStyle name="Normal 12 4 2" xfId="756"/>
    <cellStyle name="Normal 12 5" xfId="595"/>
    <cellStyle name="Normal 13" xfId="199"/>
    <cellStyle name="Normal 13 2" xfId="288"/>
    <cellStyle name="Normal 13 2 2" xfId="360"/>
    <cellStyle name="Normal 13 2 2 2" xfId="563"/>
    <cellStyle name="Normal 13 2 2 2 2" xfId="872"/>
    <cellStyle name="Normal 13 2 2 3" xfId="711"/>
    <cellStyle name="Normal 13 2 3" xfId="491"/>
    <cellStyle name="Normal 13 2 3 2" xfId="800"/>
    <cellStyle name="Normal 13 2 4" xfId="639"/>
    <cellStyle name="Normal 13 3" xfId="317"/>
    <cellStyle name="Normal 13 3 2" xfId="520"/>
    <cellStyle name="Normal 13 3 2 2" xfId="829"/>
    <cellStyle name="Normal 13 3 3" xfId="668"/>
    <cellStyle name="Normal 13 4" xfId="448"/>
    <cellStyle name="Normal 13 4 2" xfId="757"/>
    <cellStyle name="Normal 13 5" xfId="596"/>
    <cellStyle name="Normal 14" xfId="200"/>
    <cellStyle name="Normal 14 2" xfId="289"/>
    <cellStyle name="Normal 14 2 2" xfId="361"/>
    <cellStyle name="Normal 14 2 2 2" xfId="564"/>
    <cellStyle name="Normal 14 2 2 2 2" xfId="873"/>
    <cellStyle name="Normal 14 2 2 3" xfId="712"/>
    <cellStyle name="Normal 14 2 3" xfId="492"/>
    <cellStyle name="Normal 14 2 3 2" xfId="801"/>
    <cellStyle name="Normal 14 2 4" xfId="640"/>
    <cellStyle name="Normal 14 3" xfId="318"/>
    <cellStyle name="Normal 14 3 2" xfId="521"/>
    <cellStyle name="Normal 14 3 2 2" xfId="830"/>
    <cellStyle name="Normal 14 3 3" xfId="669"/>
    <cellStyle name="Normal 14 4" xfId="449"/>
    <cellStyle name="Normal 14 4 2" xfId="758"/>
    <cellStyle name="Normal 14 5" xfId="597"/>
    <cellStyle name="Normal 15" xfId="202"/>
    <cellStyle name="Normal 15 2" xfId="291"/>
    <cellStyle name="Normal 15 2 2" xfId="363"/>
    <cellStyle name="Normal 15 2 2 2" xfId="566"/>
    <cellStyle name="Normal 15 2 2 2 2" xfId="875"/>
    <cellStyle name="Normal 15 2 2 3" xfId="714"/>
    <cellStyle name="Normal 15 2 3" xfId="494"/>
    <cellStyle name="Normal 15 2 3 2" xfId="803"/>
    <cellStyle name="Normal 15 2 4" xfId="642"/>
    <cellStyle name="Normal 15 3" xfId="320"/>
    <cellStyle name="Normal 15 3 2" xfId="523"/>
    <cellStyle name="Normal 15 3 2 2" xfId="832"/>
    <cellStyle name="Normal 15 3 3" xfId="671"/>
    <cellStyle name="Normal 15 4" xfId="451"/>
    <cellStyle name="Normal 15 4 2" xfId="760"/>
    <cellStyle name="Normal 15 5" xfId="599"/>
    <cellStyle name="Normal 16" xfId="204"/>
    <cellStyle name="Normal 16 2" xfId="293"/>
    <cellStyle name="Normal 16 2 2" xfId="365"/>
    <cellStyle name="Normal 16 2 2 2" xfId="568"/>
    <cellStyle name="Normal 16 2 2 2 2" xfId="877"/>
    <cellStyle name="Normal 16 2 2 3" xfId="716"/>
    <cellStyle name="Normal 16 2 3" xfId="496"/>
    <cellStyle name="Normal 16 2 3 2" xfId="805"/>
    <cellStyle name="Normal 16 2 4" xfId="644"/>
    <cellStyle name="Normal 16 3" xfId="322"/>
    <cellStyle name="Normal 16 3 2" xfId="525"/>
    <cellStyle name="Normal 16 3 2 2" xfId="834"/>
    <cellStyle name="Normal 16 3 3" xfId="673"/>
    <cellStyle name="Normal 16 4" xfId="453"/>
    <cellStyle name="Normal 16 4 2" xfId="762"/>
    <cellStyle name="Normal 16 5" xfId="601"/>
    <cellStyle name="Normal 17" xfId="201"/>
    <cellStyle name="Normal 17 2" xfId="290"/>
    <cellStyle name="Normal 17 2 2" xfId="362"/>
    <cellStyle name="Normal 17 2 2 2" xfId="565"/>
    <cellStyle name="Normal 17 2 2 2 2" xfId="874"/>
    <cellStyle name="Normal 17 2 2 3" xfId="713"/>
    <cellStyle name="Normal 17 2 3" xfId="493"/>
    <cellStyle name="Normal 17 2 3 2" xfId="802"/>
    <cellStyle name="Normal 17 2 4" xfId="641"/>
    <cellStyle name="Normal 17 3" xfId="319"/>
    <cellStyle name="Normal 17 3 2" xfId="522"/>
    <cellStyle name="Normal 17 3 2 2" xfId="831"/>
    <cellStyle name="Normal 17 3 3" xfId="670"/>
    <cellStyle name="Normal 17 4" xfId="450"/>
    <cellStyle name="Normal 17 4 2" xfId="759"/>
    <cellStyle name="Normal 17 5" xfId="598"/>
    <cellStyle name="Normal 18" xfId="206"/>
    <cellStyle name="Normal 18 2" xfId="295"/>
    <cellStyle name="Normal 18 2 2" xfId="367"/>
    <cellStyle name="Normal 18 2 2 2" xfId="570"/>
    <cellStyle name="Normal 18 2 2 2 2" xfId="879"/>
    <cellStyle name="Normal 18 2 2 3" xfId="718"/>
    <cellStyle name="Normal 18 2 3" xfId="498"/>
    <cellStyle name="Normal 18 2 3 2" xfId="807"/>
    <cellStyle name="Normal 18 2 4" xfId="646"/>
    <cellStyle name="Normal 18 3" xfId="324"/>
    <cellStyle name="Normal 18 3 2" xfId="527"/>
    <cellStyle name="Normal 18 3 2 2" xfId="836"/>
    <cellStyle name="Normal 18 3 3" xfId="675"/>
    <cellStyle name="Normal 18 4" xfId="455"/>
    <cellStyle name="Normal 18 4 2" xfId="764"/>
    <cellStyle name="Normal 18 5" xfId="603"/>
    <cellStyle name="Normal 19" xfId="205"/>
    <cellStyle name="Normal 19 2" xfId="294"/>
    <cellStyle name="Normal 19 2 2" xfId="366"/>
    <cellStyle name="Normal 19 2 2 2" xfId="569"/>
    <cellStyle name="Normal 19 2 2 2 2" xfId="878"/>
    <cellStyle name="Normal 19 2 2 3" xfId="717"/>
    <cellStyle name="Normal 19 2 3" xfId="497"/>
    <cellStyle name="Normal 19 2 3 2" xfId="806"/>
    <cellStyle name="Normal 19 2 4" xfId="645"/>
    <cellStyle name="Normal 19 3" xfId="323"/>
    <cellStyle name="Normal 19 3 2" xfId="526"/>
    <cellStyle name="Normal 19 3 2 2" xfId="835"/>
    <cellStyle name="Normal 19 3 3" xfId="674"/>
    <cellStyle name="Normal 19 4" xfId="454"/>
    <cellStyle name="Normal 19 4 2" xfId="763"/>
    <cellStyle name="Normal 19 5" xfId="602"/>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2 2 2" xfId="876"/>
    <cellStyle name="Normal 20 2 2 3" xfId="715"/>
    <cellStyle name="Normal 20 2 3" xfId="495"/>
    <cellStyle name="Normal 20 2 3 2" xfId="804"/>
    <cellStyle name="Normal 20 2 4" xfId="643"/>
    <cellStyle name="Normal 20 3" xfId="321"/>
    <cellStyle name="Normal 20 3 2" xfId="524"/>
    <cellStyle name="Normal 20 3 2 2" xfId="833"/>
    <cellStyle name="Normal 20 3 3" xfId="672"/>
    <cellStyle name="Normal 20 4" xfId="452"/>
    <cellStyle name="Normal 20 4 2" xfId="761"/>
    <cellStyle name="Normal 20 5" xfId="600"/>
    <cellStyle name="Normal 21" xfId="207"/>
    <cellStyle name="Normal 21 2" xfId="296"/>
    <cellStyle name="Normal 21 2 2" xfId="368"/>
    <cellStyle name="Normal 21 2 2 2" xfId="571"/>
    <cellStyle name="Normal 21 2 2 2 2" xfId="880"/>
    <cellStyle name="Normal 21 2 2 3" xfId="719"/>
    <cellStyle name="Normal 21 2 3" xfId="499"/>
    <cellStyle name="Normal 21 2 3 2" xfId="808"/>
    <cellStyle name="Normal 21 2 4" xfId="647"/>
    <cellStyle name="Normal 21 3" xfId="325"/>
    <cellStyle name="Normal 21 3 2" xfId="528"/>
    <cellStyle name="Normal 21 3 2 2" xfId="837"/>
    <cellStyle name="Normal 21 3 3" xfId="676"/>
    <cellStyle name="Normal 21 4" xfId="456"/>
    <cellStyle name="Normal 21 4 2" xfId="765"/>
    <cellStyle name="Normal 21 5" xfId="604"/>
    <cellStyle name="Normal 22" xfId="212"/>
    <cellStyle name="Normal 22 2" xfId="297"/>
    <cellStyle name="Normal 22 2 2" xfId="369"/>
    <cellStyle name="Normal 22 2 2 2" xfId="572"/>
    <cellStyle name="Normal 22 2 2 2 2" xfId="881"/>
    <cellStyle name="Normal 22 2 2 3" xfId="720"/>
    <cellStyle name="Normal 22 2 3" xfId="500"/>
    <cellStyle name="Normal 22 2 3 2" xfId="809"/>
    <cellStyle name="Normal 22 2 4" xfId="648"/>
    <cellStyle name="Normal 22 3" xfId="326"/>
    <cellStyle name="Normal 22 3 2" xfId="529"/>
    <cellStyle name="Normal 22 3 2 2" xfId="838"/>
    <cellStyle name="Normal 22 3 3" xfId="677"/>
    <cellStyle name="Normal 22 4" xfId="457"/>
    <cellStyle name="Normal 22 4 2" xfId="766"/>
    <cellStyle name="Normal 22 5" xfId="605"/>
    <cellStyle name="Normal 23" xfId="213"/>
    <cellStyle name="Normal 23 2" xfId="298"/>
    <cellStyle name="Normal 23 2 2" xfId="370"/>
    <cellStyle name="Normal 23 2 2 2" xfId="573"/>
    <cellStyle name="Normal 23 2 2 2 2" xfId="882"/>
    <cellStyle name="Normal 23 2 2 3" xfId="721"/>
    <cellStyle name="Normal 23 2 3" xfId="501"/>
    <cellStyle name="Normal 23 2 3 2" xfId="810"/>
    <cellStyle name="Normal 23 2 4" xfId="649"/>
    <cellStyle name="Normal 23 3" xfId="327"/>
    <cellStyle name="Normal 23 3 2" xfId="530"/>
    <cellStyle name="Normal 23 3 2 2" xfId="839"/>
    <cellStyle name="Normal 23 3 3" xfId="678"/>
    <cellStyle name="Normal 23 4" xfId="458"/>
    <cellStyle name="Normal 23 4 2" xfId="767"/>
    <cellStyle name="Normal 23 5" xfId="606"/>
    <cellStyle name="Normal 24" xfId="150"/>
    <cellStyle name="Normal 24 2" xfId="270"/>
    <cellStyle name="Normal 24 2 2" xfId="342"/>
    <cellStyle name="Normal 24 2 2 2" xfId="545"/>
    <cellStyle name="Normal 24 2 2 2 2" xfId="854"/>
    <cellStyle name="Normal 24 2 2 3" xfId="693"/>
    <cellStyle name="Normal 24 2 3" xfId="473"/>
    <cellStyle name="Normal 24 2 3 2" xfId="782"/>
    <cellStyle name="Normal 24 2 4" xfId="621"/>
    <cellStyle name="Normal 24 3" xfId="299"/>
    <cellStyle name="Normal 24 3 2" xfId="502"/>
    <cellStyle name="Normal 24 3 2 2" xfId="811"/>
    <cellStyle name="Normal 24 3 3" xfId="650"/>
    <cellStyle name="Normal 24 4" xfId="430"/>
    <cellStyle name="Normal 24 4 2" xfId="739"/>
    <cellStyle name="Normal 24 5" xfId="578"/>
    <cellStyle name="Normal 25" xfId="152"/>
    <cellStyle name="Normal 25 2" xfId="272"/>
    <cellStyle name="Normal 25 2 2" xfId="344"/>
    <cellStyle name="Normal 25 2 2 2" xfId="547"/>
    <cellStyle name="Normal 25 2 2 2 2" xfId="856"/>
    <cellStyle name="Normal 25 2 2 3" xfId="695"/>
    <cellStyle name="Normal 25 2 3" xfId="475"/>
    <cellStyle name="Normal 25 2 3 2" xfId="784"/>
    <cellStyle name="Normal 25 2 4" xfId="623"/>
    <cellStyle name="Normal 25 3" xfId="301"/>
    <cellStyle name="Normal 25 3 2" xfId="504"/>
    <cellStyle name="Normal 25 3 2 2" xfId="813"/>
    <cellStyle name="Normal 25 3 3" xfId="652"/>
    <cellStyle name="Normal 25 4" xfId="432"/>
    <cellStyle name="Normal 25 4 2" xfId="741"/>
    <cellStyle name="Normal 25 5" xfId="580"/>
    <cellStyle name="Normal 26" xfId="151"/>
    <cellStyle name="Normal 26 2" xfId="271"/>
    <cellStyle name="Normal 26 2 2" xfId="343"/>
    <cellStyle name="Normal 26 2 2 2" xfId="546"/>
    <cellStyle name="Normal 26 2 2 2 2" xfId="855"/>
    <cellStyle name="Normal 26 2 2 3" xfId="694"/>
    <cellStyle name="Normal 26 2 3" xfId="474"/>
    <cellStyle name="Normal 26 2 3 2" xfId="783"/>
    <cellStyle name="Normal 26 2 4" xfId="622"/>
    <cellStyle name="Normal 26 3" xfId="300"/>
    <cellStyle name="Normal 26 3 2" xfId="503"/>
    <cellStyle name="Normal 26 3 2 2" xfId="812"/>
    <cellStyle name="Normal 26 3 3" xfId="651"/>
    <cellStyle name="Normal 26 4" xfId="431"/>
    <cellStyle name="Normal 26 4 2" xfId="740"/>
    <cellStyle name="Normal 26 5" xfId="579"/>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2 2 2" xfId="840"/>
    <cellStyle name="Normal 28 2 3" xfId="679"/>
    <cellStyle name="Normal 28 3" xfId="459"/>
    <cellStyle name="Normal 28 3 2" xfId="768"/>
    <cellStyle name="Normal 28 4" xfId="607"/>
    <cellStyle name="Normal 29" xfId="371"/>
    <cellStyle name="Normal 29 2" xfId="574"/>
    <cellStyle name="Normal 29 2 2" xfId="883"/>
    <cellStyle name="Normal 29 3" xfId="722"/>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0 2 2" xfId="884"/>
    <cellStyle name="Normal 30 3" xfId="723"/>
    <cellStyle name="Normal 31" xfId="373"/>
    <cellStyle name="Normal 31 2" xfId="576"/>
    <cellStyle name="Normal 31 2 2" xfId="885"/>
    <cellStyle name="Normal 31 3" xfId="724"/>
    <cellStyle name="Normal 32" xfId="388"/>
    <cellStyle name="Normal 33" xfId="577"/>
    <cellStyle name="Normal 34" xfId="374"/>
    <cellStyle name="Normal 34 2" xfId="725"/>
    <cellStyle name="Normal 35" xfId="886"/>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2 2 2" xfId="858"/>
    <cellStyle name="Note 3 2 2 3" xfId="697"/>
    <cellStyle name="Note 3 2 3" xfId="477"/>
    <cellStyle name="Note 3 2 3 2" xfId="786"/>
    <cellStyle name="Note 3 2 4" xfId="625"/>
    <cellStyle name="Note 3 3" xfId="303"/>
    <cellStyle name="Note 3 3 2" xfId="506"/>
    <cellStyle name="Note 3 3 2 2" xfId="815"/>
    <cellStyle name="Note 3 3 3" xfId="654"/>
    <cellStyle name="Note 3 4" xfId="434"/>
    <cellStyle name="Note 3 4 2" xfId="743"/>
    <cellStyle name="Note 3 5" xfId="582"/>
    <cellStyle name="Note 4" xfId="243"/>
    <cellStyle name="Note 5" xfId="215"/>
    <cellStyle name="Note 5 2" xfId="329"/>
    <cellStyle name="Note 5 2 2" xfId="532"/>
    <cellStyle name="Note 5 2 2 2" xfId="841"/>
    <cellStyle name="Note 5 2 3" xfId="680"/>
    <cellStyle name="Note 5 3" xfId="460"/>
    <cellStyle name="Note 5 3 2" xfId="769"/>
    <cellStyle name="Note 5 4" xfId="608"/>
    <cellStyle name="Note 6" xfId="403"/>
    <cellStyle name="Note 7" xfId="375"/>
    <cellStyle name="Note 7 2" xfId="726"/>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17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9"/>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C90" sqref="C90"/>
    </sheetView>
  </sheetViews>
  <sheetFormatPr defaultRowHeight="15" outlineLevelCol="1" x14ac:dyDescent="0.25"/>
  <cols>
    <col min="1" max="1" width="5.28515625" style="1" hidden="1" customWidth="1"/>
    <col min="2" max="2" width="26" style="15"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9" customWidth="1" outlineLevel="1"/>
    <col min="31" max="31" width="14.7109375" style="2" customWidth="1" outlineLevel="1"/>
    <col min="32" max="32" width="14.7109375" style="9" customWidth="1" outlineLevel="1"/>
    <col min="33" max="33" width="14.7109375" style="2" customWidth="1" outlineLevel="1"/>
    <col min="34" max="36" width="14.7109375" style="2" customWidth="1"/>
    <col min="37" max="37" width="13.42578125" style="2" customWidth="1"/>
    <col min="38" max="39" width="7.7109375" style="9" hidden="1" customWidth="1"/>
    <col min="40" max="40" width="14.7109375" style="14" customWidth="1"/>
    <col min="41" max="41" width="29.28515625" style="85" customWidth="1"/>
    <col min="42" max="42" width="10.140625" style="36" customWidth="1"/>
    <col min="43" max="44" width="17.42578125" style="21" customWidth="1"/>
    <col min="45" max="45" width="9.140625" style="21"/>
  </cols>
  <sheetData>
    <row r="1" spans="1:45" ht="15" hidden="1" customHeight="1" x14ac:dyDescent="0.25">
      <c r="B1" s="15" t="s">
        <v>0</v>
      </c>
      <c r="D1" s="2">
        <v>1</v>
      </c>
      <c r="F1" s="2">
        <v>2</v>
      </c>
      <c r="H1" s="2">
        <v>3</v>
      </c>
      <c r="J1" s="2">
        <v>4</v>
      </c>
      <c r="L1" s="2">
        <v>5</v>
      </c>
      <c r="N1" s="2">
        <v>6</v>
      </c>
      <c r="P1" s="2">
        <v>7</v>
      </c>
      <c r="R1" s="2">
        <v>8</v>
      </c>
      <c r="V1" s="2">
        <v>9</v>
      </c>
      <c r="X1" s="2">
        <v>10</v>
      </c>
      <c r="Z1" s="2">
        <v>10</v>
      </c>
      <c r="AB1" s="2">
        <v>11</v>
      </c>
      <c r="AH1" s="2">
        <v>12</v>
      </c>
      <c r="AJ1" s="2">
        <v>13</v>
      </c>
      <c r="AN1" s="13">
        <v>14</v>
      </c>
      <c r="AQ1" s="21">
        <v>16</v>
      </c>
    </row>
    <row r="2" spans="1:45" ht="27.75" customHeight="1" x14ac:dyDescent="0.25">
      <c r="B2" s="52" t="s">
        <v>87</v>
      </c>
      <c r="C2" s="95" t="s">
        <v>1</v>
      </c>
      <c r="D2" s="99" t="s">
        <v>21</v>
      </c>
      <c r="E2" s="100"/>
      <c r="F2" s="99" t="s">
        <v>27</v>
      </c>
      <c r="G2" s="100"/>
      <c r="H2" s="99" t="s">
        <v>26</v>
      </c>
      <c r="I2" s="100"/>
      <c r="J2" s="99" t="s">
        <v>20</v>
      </c>
      <c r="K2" s="100"/>
      <c r="L2" s="108" t="s">
        <v>2</v>
      </c>
      <c r="M2" s="109"/>
      <c r="N2" s="109"/>
      <c r="O2" s="109"/>
      <c r="P2" s="109"/>
      <c r="Q2" s="109"/>
      <c r="R2" s="109"/>
      <c r="S2" s="109"/>
      <c r="T2" s="109"/>
      <c r="U2" s="109"/>
      <c r="V2" s="109"/>
      <c r="W2" s="109"/>
      <c r="X2" s="109"/>
      <c r="Y2" s="109"/>
      <c r="Z2" s="109"/>
      <c r="AA2" s="109"/>
      <c r="AB2" s="109"/>
      <c r="AC2" s="110"/>
      <c r="AD2" s="97" t="s">
        <v>23</v>
      </c>
      <c r="AE2" s="112"/>
      <c r="AF2" s="112"/>
      <c r="AG2" s="113"/>
      <c r="AH2" s="108" t="s">
        <v>3</v>
      </c>
      <c r="AI2" s="109"/>
      <c r="AJ2" s="109"/>
      <c r="AK2" s="110"/>
      <c r="AL2" s="70"/>
      <c r="AM2" s="71"/>
      <c r="AN2" s="103" t="s">
        <v>22</v>
      </c>
      <c r="AP2" s="37"/>
    </row>
    <row r="3" spans="1:45" s="4" customFormat="1" ht="34.5" customHeight="1" x14ac:dyDescent="0.2">
      <c r="A3" s="1"/>
      <c r="B3" s="69" t="s">
        <v>206</v>
      </c>
      <c r="C3" s="95"/>
      <c r="D3" s="101" t="s">
        <v>4</v>
      </c>
      <c r="E3" s="102"/>
      <c r="F3" s="101" t="s">
        <v>5</v>
      </c>
      <c r="G3" s="102"/>
      <c r="H3" s="101" t="s">
        <v>6</v>
      </c>
      <c r="I3" s="102"/>
      <c r="J3" s="101" t="s">
        <v>4</v>
      </c>
      <c r="K3" s="102"/>
      <c r="L3" s="106" t="s">
        <v>7</v>
      </c>
      <c r="M3" s="107"/>
      <c r="N3" s="106" t="s">
        <v>8</v>
      </c>
      <c r="O3" s="107"/>
      <c r="P3" s="101" t="s">
        <v>9</v>
      </c>
      <c r="Q3" s="102"/>
      <c r="R3" s="101" t="s">
        <v>18</v>
      </c>
      <c r="S3" s="102"/>
      <c r="T3" s="101" t="s">
        <v>19</v>
      </c>
      <c r="U3" s="102"/>
      <c r="V3" s="101" t="s">
        <v>10</v>
      </c>
      <c r="W3" s="102"/>
      <c r="X3" s="101" t="s">
        <v>11</v>
      </c>
      <c r="Y3" s="102"/>
      <c r="Z3" s="111" t="s">
        <v>17</v>
      </c>
      <c r="AA3" s="111"/>
      <c r="AB3" s="101" t="s">
        <v>12</v>
      </c>
      <c r="AC3" s="102"/>
      <c r="AD3" s="97" t="s">
        <v>24</v>
      </c>
      <c r="AE3" s="98"/>
      <c r="AF3" s="97" t="s">
        <v>25</v>
      </c>
      <c r="AG3" s="98"/>
      <c r="AH3" s="108" t="s">
        <v>13</v>
      </c>
      <c r="AI3" s="110"/>
      <c r="AJ3" s="101" t="s">
        <v>14</v>
      </c>
      <c r="AK3" s="102"/>
      <c r="AL3" s="72"/>
      <c r="AM3" s="73"/>
      <c r="AN3" s="104"/>
      <c r="AO3" s="83"/>
      <c r="AP3" s="38" t="s">
        <v>76</v>
      </c>
      <c r="AQ3" s="17"/>
      <c r="AR3" s="17"/>
      <c r="AS3" s="17"/>
    </row>
    <row r="4" spans="1:45" s="4" customFormat="1" ht="33" customHeight="1" thickBot="1" x14ac:dyDescent="0.25">
      <c r="A4" s="5"/>
      <c r="B4" s="74"/>
      <c r="C4" s="96"/>
      <c r="D4" s="63" t="s">
        <v>15</v>
      </c>
      <c r="E4" s="62" t="s">
        <v>16</v>
      </c>
      <c r="F4" s="61" t="s">
        <v>15</v>
      </c>
      <c r="G4" s="60" t="s">
        <v>16</v>
      </c>
      <c r="H4" s="61" t="s">
        <v>15</v>
      </c>
      <c r="I4" s="60" t="s">
        <v>16</v>
      </c>
      <c r="J4" s="61" t="s">
        <v>15</v>
      </c>
      <c r="K4" s="60" t="s">
        <v>16</v>
      </c>
      <c r="L4" s="61" t="s">
        <v>15</v>
      </c>
      <c r="M4" s="60" t="s">
        <v>16</v>
      </c>
      <c r="N4" s="61" t="s">
        <v>15</v>
      </c>
      <c r="O4" s="60" t="s">
        <v>16</v>
      </c>
      <c r="P4" s="61" t="s">
        <v>15</v>
      </c>
      <c r="Q4" s="60" t="s">
        <v>16</v>
      </c>
      <c r="R4" s="61" t="s">
        <v>15</v>
      </c>
      <c r="S4" s="60" t="s">
        <v>16</v>
      </c>
      <c r="T4" s="61" t="s">
        <v>15</v>
      </c>
      <c r="U4" s="60" t="s">
        <v>16</v>
      </c>
      <c r="V4" s="61" t="s">
        <v>15</v>
      </c>
      <c r="W4" s="60" t="s">
        <v>16</v>
      </c>
      <c r="X4" s="61" t="s">
        <v>15</v>
      </c>
      <c r="Y4" s="60" t="s">
        <v>16</v>
      </c>
      <c r="Z4" s="59" t="s">
        <v>15</v>
      </c>
      <c r="AA4" s="64" t="s">
        <v>16</v>
      </c>
      <c r="AB4" s="61" t="s">
        <v>15</v>
      </c>
      <c r="AC4" s="60" t="s">
        <v>16</v>
      </c>
      <c r="AD4" s="63" t="s">
        <v>15</v>
      </c>
      <c r="AE4" s="62" t="s">
        <v>16</v>
      </c>
      <c r="AF4" s="63" t="s">
        <v>15</v>
      </c>
      <c r="AG4" s="62" t="s">
        <v>16</v>
      </c>
      <c r="AH4" s="63" t="s">
        <v>15</v>
      </c>
      <c r="AI4" s="82" t="s">
        <v>16</v>
      </c>
      <c r="AJ4" s="63" t="s">
        <v>15</v>
      </c>
      <c r="AK4" s="82" t="s">
        <v>16</v>
      </c>
      <c r="AL4" s="75"/>
      <c r="AM4" s="76"/>
      <c r="AN4" s="105"/>
      <c r="AO4" s="83"/>
      <c r="AP4" s="38"/>
      <c r="AQ4" s="17"/>
      <c r="AR4" s="17"/>
      <c r="AS4" s="17"/>
    </row>
    <row r="5" spans="1:45" s="4" customFormat="1" ht="26.25" customHeight="1" x14ac:dyDescent="0.2">
      <c r="A5" s="5"/>
      <c r="B5" s="47" t="str">
        <f>B3</f>
        <v>CBECC-Com 2016.2.1</v>
      </c>
      <c r="C5" s="68" t="s">
        <v>171</v>
      </c>
      <c r="D5" s="56">
        <f>INDEX(Sheet1!$C$5:$BD$192,MATCH($C5,Sheet1!$C$5:$C$192,0),54)</f>
        <v>265.48099999999999</v>
      </c>
      <c r="E5" s="77">
        <f>D5</f>
        <v>265.48099999999999</v>
      </c>
      <c r="F5" s="56">
        <f>(INDEX(Sheet1!$C$5:$BD$192,MATCH($C5,Sheet1!$C$5:$C$192,0),18))/$AP5</f>
        <v>9.2947965175136673</v>
      </c>
      <c r="G5" s="77">
        <f>F5</f>
        <v>9.2947965175136673</v>
      </c>
      <c r="H5" s="56">
        <f>(INDEX(Sheet1!$C$5:$BD$192,MATCH($C5,Sheet1!$C$5:$C$192,0),30))/$AP5</f>
        <v>4.1540392792063167E-2</v>
      </c>
      <c r="I5" s="77">
        <f>H5</f>
        <v>4.1540392792063167E-2</v>
      </c>
      <c r="J5" s="56">
        <f t="shared" ref="J5" si="0">SUM(L5,N5,P5,V5,X5,Z5,AB5)</f>
        <v>35.868289854966591</v>
      </c>
      <c r="K5" s="77">
        <f>J5</f>
        <v>35.868289854966591</v>
      </c>
      <c r="L5" s="56">
        <f>(((INDEX(Sheet1!$C$5:$BD$192,MATCH($C5,Sheet1!$C$5:$C$192,0),11))*3.4121416)+((INDEX(Sheet1!$C$5:$BD$192,MATCH($C5,Sheet1!$C$5:$C$192,0),23))*99.976))/$AP5</f>
        <v>0.33304861767969224</v>
      </c>
      <c r="M5" s="77">
        <f>L5</f>
        <v>0.33304861767969224</v>
      </c>
      <c r="N5" s="56">
        <f>(((INDEX(Sheet1!$C$5:$BD$192,MATCH($C5,Sheet1!$C$5:$C$192,0),12))*3.4121416)+((INDEX(Sheet1!$C$5:$BD$192,MATCH($C5,Sheet1!$C$5:$C$192,0),24))*99.976))/$AP5</f>
        <v>13.454642903923872</v>
      </c>
      <c r="O5" s="77">
        <f>N5</f>
        <v>13.454642903923872</v>
      </c>
      <c r="P5" s="56">
        <f>(((INDEX(Sheet1!$C$5:$BD$192,MATCH($C5,Sheet1!$C$5:$C$192,0),17))*3.4121416)+((INDEX(Sheet1!$C$5:$BD$192,MATCH($C5,Sheet1!$C$5:$C$192,0),29))*99.976))/$AP5</f>
        <v>8.1228175898278998</v>
      </c>
      <c r="Q5" s="77">
        <f>P5</f>
        <v>8.1228175898278998</v>
      </c>
      <c r="R5" s="56">
        <f>(((INDEX(Sheet1!$C$5:$BD$192,MATCH($C5,Sheet1!$C$5:$C$192,0),31))+(INDEX(Sheet1!$C$5:$BD$192,MATCH($C5,Sheet1!$C$5:$C$192,0),32)))*99.976)/$AP5</f>
        <v>0</v>
      </c>
      <c r="S5" s="77">
        <f>R5</f>
        <v>0</v>
      </c>
      <c r="T5" s="56">
        <f>(((INDEX(Sheet1!$C$5:$BD$192,MATCH($C5,Sheet1!$C$5:$C$192,0),19))+(INDEX(Sheet1!$C$5:$BD$192,MATCH($C5,Sheet1!$C$5:$C$192,0),20)))*3.4121416)/$AP5</f>
        <v>10.7303044896149</v>
      </c>
      <c r="U5" s="77">
        <f>T5</f>
        <v>10.7303044896149</v>
      </c>
      <c r="V5" s="56">
        <f>(((INDEX(Sheet1!$C$5:$BD$192,MATCH($C5,Sheet1!$C$5:$C$192,0),13))*3.4121416)+((INDEX(Sheet1!$C$5:$BD$192,MATCH($C5,Sheet1!$C$5:$C$192,0),25))*99.976))/$AP5</f>
        <v>10.137770452869001</v>
      </c>
      <c r="W5" s="77">
        <f>V5</f>
        <v>10.137770452869001</v>
      </c>
      <c r="X5" s="56">
        <f>(((INDEX(Sheet1!$C$5:$BD$192,MATCH($C5,Sheet1!$C$5:C$192,0),15))*3.4121416)+((INDEX(Sheet1!$C$5:$BD$192,MATCH($C5,Sheet1!$C$5:C$192,0),27))*99.976))/$AP5</f>
        <v>0</v>
      </c>
      <c r="Y5" s="77">
        <f>X5</f>
        <v>0</v>
      </c>
      <c r="Z5" s="56">
        <f>(((INDEX(Sheet1!$C$5:$BD$192,MATCH($C5,Sheet1!$C$5:C$192,0),14))*3.4121416)+((INDEX(Sheet1!$C$5:$BD$192,MATCH($C5,Sheet1!$C$5:C$192,0),26))*99.976))/$AP5</f>
        <v>0</v>
      </c>
      <c r="AA5" s="77">
        <f>Z5</f>
        <v>0</v>
      </c>
      <c r="AB5" s="56">
        <f>(((INDEX(Sheet1!$C$5:$BD$192,MATCH($C5,Sheet1!$C$5:C$192,0),16))*3.4121416)+((INDEX(Sheet1!$C$5:$BD$192,MATCH($C5,Sheet1!$C$5:C$192,0),28))*99.976))/$AP5</f>
        <v>3.8200102906661266</v>
      </c>
      <c r="AC5" s="77">
        <f>AB5</f>
        <v>3.8200102906661266</v>
      </c>
      <c r="AD5" s="57">
        <v>0</v>
      </c>
      <c r="AE5" s="77">
        <f>AD5</f>
        <v>0</v>
      </c>
      <c r="AF5" s="57">
        <v>0</v>
      </c>
      <c r="AG5" s="77">
        <f>AF5</f>
        <v>0</v>
      </c>
      <c r="AH5" s="58"/>
      <c r="AI5" s="56"/>
      <c r="AJ5" s="58"/>
      <c r="AK5" s="56"/>
      <c r="AL5" s="56"/>
      <c r="AM5" s="56"/>
      <c r="AN5" s="80"/>
      <c r="AO5" s="84"/>
      <c r="AP5" s="49">
        <f>IF(ISNUMBER(SEARCH("RetlMed",C5)),Sheet3!D$2,IF(ISNUMBER(SEARCH("OffSml",C5)),Sheet3!A$2,IF(ISNUMBER(SEARCH("OffMed",C5)),Sheet3!B$2,IF(ISNUMBER(SEARCH("OffLrg",C5)),Sheet3!C$2,IF(ISNUMBER(SEARCH("RetlStrp",C5)),Sheet3!E$2)))))</f>
        <v>24695</v>
      </c>
      <c r="AQ5" s="17"/>
      <c r="AR5" s="17"/>
      <c r="AS5" s="17"/>
    </row>
    <row r="6" spans="1:45" s="4" customFormat="1" ht="26.25" customHeight="1" x14ac:dyDescent="0.2">
      <c r="A6" s="5"/>
      <c r="B6" s="47" t="str">
        <f>B5</f>
        <v>CBECC-Com 2016.2.1</v>
      </c>
      <c r="C6" s="66" t="s">
        <v>172</v>
      </c>
      <c r="D6" s="48">
        <f>INDEX(Sheet1!$C$5:$BD$192,MATCH($C6,Sheet1!$C$5:$C$192,0),54)</f>
        <v>263.29500000000002</v>
      </c>
      <c r="E6" s="78">
        <f t="shared" ref="E6:E79" si="1">D6</f>
        <v>263.29500000000002</v>
      </c>
      <c r="F6" s="10">
        <f>(INDEX(Sheet1!$C$5:$BD$192,MATCH($C6,Sheet1!$C$5:$C$192,0),18))/$AP6</f>
        <v>9.2253087669568732</v>
      </c>
      <c r="G6" s="78">
        <f t="shared" ref="G6" si="2">F6</f>
        <v>9.2253087669568732</v>
      </c>
      <c r="H6" s="10">
        <f>(INDEX(Sheet1!$C$5:$BD$192,MATCH($C6,Sheet1!$C$5:$C$192,0),30))/$AP6</f>
        <v>4.1222919619356146E-2</v>
      </c>
      <c r="I6" s="78">
        <f t="shared" ref="I6" si="3">H6</f>
        <v>4.1222919619356146E-2</v>
      </c>
      <c r="J6" s="10">
        <f t="shared" ref="J6:J50" si="4">SUM(L6,N6,P6,V6,X6,Z6,AB6)</f>
        <v>35.599314499547276</v>
      </c>
      <c r="K6" s="78">
        <f t="shared" ref="K6" si="5">J6</f>
        <v>35.599314499547276</v>
      </c>
      <c r="L6" s="10">
        <f>(((INDEX(Sheet1!$C$5:$BD$192,MATCH($C6,Sheet1!$C$5:$C$192,0),11))*3.4121416)+((INDEX(Sheet1!$C$5:$BD$192,MATCH($C6,Sheet1!$C$5:$C$192,0),23))*99.976))/$AP6</f>
        <v>0.30128584370925288</v>
      </c>
      <c r="M6" s="78">
        <f t="shared" ref="M6" si="6">L6</f>
        <v>0.30128584370925288</v>
      </c>
      <c r="N6" s="10">
        <f>(((INDEX(Sheet1!$C$5:$BD$192,MATCH($C6,Sheet1!$C$5:$C$192,0),12))*3.4121416)+((INDEX(Sheet1!$C$5:$BD$192,MATCH($C6,Sheet1!$C$5:$C$192,0),24))*99.976))/$AP6</f>
        <v>13.217582310964973</v>
      </c>
      <c r="O6" s="78">
        <f t="shared" ref="O6" si="7">N6</f>
        <v>13.217582310964973</v>
      </c>
      <c r="P6" s="10">
        <f>(((INDEX(Sheet1!$C$5:$BD$192,MATCH($C6,Sheet1!$C$5:$C$192,0),17))*3.4121416)+((INDEX(Sheet1!$C$5:$BD$192,MATCH($C6,Sheet1!$C$5:$C$192,0),29))*99.976))/$AP6</f>
        <v>8.1228175898278998</v>
      </c>
      <c r="Q6" s="78">
        <f t="shared" ref="Q6" si="8">P6</f>
        <v>8.1228175898278998</v>
      </c>
      <c r="R6" s="10">
        <f>(((INDEX(Sheet1!$C$5:$BD$192,MATCH($C6,Sheet1!$C$5:$C$192,0),31))+(INDEX(Sheet1!$C$5:$BD$192,MATCH($C6,Sheet1!$C$5:$C$192,0),32)))*99.976)/$AP6</f>
        <v>0</v>
      </c>
      <c r="S6" s="78">
        <f t="shared" ref="S6" si="9">R6</f>
        <v>0</v>
      </c>
      <c r="T6" s="48">
        <f>(((INDEX(Sheet1!$C$5:$BD$192,MATCH($C6,Sheet1!$C$5:$C$192,0),19))+(INDEX(Sheet1!$C$5:$BD$192,MATCH($C6,Sheet1!$C$5:$C$192,0),20)))*3.4121416)/$AP6</f>
        <v>10.7303044896149</v>
      </c>
      <c r="U6" s="78">
        <f t="shared" ref="U6" si="10">T6</f>
        <v>10.7303044896149</v>
      </c>
      <c r="V6" s="10">
        <f>(((INDEX(Sheet1!$C$5:$BD$192,MATCH($C6,Sheet1!$C$5:$C$192,0),13))*3.4121416)+((INDEX(Sheet1!$C$5:$BD$192,MATCH($C6,Sheet1!$C$5:$C$192,0),25))*99.976))/$AP6</f>
        <v>10.137618464379024</v>
      </c>
      <c r="W6" s="78">
        <f t="shared" ref="W6" si="11">V6</f>
        <v>10.137618464379024</v>
      </c>
      <c r="X6" s="10">
        <f>(((INDEX(Sheet1!$C$5:$BD$192,MATCH($C6,Sheet1!$C$5:C$192,0),15))*3.4121416)+((INDEX(Sheet1!$C$5:$BD$192,MATCH($C6,Sheet1!$C$5:C$192,0),27))*99.976))/$AP6</f>
        <v>0</v>
      </c>
      <c r="Y6" s="78">
        <f t="shared" ref="Y6" si="12">X6</f>
        <v>0</v>
      </c>
      <c r="Z6" s="10">
        <f>(((INDEX(Sheet1!$C$5:$BD$192,MATCH($C6,Sheet1!$C$5:C$192,0),14))*3.4121416)+((INDEX(Sheet1!$C$5:$BD$192,MATCH($C6,Sheet1!$C$5:C$192,0),26))*99.976))/$AP6</f>
        <v>0</v>
      </c>
      <c r="AA6" s="78">
        <f t="shared" ref="AA6" si="13">Z6</f>
        <v>0</v>
      </c>
      <c r="AB6" s="10">
        <f>(((INDEX(Sheet1!$C$5:$BD$192,MATCH($C6,Sheet1!$C$5:C$192,0),16))*3.4121416)+((INDEX(Sheet1!$C$5:$BD$192,MATCH($C6,Sheet1!$C$5:C$192,0),28))*99.976))/$AP6</f>
        <v>3.8200102906661266</v>
      </c>
      <c r="AC6" s="78">
        <f t="shared" ref="AC6" si="14">AB6</f>
        <v>3.8200102906661266</v>
      </c>
      <c r="AD6" s="12">
        <v>0</v>
      </c>
      <c r="AE6" s="78">
        <f t="shared" ref="AE6" si="15">AD6</f>
        <v>0</v>
      </c>
      <c r="AF6" s="12">
        <v>0</v>
      </c>
      <c r="AG6" s="78">
        <f t="shared" ref="AG6" si="16">AF6</f>
        <v>0</v>
      </c>
      <c r="AH6" s="50">
        <f>IF($D$5=0,"",(D6-D$5)/D$5)</f>
        <v>-8.234110915658668E-3</v>
      </c>
      <c r="AI6" s="90">
        <f>IF($E$5=0,"",(E6-E$5)/E$5)</f>
        <v>-8.234110915658668E-3</v>
      </c>
      <c r="AJ6" s="50">
        <f>IF($F$5=0,"",(F6-F$5)/F$5)</f>
        <v>-7.4759840547194579E-3</v>
      </c>
      <c r="AK6" s="90">
        <f>IF($G$5=0,"",(G6-G$5)/G$5)</f>
        <v>-7.4759840547194579E-3</v>
      </c>
      <c r="AL6" s="48" t="str">
        <f>IF(AND(AH6&gt;0,AI6&gt;0), "Yes", "No")</f>
        <v>No</v>
      </c>
      <c r="AM6" s="48" t="str">
        <f t="shared" ref="AM6:AM50" si="17">IF(AND(AH6&lt;0,AI6&lt;0), "No", "Yes")</f>
        <v>No</v>
      </c>
      <c r="AN6" s="79" t="str">
        <f>IF((AL6=AM6),(IF(AND(AI6&gt;(-0.5%*D$5),AI6&lt;(0.5%*D$5),AE6&lt;=150,AG6&lt;=150,(COUNTBLANK(D6:AK6)=0)),"Pass","Fail")),IF(COUNTA(D6:AK6)=0,"","Fail"))</f>
        <v>Pass</v>
      </c>
      <c r="AO6" s="84"/>
      <c r="AP6" s="49">
        <f>IF(ISNUMBER(SEARCH("RetlMed",C6)),Sheet3!D$2,IF(ISNUMBER(SEARCH("OffSml",C6)),Sheet3!A$2,IF(ISNUMBER(SEARCH("OffMed",C6)),Sheet3!B$2,IF(ISNUMBER(SEARCH("OffLrg",C6)),Sheet3!C$2,IF(ISNUMBER(SEARCH("RetlStrp",C6)),Sheet3!E$2)))))</f>
        <v>24695</v>
      </c>
      <c r="AQ6" s="17"/>
      <c r="AR6" s="17"/>
      <c r="AS6" s="17"/>
    </row>
    <row r="7" spans="1:45" s="4" customFormat="1" ht="26.25" customHeight="1" x14ac:dyDescent="0.2">
      <c r="A7" s="5"/>
      <c r="B7" s="47" t="str">
        <f t="shared" ref="B7:B70" si="18">B6</f>
        <v>CBECC-Com 2016.2.1</v>
      </c>
      <c r="C7" s="66" t="s">
        <v>173</v>
      </c>
      <c r="D7" s="48">
        <f>INDEX(Sheet1!$C$5:$BD$192,MATCH($C7,Sheet1!$C$5:$C$192,0),54)</f>
        <v>263.24700000000001</v>
      </c>
      <c r="E7" s="78">
        <f t="shared" ref="E7:E9" si="19">D7</f>
        <v>263.24700000000001</v>
      </c>
      <c r="F7" s="10">
        <f>(INDEX(Sheet1!$C$5:$BD$192,MATCH($C7,Sheet1!$C$5:$C$192,0),18))/$AP7</f>
        <v>9.2344199230613491</v>
      </c>
      <c r="G7" s="78">
        <f t="shared" ref="G7:G9" si="20">F7</f>
        <v>9.2344199230613491</v>
      </c>
      <c r="H7" s="10">
        <f>(INDEX(Sheet1!$C$5:$BD$192,MATCH($C7,Sheet1!$C$5:$C$192,0),30))/$AP7</f>
        <v>4.0935007086454749E-2</v>
      </c>
      <c r="I7" s="78">
        <f t="shared" ref="I7:I9" si="21">H7</f>
        <v>4.0935007086454749E-2</v>
      </c>
      <c r="J7" s="10">
        <f t="shared" ref="J7:J9" si="22">SUM(L7,N7,P7,V7,X7,Z7,AB7)</f>
        <v>35.601717507560238</v>
      </c>
      <c r="K7" s="78">
        <f t="shared" ref="K7:K9" si="23">J7</f>
        <v>35.601717507560238</v>
      </c>
      <c r="L7" s="10">
        <f>(((INDEX(Sheet1!$C$5:$BD$192,MATCH($C7,Sheet1!$C$5:$C$192,0),11))*3.4121416)+((INDEX(Sheet1!$C$5:$BD$192,MATCH($C7,Sheet1!$C$5:$C$192,0),23))*99.976))/$AP7</f>
        <v>0.27249380830127551</v>
      </c>
      <c r="M7" s="78">
        <f t="shared" ref="M7:M9" si="24">L7</f>
        <v>0.27249380830127551</v>
      </c>
      <c r="N7" s="10">
        <f>(((INDEX(Sheet1!$C$5:$BD$192,MATCH($C7,Sheet1!$C$5:$C$192,0),12))*3.4121416)+((INDEX(Sheet1!$C$5:$BD$192,MATCH($C7,Sheet1!$C$5:$C$192,0),24))*99.976))/$AP7</f>
        <v>13.248781402816766</v>
      </c>
      <c r="O7" s="78">
        <f t="shared" ref="O7:O9" si="25">N7</f>
        <v>13.248781402816766</v>
      </c>
      <c r="P7" s="10">
        <f>(((INDEX(Sheet1!$C$5:$BD$192,MATCH($C7,Sheet1!$C$5:$C$192,0),17))*3.4121416)+((INDEX(Sheet1!$C$5:$BD$192,MATCH($C7,Sheet1!$C$5:$C$192,0),29))*99.976))/$AP7</f>
        <v>8.1228175898278998</v>
      </c>
      <c r="Q7" s="78">
        <f t="shared" ref="Q7:Q9" si="26">P7</f>
        <v>8.1228175898278998</v>
      </c>
      <c r="R7" s="10">
        <f>(((INDEX(Sheet1!$C$5:$BD$192,MATCH($C7,Sheet1!$C$5:$C$192,0),31))+(INDEX(Sheet1!$C$5:$BD$192,MATCH($C7,Sheet1!$C$5:$C$192,0),32)))*99.976)/$AP7</f>
        <v>0</v>
      </c>
      <c r="S7" s="78">
        <f t="shared" ref="S7:S9" si="27">R7</f>
        <v>0</v>
      </c>
      <c r="T7" s="48">
        <f>(((INDEX(Sheet1!$C$5:$BD$192,MATCH($C7,Sheet1!$C$5:$C$192,0),19))+(INDEX(Sheet1!$C$5:$BD$192,MATCH($C7,Sheet1!$C$5:$C$192,0),20)))*3.4121416)/$AP7</f>
        <v>10.7303044896149</v>
      </c>
      <c r="U7" s="78">
        <f t="shared" ref="U7:U9" si="28">T7</f>
        <v>10.7303044896149</v>
      </c>
      <c r="V7" s="10">
        <f>(((INDEX(Sheet1!$C$5:$BD$192,MATCH($C7,Sheet1!$C$5:$C$192,0),13))*3.4121416)+((INDEX(Sheet1!$C$5:$BD$192,MATCH($C7,Sheet1!$C$5:$C$192,0),25))*99.976))/$AP7</f>
        <v>10.137618464379024</v>
      </c>
      <c r="W7" s="78">
        <f t="shared" ref="W7:W9" si="29">V7</f>
        <v>10.137618464379024</v>
      </c>
      <c r="X7" s="10">
        <f>(((INDEX(Sheet1!$C$5:$BD$192,MATCH($C7,Sheet1!$C$5:C$192,0),15))*3.4121416)+((INDEX(Sheet1!$C$5:$BD$192,MATCH($C7,Sheet1!$C$5:C$192,0),27))*99.976))/$AP7</f>
        <v>0</v>
      </c>
      <c r="Y7" s="78">
        <f t="shared" ref="Y7:Y9" si="30">X7</f>
        <v>0</v>
      </c>
      <c r="Z7" s="10">
        <f>(((INDEX(Sheet1!$C$5:$BD$192,MATCH($C7,Sheet1!$C$5:C$192,0),14))*3.4121416)+((INDEX(Sheet1!$C$5:$BD$192,MATCH($C7,Sheet1!$C$5:C$192,0),26))*99.976))/$AP7</f>
        <v>0</v>
      </c>
      <c r="AA7" s="78">
        <f t="shared" ref="AA7:AA9" si="31">Z7</f>
        <v>0</v>
      </c>
      <c r="AB7" s="10">
        <f>(((INDEX(Sheet1!$C$5:$BD$192,MATCH($C7,Sheet1!$C$5:C$192,0),16))*3.4121416)+((INDEX(Sheet1!$C$5:$BD$192,MATCH($C7,Sheet1!$C$5:C$192,0),28))*99.976))/$AP7</f>
        <v>3.8200062422352703</v>
      </c>
      <c r="AC7" s="78">
        <f t="shared" ref="AC7:AC9" si="32">AB7</f>
        <v>3.8200062422352703</v>
      </c>
      <c r="AD7" s="12">
        <v>0</v>
      </c>
      <c r="AE7" s="78">
        <f t="shared" ref="AE7:AE9" si="33">AD7</f>
        <v>0</v>
      </c>
      <c r="AF7" s="12">
        <v>0</v>
      </c>
      <c r="AG7" s="78">
        <f t="shared" ref="AG7:AG9" si="34">AF7</f>
        <v>0</v>
      </c>
      <c r="AH7" s="50">
        <f t="shared" ref="AH7:AH9" si="35">IF($D$5=0,"",(D7-D$5)/D$5)</f>
        <v>-8.4149148149961026E-3</v>
      </c>
      <c r="AI7" s="90">
        <f t="shared" ref="AI7:AI9" si="36">IF($E$5=0,"",(E7-E$5)/E$5)</f>
        <v>-8.4149148149961026E-3</v>
      </c>
      <c r="AJ7" s="50">
        <f t="shared" ref="AJ7:AJ9" si="37">IF($F$5=0,"",(F7-F$5)/F$5)</f>
        <v>-6.4957413902019256E-3</v>
      </c>
      <c r="AK7" s="90">
        <f t="shared" ref="AK7:AK9" si="38">IF($G$5=0,"",(G7-G$5)/G$5)</f>
        <v>-6.4957413902019256E-3</v>
      </c>
      <c r="AL7" s="48" t="str">
        <f t="shared" ref="AL7:AL9" si="39">IF(AND(AH7&gt;0,AI7&gt;0), "Yes", "No")</f>
        <v>No</v>
      </c>
      <c r="AM7" s="48" t="str">
        <f t="shared" ref="AM7:AM9" si="40">IF(AND(AH7&lt;0,AI7&lt;0), "No", "Yes")</f>
        <v>No</v>
      </c>
      <c r="AN7" s="88" t="str">
        <f t="shared" ref="AN7:AN9" si="41">IF((AL7=AM7),(IF(AND(AI7&gt;(-0.5%*D$5),AI7&lt;(0.5%*D$5),AE7&lt;=150,AG7&lt;=150,(COUNTBLANK(D7:AK7)=0)),"Pass","Fail")),IF(COUNTA(D7:AK7)=0,"","Fail"))</f>
        <v>Pass</v>
      </c>
      <c r="AO7" s="84"/>
      <c r="AP7" s="49">
        <f>IF(ISNUMBER(SEARCH("RetlMed",C7)),Sheet3!D$2,IF(ISNUMBER(SEARCH("OffSml",C7)),Sheet3!A$2,IF(ISNUMBER(SEARCH("OffMed",C7)),Sheet3!B$2,IF(ISNUMBER(SEARCH("OffLrg",C7)),Sheet3!C$2,IF(ISNUMBER(SEARCH("RetlStrp",C7)),Sheet3!E$2)))))</f>
        <v>24695</v>
      </c>
      <c r="AQ7" s="17"/>
      <c r="AR7" s="17"/>
      <c r="AS7" s="17"/>
    </row>
    <row r="8" spans="1:45" s="4" customFormat="1" ht="26.25" customHeight="1" x14ac:dyDescent="0.2">
      <c r="A8" s="5"/>
      <c r="B8" s="47" t="str">
        <f t="shared" si="18"/>
        <v>CBECC-Com 2016.2.1</v>
      </c>
      <c r="C8" s="66" t="s">
        <v>174</v>
      </c>
      <c r="D8" s="48">
        <f>INDEX(Sheet1!$C$5:$BD$192,MATCH($C8,Sheet1!$C$5:$C$192,0),54)</f>
        <v>263.99799999999999</v>
      </c>
      <c r="E8" s="78">
        <f t="shared" si="19"/>
        <v>263.99799999999999</v>
      </c>
      <c r="F8" s="10">
        <f>(INDEX(Sheet1!$C$5:$BD$192,MATCH($C8,Sheet1!$C$5:$C$192,0),18))/$AP8</f>
        <v>9.2501316055881766</v>
      </c>
      <c r="G8" s="78">
        <f t="shared" si="20"/>
        <v>9.2501316055881766</v>
      </c>
      <c r="H8" s="10">
        <f>(INDEX(Sheet1!$C$5:$BD$192,MATCH($C8,Sheet1!$C$5:$C$192,0),30))/$AP8</f>
        <v>4.0933792265640818E-2</v>
      </c>
      <c r="I8" s="78">
        <f t="shared" si="21"/>
        <v>4.0933792265640818E-2</v>
      </c>
      <c r="J8" s="10">
        <f t="shared" si="22"/>
        <v>35.655129252710267</v>
      </c>
      <c r="K8" s="78">
        <f t="shared" si="23"/>
        <v>35.655129252710267</v>
      </c>
      <c r="L8" s="10">
        <f>(((INDEX(Sheet1!$C$5:$BD$192,MATCH($C8,Sheet1!$C$5:$C$192,0),11))*3.4121416)+((INDEX(Sheet1!$C$5:$BD$192,MATCH($C8,Sheet1!$C$5:$C$192,0),23))*99.976))/$AP8</f>
        <v>0.27241202999797531</v>
      </c>
      <c r="M8" s="78">
        <f t="shared" si="24"/>
        <v>0.27241202999797531</v>
      </c>
      <c r="N8" s="10">
        <f>(((INDEX(Sheet1!$C$5:$BD$192,MATCH($C8,Sheet1!$C$5:$C$192,0),12))*3.4121416)+((INDEX(Sheet1!$C$5:$BD$192,MATCH($C8,Sheet1!$C$5:$C$192,0),24))*99.976))/$AP8</f>
        <v>13.302295168424378</v>
      </c>
      <c r="O8" s="78">
        <f t="shared" si="25"/>
        <v>13.302295168424378</v>
      </c>
      <c r="P8" s="10">
        <f>(((INDEX(Sheet1!$C$5:$BD$192,MATCH($C8,Sheet1!$C$5:$C$192,0),17))*3.4121416)+((INDEX(Sheet1!$C$5:$BD$192,MATCH($C8,Sheet1!$C$5:$C$192,0),29))*99.976))/$AP8</f>
        <v>8.1228175898278998</v>
      </c>
      <c r="Q8" s="78">
        <f t="shared" si="26"/>
        <v>8.1228175898278998</v>
      </c>
      <c r="R8" s="10">
        <f>(((INDEX(Sheet1!$C$5:$BD$192,MATCH($C8,Sheet1!$C$5:$C$192,0),31))+(INDEX(Sheet1!$C$5:$BD$192,MATCH($C8,Sheet1!$C$5:$C$192,0),32)))*99.976)/$AP8</f>
        <v>0</v>
      </c>
      <c r="S8" s="78">
        <f t="shared" si="27"/>
        <v>0</v>
      </c>
      <c r="T8" s="48">
        <f>(((INDEX(Sheet1!$C$5:$BD$192,MATCH($C8,Sheet1!$C$5:$C$192,0),19))+(INDEX(Sheet1!$C$5:$BD$192,MATCH($C8,Sheet1!$C$5:$C$192,0),20)))*3.4121416)/$AP8</f>
        <v>10.7303044896149</v>
      </c>
      <c r="U8" s="78">
        <f t="shared" si="28"/>
        <v>10.7303044896149</v>
      </c>
      <c r="V8" s="10">
        <f>(((INDEX(Sheet1!$C$5:$BD$192,MATCH($C8,Sheet1!$C$5:$C$192,0),13))*3.4121416)+((INDEX(Sheet1!$C$5:$BD$192,MATCH($C8,Sheet1!$C$5:$C$192,0),25))*99.976))/$AP8</f>
        <v>10.137618464379024</v>
      </c>
      <c r="W8" s="78">
        <f t="shared" si="29"/>
        <v>10.137618464379024</v>
      </c>
      <c r="X8" s="10">
        <f>(((INDEX(Sheet1!$C$5:$BD$192,MATCH($C8,Sheet1!$C$5:C$192,0),15))*3.4121416)+((INDEX(Sheet1!$C$5:$BD$192,MATCH($C8,Sheet1!$C$5:C$192,0),27))*99.976))/$AP8</f>
        <v>0</v>
      </c>
      <c r="Y8" s="78">
        <f t="shared" si="30"/>
        <v>0</v>
      </c>
      <c r="Z8" s="10">
        <f>(((INDEX(Sheet1!$C$5:$BD$192,MATCH($C8,Sheet1!$C$5:C$192,0),14))*3.4121416)+((INDEX(Sheet1!$C$5:$BD$192,MATCH($C8,Sheet1!$C$5:C$192,0),26))*99.976))/$AP8</f>
        <v>0</v>
      </c>
      <c r="AA8" s="78">
        <f t="shared" si="31"/>
        <v>0</v>
      </c>
      <c r="AB8" s="10">
        <f>(((INDEX(Sheet1!$C$5:$BD$192,MATCH($C8,Sheet1!$C$5:C$192,0),16))*3.4121416)+((INDEX(Sheet1!$C$5:$BD$192,MATCH($C8,Sheet1!$C$5:C$192,0),28))*99.976))/$AP8</f>
        <v>3.8199860000809878</v>
      </c>
      <c r="AC8" s="78">
        <f t="shared" si="32"/>
        <v>3.8199860000809878</v>
      </c>
      <c r="AD8" s="12">
        <v>0</v>
      </c>
      <c r="AE8" s="78">
        <f t="shared" si="33"/>
        <v>0</v>
      </c>
      <c r="AF8" s="12">
        <v>0</v>
      </c>
      <c r="AG8" s="78">
        <f t="shared" si="34"/>
        <v>0</v>
      </c>
      <c r="AH8" s="50">
        <f t="shared" si="35"/>
        <v>-5.5860871399460001E-3</v>
      </c>
      <c r="AI8" s="90">
        <f t="shared" si="36"/>
        <v>-5.5860871399460001E-3</v>
      </c>
      <c r="AJ8" s="50">
        <f t="shared" si="37"/>
        <v>-4.805367373167461E-3</v>
      </c>
      <c r="AK8" s="90">
        <f t="shared" si="38"/>
        <v>-4.805367373167461E-3</v>
      </c>
      <c r="AL8" s="48" t="str">
        <f t="shared" si="39"/>
        <v>No</v>
      </c>
      <c r="AM8" s="48" t="str">
        <f t="shared" si="40"/>
        <v>No</v>
      </c>
      <c r="AN8" s="88" t="str">
        <f t="shared" si="41"/>
        <v>Pass</v>
      </c>
      <c r="AO8" s="84"/>
      <c r="AP8" s="49">
        <f>IF(ISNUMBER(SEARCH("RetlMed",C8)),Sheet3!D$2,IF(ISNUMBER(SEARCH("OffSml",C8)),Sheet3!A$2,IF(ISNUMBER(SEARCH("OffMed",C8)),Sheet3!B$2,IF(ISNUMBER(SEARCH("OffLrg",C8)),Sheet3!C$2,IF(ISNUMBER(SEARCH("RetlStrp",C8)),Sheet3!E$2)))))</f>
        <v>24695</v>
      </c>
      <c r="AQ8" s="17"/>
      <c r="AR8" s="17"/>
      <c r="AS8" s="17"/>
    </row>
    <row r="9" spans="1:45" s="4" customFormat="1" ht="26.25" customHeight="1" x14ac:dyDescent="0.2">
      <c r="A9" s="5"/>
      <c r="B9" s="47" t="str">
        <f t="shared" si="18"/>
        <v>CBECC-Com 2016.2.1</v>
      </c>
      <c r="C9" s="66" t="s">
        <v>175</v>
      </c>
      <c r="D9" s="48">
        <f>INDEX(Sheet1!$C$5:$BD$192,MATCH($C9,Sheet1!$C$5:$C$192,0),54)</f>
        <v>235.952</v>
      </c>
      <c r="E9" s="78">
        <f t="shared" si="19"/>
        <v>235.952</v>
      </c>
      <c r="F9" s="10">
        <f>(INDEX(Sheet1!$C$5:$BD$192,MATCH($C9,Sheet1!$C$5:$C$192,0),18))/$AP9</f>
        <v>7.8429641627859894</v>
      </c>
      <c r="G9" s="78">
        <f t="shared" si="20"/>
        <v>7.8429641627859894</v>
      </c>
      <c r="H9" s="10">
        <f>(INDEX(Sheet1!$C$5:$BD$192,MATCH($C9,Sheet1!$C$5:$C$192,0),30))/$AP9</f>
        <v>4.3470743065397853E-2</v>
      </c>
      <c r="I9" s="78">
        <f t="shared" si="21"/>
        <v>4.3470743065397853E-2</v>
      </c>
      <c r="J9" s="10">
        <f t="shared" si="22"/>
        <v>31.107376747263817</v>
      </c>
      <c r="K9" s="78">
        <f t="shared" si="23"/>
        <v>31.107376747263817</v>
      </c>
      <c r="L9" s="10">
        <f>(((INDEX(Sheet1!$C$5:$BD$192,MATCH($C9,Sheet1!$C$5:$C$192,0),11))*3.4121416)+((INDEX(Sheet1!$C$5:$BD$192,MATCH($C9,Sheet1!$C$5:$C$192,0),23))*99.976))/$AP9</f>
        <v>0.52601666960923266</v>
      </c>
      <c r="M9" s="78">
        <f t="shared" si="24"/>
        <v>0.52601666960923266</v>
      </c>
      <c r="N9" s="10">
        <f>(((INDEX(Sheet1!$C$5:$BD$192,MATCH($C9,Sheet1!$C$5:$C$192,0),12))*3.4121416)+((INDEX(Sheet1!$C$5:$BD$192,MATCH($C9,Sheet1!$C$5:$C$192,0),24))*99.976))/$AP9</f>
        <v>13.584385805823041</v>
      </c>
      <c r="O9" s="78">
        <f t="shared" si="25"/>
        <v>13.584385805823041</v>
      </c>
      <c r="P9" s="10">
        <f>(((INDEX(Sheet1!$C$5:$BD$192,MATCH($C9,Sheet1!$C$5:$C$192,0),17))*3.4121416)+((INDEX(Sheet1!$C$5:$BD$192,MATCH($C9,Sheet1!$C$5:$C$192,0),29))*99.976))/$AP9</f>
        <v>8.1228175898278998</v>
      </c>
      <c r="Q9" s="78">
        <f t="shared" si="26"/>
        <v>8.1228175898278998</v>
      </c>
      <c r="R9" s="10">
        <f>(((INDEX(Sheet1!$C$5:$BD$192,MATCH($C9,Sheet1!$C$5:$C$192,0),31))+(INDEX(Sheet1!$C$5:$BD$192,MATCH($C9,Sheet1!$C$5:$C$192,0),32)))*99.976)/$AP9</f>
        <v>0</v>
      </c>
      <c r="S9" s="78">
        <f t="shared" si="27"/>
        <v>0</v>
      </c>
      <c r="T9" s="48">
        <f>(((INDEX(Sheet1!$C$5:$BD$192,MATCH($C9,Sheet1!$C$5:$C$192,0),19))+(INDEX(Sheet1!$C$5:$BD$192,MATCH($C9,Sheet1!$C$5:$C$192,0),20)))*3.4121416)/$AP9</f>
        <v>10.7303044896149</v>
      </c>
      <c r="U9" s="78">
        <f t="shared" si="28"/>
        <v>10.7303044896149</v>
      </c>
      <c r="V9" s="10">
        <f>(((INDEX(Sheet1!$C$5:$BD$192,MATCH($C9,Sheet1!$C$5:$C$192,0),13))*3.4121416)+((INDEX(Sheet1!$C$5:$BD$192,MATCH($C9,Sheet1!$C$5:$C$192,0),25))*99.976))/$AP9</f>
        <v>5.0541423429066619</v>
      </c>
      <c r="W9" s="78">
        <f t="shared" si="29"/>
        <v>5.0541423429066619</v>
      </c>
      <c r="X9" s="10">
        <f>(((INDEX(Sheet1!$C$5:$BD$192,MATCH($C9,Sheet1!$C$5:C$192,0),15))*3.4121416)+((INDEX(Sheet1!$C$5:$BD$192,MATCH($C9,Sheet1!$C$5:C$192,0),27))*99.976))/$AP9</f>
        <v>0</v>
      </c>
      <c r="Y9" s="78">
        <f t="shared" si="30"/>
        <v>0</v>
      </c>
      <c r="Z9" s="10">
        <f>(((INDEX(Sheet1!$C$5:$BD$192,MATCH($C9,Sheet1!$C$5:C$192,0),14))*3.4121416)+((INDEX(Sheet1!$C$5:$BD$192,MATCH($C9,Sheet1!$C$5:C$192,0),26))*99.976))/$AP9</f>
        <v>0</v>
      </c>
      <c r="AA9" s="78">
        <f t="shared" si="31"/>
        <v>0</v>
      </c>
      <c r="AB9" s="10">
        <f>(((INDEX(Sheet1!$C$5:$BD$192,MATCH($C9,Sheet1!$C$5:C$192,0),16))*3.4121416)+((INDEX(Sheet1!$C$5:$BD$192,MATCH($C9,Sheet1!$C$5:C$192,0),28))*99.976))/$AP9</f>
        <v>3.820014339096983</v>
      </c>
      <c r="AC9" s="78">
        <f t="shared" si="32"/>
        <v>3.820014339096983</v>
      </c>
      <c r="AD9" s="12">
        <v>0</v>
      </c>
      <c r="AE9" s="78">
        <f t="shared" si="33"/>
        <v>0</v>
      </c>
      <c r="AF9" s="12">
        <v>0</v>
      </c>
      <c r="AG9" s="78">
        <f t="shared" si="34"/>
        <v>0</v>
      </c>
      <c r="AH9" s="50">
        <f t="shared" si="35"/>
        <v>-0.11122829882364461</v>
      </c>
      <c r="AI9" s="90">
        <f t="shared" si="36"/>
        <v>-0.11122829882364461</v>
      </c>
      <c r="AJ9" s="50">
        <f t="shared" si="37"/>
        <v>-0.15619840111529834</v>
      </c>
      <c r="AK9" s="90">
        <f t="shared" si="38"/>
        <v>-0.15619840111529834</v>
      </c>
      <c r="AL9" s="48" t="str">
        <f t="shared" si="39"/>
        <v>No</v>
      </c>
      <c r="AM9" s="48" t="str">
        <f t="shared" si="40"/>
        <v>No</v>
      </c>
      <c r="AN9" s="88" t="str">
        <f t="shared" si="41"/>
        <v>Pass</v>
      </c>
      <c r="AO9" s="84"/>
      <c r="AP9" s="49">
        <f>IF(ISNUMBER(SEARCH("RetlMed",C9)),Sheet3!D$2,IF(ISNUMBER(SEARCH("OffSml",C9)),Sheet3!A$2,IF(ISNUMBER(SEARCH("OffMed",C9)),Sheet3!B$2,IF(ISNUMBER(SEARCH("OffLrg",C9)),Sheet3!C$2,IF(ISNUMBER(SEARCH("RetlStrp",C9)),Sheet3!E$2)))))</f>
        <v>24695</v>
      </c>
      <c r="AQ9" s="17"/>
      <c r="AR9" s="17"/>
      <c r="AS9" s="17"/>
    </row>
    <row r="10" spans="1:45" s="4" customFormat="1" ht="26.25" customHeight="1" x14ac:dyDescent="0.2">
      <c r="A10" s="5"/>
      <c r="B10" s="47" t="str">
        <f t="shared" si="18"/>
        <v>CBECC-Com 2016.2.1</v>
      </c>
      <c r="C10" s="65" t="s">
        <v>166</v>
      </c>
      <c r="D10" s="53">
        <f>INDEX(Sheet1!$C$5:$BD$192,MATCH($C10,Sheet1!$C$5:$C$192,0),54)</f>
        <v>176.892</v>
      </c>
      <c r="E10" s="78">
        <f t="shared" si="1"/>
        <v>176.892</v>
      </c>
      <c r="F10" s="53">
        <f>(INDEX(Sheet1!$C$5:$BD$192,MATCH($C10,Sheet1!$C$5:$C$192,0),18))/$AP10</f>
        <v>6.1662279813727476</v>
      </c>
      <c r="G10" s="78">
        <f t="shared" ref="G10" si="42">F10</f>
        <v>6.1662279813727476</v>
      </c>
      <c r="H10" s="53">
        <f>(INDEX(Sheet1!$C$5:$BD$192,MATCH($C10,Sheet1!$C$5:$C$192,0),30))/$AP10</f>
        <v>4.9607612877100624E-2</v>
      </c>
      <c r="I10" s="78">
        <f t="shared" ref="I10" si="43">H10</f>
        <v>4.9607612877100624E-2</v>
      </c>
      <c r="J10" s="53">
        <f t="shared" si="4"/>
        <v>25.999615387169868</v>
      </c>
      <c r="K10" s="78">
        <f t="shared" ref="K10" si="44">J10</f>
        <v>25.999615387169868</v>
      </c>
      <c r="L10" s="53">
        <f>(((INDEX(Sheet1!$C$5:$BD$192,MATCH($C10,Sheet1!$C$5:$C$192,0),11))*3.4121416)+((INDEX(Sheet1!$C$5:$BD$192,MATCH($C10,Sheet1!$C$5:$C$192,0),23))*99.976))/$AP10</f>
        <v>0.54968379639603149</v>
      </c>
      <c r="M10" s="78">
        <f t="shared" ref="M10" si="45">L10</f>
        <v>0.54968379639603149</v>
      </c>
      <c r="N10" s="53">
        <f>(((INDEX(Sheet1!$C$5:$BD$192,MATCH($C10,Sheet1!$C$5:$C$192,0),12))*3.4121416)+((INDEX(Sheet1!$C$5:$BD$192,MATCH($C10,Sheet1!$C$5:$C$192,0),24))*99.976))/$AP10</f>
        <v>3.5172900007936829</v>
      </c>
      <c r="O10" s="78">
        <f t="shared" ref="O10" si="46">N10</f>
        <v>3.5172900007936829</v>
      </c>
      <c r="P10" s="53">
        <f>(((INDEX(Sheet1!$C$5:$BD$192,MATCH($C10,Sheet1!$C$5:$C$192,0),17))*3.4121416)+((INDEX(Sheet1!$C$5:$BD$192,MATCH($C10,Sheet1!$C$5:$C$192,0),29))*99.976))/$AP10</f>
        <v>7.7718070807920636</v>
      </c>
      <c r="Q10" s="78">
        <f t="shared" ref="Q10" si="47">P10</f>
        <v>7.7718070807920636</v>
      </c>
      <c r="R10" s="53">
        <f>(((INDEX(Sheet1!$C$5:$BD$192,MATCH($C10,Sheet1!$C$5:$C$192,0),31))+(INDEX(Sheet1!$C$5:$BD$192,MATCH($C10,Sheet1!$C$5:$C$192,0),32)))*99.976)/$AP10</f>
        <v>0</v>
      </c>
      <c r="S10" s="78">
        <f t="shared" ref="S10" si="48">R10</f>
        <v>0</v>
      </c>
      <c r="T10" s="53">
        <f>(((INDEX(Sheet1!$C$5:$BD$192,MATCH($C10,Sheet1!$C$5:$C$192,0),19))+(INDEX(Sheet1!$C$5:$BD$192,MATCH($C10,Sheet1!$C$5:$C$192,0),20)))*3.4121416)/$AP10</f>
        <v>10.7303044896149</v>
      </c>
      <c r="U10" s="78">
        <f t="shared" ref="U10" si="49">T10</f>
        <v>10.7303044896149</v>
      </c>
      <c r="V10" s="53">
        <f>(((INDEX(Sheet1!$C$5:$BD$192,MATCH($C10,Sheet1!$C$5:$C$192,0),13))*3.4121416)+((INDEX(Sheet1!$C$5:$BD$192,MATCH($C10,Sheet1!$C$5:$C$192,0),25))*99.976))/$AP10</f>
        <v>9.7509597458756829</v>
      </c>
      <c r="W10" s="78">
        <f t="shared" ref="W10" si="50">V10</f>
        <v>9.7509597458756829</v>
      </c>
      <c r="X10" s="53">
        <f>(((INDEX(Sheet1!$C$5:$BD$192,MATCH($C10,Sheet1!$C$5:C$192,0),15))*3.4121416)+((INDEX(Sheet1!$C$5:$BD$192,MATCH($C10,Sheet1!$C$5:C$192,0),27))*99.976))/$AP10</f>
        <v>0</v>
      </c>
      <c r="Y10" s="78">
        <f t="shared" ref="Y10" si="51">X10</f>
        <v>0</v>
      </c>
      <c r="Z10" s="53">
        <f>(((INDEX(Sheet1!$C$5:$BD$192,MATCH($C10,Sheet1!$C$5:C$192,0),14))*3.4121416)+((INDEX(Sheet1!$C$5:$BD$192,MATCH($C10,Sheet1!$C$5:C$192,0),26))*99.976))/$AP10</f>
        <v>0</v>
      </c>
      <c r="AA10" s="78">
        <f t="shared" ref="AA10" si="52">Z10</f>
        <v>0</v>
      </c>
      <c r="AB10" s="53">
        <f>(((INDEX(Sheet1!$C$5:$BD$192,MATCH($C10,Sheet1!$C$5:C$192,0),16))*3.4121416)+((INDEX(Sheet1!$C$5:$BD$192,MATCH($C10,Sheet1!$C$5:C$192,0),28))*99.976))/$AP10</f>
        <v>4.4098747633124109</v>
      </c>
      <c r="AC10" s="78">
        <f t="shared" ref="AC10" si="53">AB10</f>
        <v>4.4098747633124109</v>
      </c>
      <c r="AD10" s="54">
        <v>0</v>
      </c>
      <c r="AE10" s="78">
        <f t="shared" ref="AE10" si="54">AD10</f>
        <v>0</v>
      </c>
      <c r="AF10" s="54">
        <v>0</v>
      </c>
      <c r="AG10" s="78">
        <f t="shared" ref="AG10" si="55">AF10</f>
        <v>0</v>
      </c>
      <c r="AH10" s="55"/>
      <c r="AI10" s="53"/>
      <c r="AJ10" s="55"/>
      <c r="AK10" s="53"/>
      <c r="AL10" s="53"/>
      <c r="AM10" s="53"/>
      <c r="AN10" s="80"/>
      <c r="AO10" s="84"/>
      <c r="AP10" s="49">
        <f>IF(ISNUMBER(SEARCH("RetlMed",C10)),Sheet3!D$2,IF(ISNUMBER(SEARCH("OffSml",C10)),Sheet3!A$2,IF(ISNUMBER(SEARCH("OffMed",C10)),Sheet3!B$2,IF(ISNUMBER(SEARCH("OffLrg",C10)),Sheet3!C$2,IF(ISNUMBER(SEARCH("RetlStrp",C10)),Sheet3!E$2)))))</f>
        <v>24695</v>
      </c>
      <c r="AQ10" s="17"/>
      <c r="AR10" s="17"/>
      <c r="AS10" s="17"/>
    </row>
    <row r="11" spans="1:45" s="4" customFormat="1" ht="26.25" customHeight="1" x14ac:dyDescent="0.2">
      <c r="A11" s="5"/>
      <c r="B11" s="47" t="str">
        <f t="shared" si="18"/>
        <v>CBECC-Com 2016.2.1</v>
      </c>
      <c r="C11" s="66" t="s">
        <v>167</v>
      </c>
      <c r="D11" s="48">
        <f>INDEX(Sheet1!$C$5:$BD$192,MATCH($C11,Sheet1!$C$5:$C$192,0),54)</f>
        <v>175.83600000000001</v>
      </c>
      <c r="E11" s="78">
        <f t="shared" si="1"/>
        <v>175.83600000000001</v>
      </c>
      <c r="F11" s="10">
        <f>(INDEX(Sheet1!$C$5:$BD$192,MATCH($C11,Sheet1!$C$5:$C$192,0),18))/$AP11</f>
        <v>6.1379226564081799</v>
      </c>
      <c r="G11" s="78">
        <f t="shared" ref="G11" si="56">F11</f>
        <v>6.1379226564081799</v>
      </c>
      <c r="H11" s="10">
        <f>(INDEX(Sheet1!$C$5:$BD$192,MATCH($C11,Sheet1!$C$5:$C$192,0),30))/$AP11</f>
        <v>4.9128568536140921E-2</v>
      </c>
      <c r="I11" s="78">
        <f t="shared" ref="I11" si="57">H11</f>
        <v>4.9128568536140921E-2</v>
      </c>
      <c r="J11" s="10">
        <f t="shared" si="4"/>
        <v>25.85517640445758</v>
      </c>
      <c r="K11" s="78">
        <f t="shared" ref="K11" si="58">J11</f>
        <v>25.85517640445758</v>
      </c>
      <c r="L11" s="10">
        <f>(((INDEX(Sheet1!$C$5:$BD$192,MATCH($C11,Sheet1!$C$5:$C$192,0),11))*3.4121416)+((INDEX(Sheet1!$C$5:$BD$192,MATCH($C11,Sheet1!$C$5:$C$192,0),23))*99.976))/$AP11</f>
        <v>0.50179895622595672</v>
      </c>
      <c r="M11" s="78">
        <f t="shared" ref="M11" si="59">L11</f>
        <v>0.50179895622595672</v>
      </c>
      <c r="N11" s="10">
        <f>(((INDEX(Sheet1!$C$5:$BD$192,MATCH($C11,Sheet1!$C$5:$C$192,0),12))*3.4121416)+((INDEX(Sheet1!$C$5:$BD$192,MATCH($C11,Sheet1!$C$5:$C$192,0),24))*99.976))/$AP11</f>
        <v>3.4207358582514678</v>
      </c>
      <c r="O11" s="78">
        <f t="shared" ref="O11" si="60">N11</f>
        <v>3.4207358582514678</v>
      </c>
      <c r="P11" s="10">
        <f>(((INDEX(Sheet1!$C$5:$BD$192,MATCH($C11,Sheet1!$C$5:$C$192,0),17))*3.4121416)+((INDEX(Sheet1!$C$5:$BD$192,MATCH($C11,Sheet1!$C$5:$C$192,0),29))*99.976))/$AP11</f>
        <v>7.7718070807920636</v>
      </c>
      <c r="Q11" s="78">
        <f t="shared" ref="Q11" si="61">P11</f>
        <v>7.7718070807920636</v>
      </c>
      <c r="R11" s="10">
        <f>(((INDEX(Sheet1!$C$5:$BD$192,MATCH($C11,Sheet1!$C$5:$C$192,0),31))+(INDEX(Sheet1!$C$5:$BD$192,MATCH($C11,Sheet1!$C$5:$C$192,0),32)))*99.976)/$AP11</f>
        <v>0</v>
      </c>
      <c r="S11" s="78">
        <f t="shared" ref="S11" si="62">R11</f>
        <v>0</v>
      </c>
      <c r="T11" s="48">
        <f>(((INDEX(Sheet1!$C$5:$BD$192,MATCH($C11,Sheet1!$C$5:$C$192,0),19))+(INDEX(Sheet1!$C$5:$BD$192,MATCH($C11,Sheet1!$C$5:$C$192,0),20)))*3.4121416)/$AP11</f>
        <v>10.7303044896149</v>
      </c>
      <c r="U11" s="78">
        <f t="shared" ref="U11" si="63">T11</f>
        <v>10.7303044896149</v>
      </c>
      <c r="V11" s="10">
        <f>(((INDEX(Sheet1!$C$5:$BD$192,MATCH($C11,Sheet1!$C$5:$C$192,0),13))*3.4121416)+((INDEX(Sheet1!$C$5:$BD$192,MATCH($C11,Sheet1!$C$5:$C$192,0),25))*99.976))/$AP11</f>
        <v>9.7509597458756829</v>
      </c>
      <c r="W11" s="78">
        <f t="shared" ref="W11" si="64">V11</f>
        <v>9.7509597458756829</v>
      </c>
      <c r="X11" s="10">
        <f>(((INDEX(Sheet1!$C$5:$BD$192,MATCH($C11,Sheet1!$C$5:C$192,0),15))*3.4121416)+((INDEX(Sheet1!$C$5:$BD$192,MATCH($C11,Sheet1!$C$5:C$192,0),27))*99.976))/$AP11</f>
        <v>0</v>
      </c>
      <c r="Y11" s="78">
        <f t="shared" ref="Y11" si="65">X11</f>
        <v>0</v>
      </c>
      <c r="Z11" s="10">
        <f>(((INDEX(Sheet1!$C$5:$BD$192,MATCH($C11,Sheet1!$C$5:C$192,0),14))*3.4121416)+((INDEX(Sheet1!$C$5:$BD$192,MATCH($C11,Sheet1!$C$5:C$192,0),26))*99.976))/$AP11</f>
        <v>0</v>
      </c>
      <c r="AA11" s="78">
        <f t="shared" ref="AA11" si="66">Z11</f>
        <v>0</v>
      </c>
      <c r="AB11" s="10">
        <f>(((INDEX(Sheet1!$C$5:$BD$192,MATCH($C11,Sheet1!$C$5:C$192,0),16))*3.4121416)+((INDEX(Sheet1!$C$5:$BD$192,MATCH($C11,Sheet1!$C$5:C$192,0),28))*99.976))/$AP11</f>
        <v>4.4098747633124109</v>
      </c>
      <c r="AC11" s="78">
        <f t="shared" ref="AC11" si="67">AB11</f>
        <v>4.4098747633124109</v>
      </c>
      <c r="AD11" s="12">
        <v>0</v>
      </c>
      <c r="AE11" s="78">
        <f t="shared" ref="AE11" si="68">AD11</f>
        <v>0</v>
      </c>
      <c r="AF11" s="12">
        <v>0</v>
      </c>
      <c r="AG11" s="78">
        <f t="shared" ref="AG11" si="69">AF11</f>
        <v>0</v>
      </c>
      <c r="AH11" s="50">
        <f>IF($D$10=0,"",(D11-D$10)/D$10)</f>
        <v>-5.9697442507291639E-3</v>
      </c>
      <c r="AI11" s="90">
        <f>IF($E$10=0,"",(E11-E$10)/E$10)</f>
        <v>-5.9697442507291639E-3</v>
      </c>
      <c r="AJ11" s="50">
        <f>IF($F$10=0,"",(F11-F$10)/F$10)</f>
        <v>-4.5903792480709235E-3</v>
      </c>
      <c r="AK11" s="89">
        <f>IF($G$10=0,"",(G11-G$10)/G$10)</f>
        <v>-4.5903792480709235E-3</v>
      </c>
      <c r="AL11" s="48" t="str">
        <f>IF(AND(AH11&gt;0,AI11&gt;0), "Yes", "No")</f>
        <v>No</v>
      </c>
      <c r="AM11" s="48" t="str">
        <f t="shared" si="17"/>
        <v>No</v>
      </c>
      <c r="AN11" s="79" t="str">
        <f>IF((AL11=AM11),(IF(AND(AI11&gt;(-0.5%*D$10),AI11&lt;(0.5%*D$10),AE11&lt;=150,AG11&lt;=150,(COUNTBLANK(D11:AK11)=0)),"Pass","Fail")),IF(COUNTA(D11:AK11)=0,"","Fail"))</f>
        <v>Pass</v>
      </c>
      <c r="AO11" s="84"/>
      <c r="AP11" s="49">
        <f>IF(ISNUMBER(SEARCH("RetlMed",C11)),Sheet3!D$2,IF(ISNUMBER(SEARCH("OffSml",C11)),Sheet3!A$2,IF(ISNUMBER(SEARCH("OffMed",C11)),Sheet3!B$2,IF(ISNUMBER(SEARCH("OffLrg",C11)),Sheet3!C$2,IF(ISNUMBER(SEARCH("RetlStrp",C11)),Sheet3!E$2)))))</f>
        <v>24695</v>
      </c>
      <c r="AQ11" s="17"/>
      <c r="AR11" s="17"/>
      <c r="AS11" s="17"/>
    </row>
    <row r="12" spans="1:45" s="4" customFormat="1" ht="26.25" customHeight="1" x14ac:dyDescent="0.2">
      <c r="A12" s="5"/>
      <c r="B12" s="47" t="str">
        <f t="shared" si="18"/>
        <v>CBECC-Com 2016.2.1</v>
      </c>
      <c r="C12" s="66" t="s">
        <v>168</v>
      </c>
      <c r="D12" s="48">
        <f>INDEX(Sheet1!$C$5:$BD$192,MATCH($C12,Sheet1!$C$5:$C$192,0),54)</f>
        <v>176.33099999999999</v>
      </c>
      <c r="E12" s="78">
        <f t="shared" ref="E12:E14" si="70">D12</f>
        <v>176.33099999999999</v>
      </c>
      <c r="F12" s="10">
        <f>(INDEX(Sheet1!$C$5:$BD$192,MATCH($C12,Sheet1!$C$5:$C$192,0),18))/$AP12</f>
        <v>6.1595059728690016</v>
      </c>
      <c r="G12" s="78">
        <f t="shared" ref="G12:G14" si="71">F12</f>
        <v>6.1595059728690016</v>
      </c>
      <c r="H12" s="10">
        <f>(INDEX(Sheet1!$C$5:$BD$192,MATCH($C12,Sheet1!$C$5:$C$192,0),30))/$AP12</f>
        <v>4.8584733751771615E-2</v>
      </c>
      <c r="I12" s="78">
        <f t="shared" ref="I12:I14" si="72">H12</f>
        <v>4.8584733751771615E-2</v>
      </c>
      <c r="J12" s="10">
        <f t="shared" ref="J12:J14" si="73">SUM(L12,N12,P12,V12,X12,Z12,AB12)</f>
        <v>25.874396041475599</v>
      </c>
      <c r="K12" s="78">
        <f t="shared" ref="K12:K14" si="74">J12</f>
        <v>25.874396041475599</v>
      </c>
      <c r="L12" s="10">
        <f>(((INDEX(Sheet1!$C$5:$BD$192,MATCH($C12,Sheet1!$C$5:$C$192,0),11))*3.4121416)+((INDEX(Sheet1!$C$5:$BD$192,MATCH($C12,Sheet1!$C$5:$C$192,0),23))*99.976))/$AP12</f>
        <v>0.44742852982385095</v>
      </c>
      <c r="M12" s="78">
        <f t="shared" ref="M12:M14" si="75">L12</f>
        <v>0.44742852982385095</v>
      </c>
      <c r="N12" s="10">
        <f>(((INDEX(Sheet1!$C$5:$BD$192,MATCH($C12,Sheet1!$C$5:$C$192,0),12))*3.4121416)+((INDEX(Sheet1!$C$5:$BD$192,MATCH($C12,Sheet1!$C$5:$C$192,0),24))*99.976))/$AP12</f>
        <v>3.4943259216715932</v>
      </c>
      <c r="O12" s="78">
        <f t="shared" ref="O12:O14" si="76">N12</f>
        <v>3.4943259216715932</v>
      </c>
      <c r="P12" s="10">
        <f>(((INDEX(Sheet1!$C$5:$BD$192,MATCH($C12,Sheet1!$C$5:$C$192,0),17))*3.4121416)+((INDEX(Sheet1!$C$5:$BD$192,MATCH($C12,Sheet1!$C$5:$C$192,0),29))*99.976))/$AP12</f>
        <v>7.7718070807920636</v>
      </c>
      <c r="Q12" s="78">
        <f t="shared" ref="Q12:Q14" si="77">P12</f>
        <v>7.7718070807920636</v>
      </c>
      <c r="R12" s="10">
        <f>(((INDEX(Sheet1!$C$5:$BD$192,MATCH($C12,Sheet1!$C$5:$C$192,0),31))+(INDEX(Sheet1!$C$5:$BD$192,MATCH($C12,Sheet1!$C$5:$C$192,0),32)))*99.976)/$AP12</f>
        <v>0</v>
      </c>
      <c r="S12" s="78">
        <f t="shared" ref="S12:S14" si="78">R12</f>
        <v>0</v>
      </c>
      <c r="T12" s="48">
        <f>(((INDEX(Sheet1!$C$5:$BD$192,MATCH($C12,Sheet1!$C$5:$C$192,0),19))+(INDEX(Sheet1!$C$5:$BD$192,MATCH($C12,Sheet1!$C$5:$C$192,0),20)))*3.4121416)/$AP12</f>
        <v>10.7303044896149</v>
      </c>
      <c r="U12" s="78">
        <f t="shared" ref="U12:U14" si="79">T12</f>
        <v>10.7303044896149</v>
      </c>
      <c r="V12" s="10">
        <f>(((INDEX(Sheet1!$C$5:$BD$192,MATCH($C12,Sheet1!$C$5:$C$192,0),13))*3.4121416)+((INDEX(Sheet1!$C$5:$BD$192,MATCH($C12,Sheet1!$C$5:$C$192,0),25))*99.976))/$AP12</f>
        <v>9.7509597458756829</v>
      </c>
      <c r="W12" s="78">
        <f t="shared" ref="W12:W14" si="80">V12</f>
        <v>9.7509597458756829</v>
      </c>
      <c r="X12" s="10">
        <f>(((INDEX(Sheet1!$C$5:$BD$192,MATCH($C12,Sheet1!$C$5:C$192,0),15))*3.4121416)+((INDEX(Sheet1!$C$5:$BD$192,MATCH($C12,Sheet1!$C$5:C$192,0),27))*99.976))/$AP12</f>
        <v>0</v>
      </c>
      <c r="Y12" s="78">
        <f t="shared" ref="Y12:Y14" si="81">X12</f>
        <v>0</v>
      </c>
      <c r="Z12" s="10">
        <f>(((INDEX(Sheet1!$C$5:$BD$192,MATCH($C12,Sheet1!$C$5:C$192,0),14))*3.4121416)+((INDEX(Sheet1!$C$5:$BD$192,MATCH($C12,Sheet1!$C$5:C$192,0),26))*99.976))/$AP12</f>
        <v>0</v>
      </c>
      <c r="AA12" s="78">
        <f t="shared" ref="AA12:AA14" si="82">Z12</f>
        <v>0</v>
      </c>
      <c r="AB12" s="10">
        <f>(((INDEX(Sheet1!$C$5:$BD$192,MATCH($C12,Sheet1!$C$5:C$192,0),16))*3.4121416)+((INDEX(Sheet1!$C$5:$BD$192,MATCH($C12,Sheet1!$C$5:C$192,0),28))*99.976))/$AP12</f>
        <v>4.4098747633124109</v>
      </c>
      <c r="AC12" s="78">
        <f t="shared" ref="AC12:AC14" si="83">AB12</f>
        <v>4.4098747633124109</v>
      </c>
      <c r="AD12" s="12">
        <v>0</v>
      </c>
      <c r="AE12" s="78">
        <f t="shared" ref="AE12:AE14" si="84">AD12</f>
        <v>0</v>
      </c>
      <c r="AF12" s="12">
        <v>0</v>
      </c>
      <c r="AG12" s="78">
        <f t="shared" ref="AG12:AG14" si="85">AF12</f>
        <v>0</v>
      </c>
      <c r="AH12" s="50">
        <f t="shared" ref="AH12:AH14" si="86">IF($D$10=0,"",(D12-D$10)/D$10)</f>
        <v>-3.1714266331999584E-3</v>
      </c>
      <c r="AI12" s="90">
        <f t="shared" ref="AI12:AI14" si="87">IF($E$10=0,"",(E12-E$10)/E$10)</f>
        <v>-3.1714266331999584E-3</v>
      </c>
      <c r="AJ12" s="50">
        <f t="shared" ref="AJ12:AJ14" si="88">IF($F$10=0,"",(F12-F$10)/F$10)</f>
        <v>-1.0901329830898612E-3</v>
      </c>
      <c r="AK12" s="89">
        <f t="shared" ref="AK12:AK14" si="89">IF($G$10=0,"",(G12-G$10)/G$10)</f>
        <v>-1.0901329830898612E-3</v>
      </c>
      <c r="AL12" s="48" t="str">
        <f t="shared" ref="AL12:AL14" si="90">IF(AND(AH12&gt;0,AI12&gt;0), "Yes", "No")</f>
        <v>No</v>
      </c>
      <c r="AM12" s="48" t="str">
        <f t="shared" ref="AM12:AM14" si="91">IF(AND(AH12&lt;0,AI12&lt;0), "No", "Yes")</f>
        <v>No</v>
      </c>
      <c r="AN12" s="88" t="str">
        <f t="shared" ref="AN12:AN14" si="92">IF((AL12=AM12),(IF(AND(AI12&gt;(-0.5%*D$10),AI12&lt;(0.5%*D$10),AE12&lt;=150,AG12&lt;=150,(COUNTBLANK(D12:AK12)=0)),"Pass","Fail")),IF(COUNTA(D12:AK12)=0,"","Fail"))</f>
        <v>Pass</v>
      </c>
      <c r="AO12" s="84"/>
      <c r="AP12" s="49">
        <f>IF(ISNUMBER(SEARCH("RetlMed",C12)),Sheet3!D$2,IF(ISNUMBER(SEARCH("OffSml",C12)),Sheet3!A$2,IF(ISNUMBER(SEARCH("OffMed",C12)),Sheet3!B$2,IF(ISNUMBER(SEARCH("OffLrg",C12)),Sheet3!C$2,IF(ISNUMBER(SEARCH("RetlStrp",C12)),Sheet3!E$2)))))</f>
        <v>24695</v>
      </c>
      <c r="AQ12" s="17"/>
      <c r="AR12" s="17"/>
      <c r="AS12" s="17"/>
    </row>
    <row r="13" spans="1:45" s="4" customFormat="1" ht="26.25" customHeight="1" x14ac:dyDescent="0.2">
      <c r="A13" s="5"/>
      <c r="B13" s="47" t="str">
        <f t="shared" si="18"/>
        <v>CBECC-Com 2016.2.1</v>
      </c>
      <c r="C13" s="66" t="s">
        <v>169</v>
      </c>
      <c r="D13" s="48">
        <f>INDEX(Sheet1!$C$5:$BD$192,MATCH($C13,Sheet1!$C$5:$C$192,0),54)</f>
        <v>174.58099999999999</v>
      </c>
      <c r="E13" s="78">
        <f t="shared" si="70"/>
        <v>174.58099999999999</v>
      </c>
      <c r="F13" s="10">
        <f>(INDEX(Sheet1!$C$5:$BD$192,MATCH($C13,Sheet1!$C$5:$C$192,0),18))/$AP13</f>
        <v>6.1098602956063983</v>
      </c>
      <c r="G13" s="78">
        <f t="shared" si="71"/>
        <v>6.1098602956063983</v>
      </c>
      <c r="H13" s="10">
        <f>(INDEX(Sheet1!$C$5:$BD$192,MATCH($C13,Sheet1!$C$5:$C$192,0),30))/$AP13</f>
        <v>4.849767159343997E-2</v>
      </c>
      <c r="I13" s="78">
        <f t="shared" si="72"/>
        <v>4.849767159343997E-2</v>
      </c>
      <c r="J13" s="10">
        <f t="shared" si="73"/>
        <v>25.696357199889857</v>
      </c>
      <c r="K13" s="78">
        <f t="shared" si="74"/>
        <v>25.696357199889857</v>
      </c>
      <c r="L13" s="10">
        <f>(((INDEX(Sheet1!$C$5:$BD$192,MATCH($C13,Sheet1!$C$5:$C$192,0),11))*3.4121416)+((INDEX(Sheet1!$C$5:$BD$192,MATCH($C13,Sheet1!$C$5:$C$192,0),23))*99.976))/$AP13</f>
        <v>0.43877298465276371</v>
      </c>
      <c r="M13" s="78">
        <f t="shared" si="75"/>
        <v>0.43877298465276371</v>
      </c>
      <c r="N13" s="10">
        <f>(((INDEX(Sheet1!$C$5:$BD$192,MATCH($C13,Sheet1!$C$5:$C$192,0),12))*3.4121416)+((INDEX(Sheet1!$C$5:$BD$192,MATCH($C13,Sheet1!$C$5:$C$192,0),24))*99.976))/$AP13</f>
        <v>3.3249831095654994</v>
      </c>
      <c r="O13" s="78">
        <f t="shared" si="76"/>
        <v>3.3249831095654994</v>
      </c>
      <c r="P13" s="10">
        <f>(((INDEX(Sheet1!$C$5:$BD$192,MATCH($C13,Sheet1!$C$5:$C$192,0),17))*3.4121416)+((INDEX(Sheet1!$C$5:$BD$192,MATCH($C13,Sheet1!$C$5:$C$192,0),29))*99.976))/$AP13</f>
        <v>7.7718070807920636</v>
      </c>
      <c r="Q13" s="78">
        <f t="shared" si="77"/>
        <v>7.7718070807920636</v>
      </c>
      <c r="R13" s="10">
        <f>(((INDEX(Sheet1!$C$5:$BD$192,MATCH($C13,Sheet1!$C$5:$C$192,0),31))+(INDEX(Sheet1!$C$5:$BD$192,MATCH($C13,Sheet1!$C$5:$C$192,0),32)))*99.976)/$AP13</f>
        <v>0</v>
      </c>
      <c r="S13" s="78">
        <f t="shared" si="78"/>
        <v>0</v>
      </c>
      <c r="T13" s="48">
        <f>(((INDEX(Sheet1!$C$5:$BD$192,MATCH($C13,Sheet1!$C$5:$C$192,0),19))+(INDEX(Sheet1!$C$5:$BD$192,MATCH($C13,Sheet1!$C$5:$C$192,0),20)))*3.4121416)/$AP13</f>
        <v>10.7303044896149</v>
      </c>
      <c r="U13" s="78">
        <f t="shared" si="79"/>
        <v>10.7303044896149</v>
      </c>
      <c r="V13" s="10">
        <f>(((INDEX(Sheet1!$C$5:$BD$192,MATCH($C13,Sheet1!$C$5:$C$192,0),13))*3.4121416)+((INDEX(Sheet1!$C$5:$BD$192,MATCH($C13,Sheet1!$C$5:$C$192,0),25))*99.976))/$AP13</f>
        <v>9.7509597458756829</v>
      </c>
      <c r="W13" s="78">
        <f t="shared" si="80"/>
        <v>9.7509597458756829</v>
      </c>
      <c r="X13" s="10">
        <f>(((INDEX(Sheet1!$C$5:$BD$192,MATCH($C13,Sheet1!$C$5:C$192,0),15))*3.4121416)+((INDEX(Sheet1!$C$5:$BD$192,MATCH($C13,Sheet1!$C$5:C$192,0),27))*99.976))/$AP13</f>
        <v>0</v>
      </c>
      <c r="Y13" s="78">
        <f t="shared" si="81"/>
        <v>0</v>
      </c>
      <c r="Z13" s="10">
        <f>(((INDEX(Sheet1!$C$5:$BD$192,MATCH($C13,Sheet1!$C$5:C$192,0),14))*3.4121416)+((INDEX(Sheet1!$C$5:$BD$192,MATCH($C13,Sheet1!$C$5:C$192,0),26))*99.976))/$AP13</f>
        <v>0</v>
      </c>
      <c r="AA13" s="78">
        <f t="shared" si="82"/>
        <v>0</v>
      </c>
      <c r="AB13" s="10">
        <f>(((INDEX(Sheet1!$C$5:$BD$192,MATCH($C13,Sheet1!$C$5:C$192,0),16))*3.4121416)+((INDEX(Sheet1!$C$5:$BD$192,MATCH($C13,Sheet1!$C$5:C$192,0),28))*99.976))/$AP13</f>
        <v>4.4098342790038467</v>
      </c>
      <c r="AC13" s="78">
        <f t="shared" si="83"/>
        <v>4.4098342790038467</v>
      </c>
      <c r="AD13" s="12">
        <v>0</v>
      </c>
      <c r="AE13" s="78">
        <f t="shared" si="84"/>
        <v>0</v>
      </c>
      <c r="AF13" s="12">
        <v>0</v>
      </c>
      <c r="AG13" s="78">
        <f t="shared" si="85"/>
        <v>0</v>
      </c>
      <c r="AH13" s="50">
        <f t="shared" si="86"/>
        <v>-1.3064468715374393E-2</v>
      </c>
      <c r="AI13" s="90">
        <f t="shared" si="87"/>
        <v>-1.3064468715374393E-2</v>
      </c>
      <c r="AJ13" s="50">
        <f t="shared" si="88"/>
        <v>-9.1413560991626761E-3</v>
      </c>
      <c r="AK13" s="89">
        <f t="shared" si="89"/>
        <v>-9.1413560991626761E-3</v>
      </c>
      <c r="AL13" s="48" t="str">
        <f t="shared" si="90"/>
        <v>No</v>
      </c>
      <c r="AM13" s="48" t="str">
        <f t="shared" si="91"/>
        <v>No</v>
      </c>
      <c r="AN13" s="88" t="str">
        <f t="shared" si="92"/>
        <v>Pass</v>
      </c>
      <c r="AO13" s="84"/>
      <c r="AP13" s="49">
        <f>IF(ISNUMBER(SEARCH("RetlMed",C13)),Sheet3!D$2,IF(ISNUMBER(SEARCH("OffSml",C13)),Sheet3!A$2,IF(ISNUMBER(SEARCH("OffMed",C13)),Sheet3!B$2,IF(ISNUMBER(SEARCH("OffLrg",C13)),Sheet3!C$2,IF(ISNUMBER(SEARCH("RetlStrp",C13)),Sheet3!E$2)))))</f>
        <v>24695</v>
      </c>
      <c r="AQ13" s="17"/>
      <c r="AR13" s="17"/>
      <c r="AS13" s="17"/>
    </row>
    <row r="14" spans="1:45" s="4" customFormat="1" ht="26.25" customHeight="1" x14ac:dyDescent="0.2">
      <c r="A14" s="5"/>
      <c r="B14" s="47" t="str">
        <f t="shared" si="18"/>
        <v>CBECC-Com 2016.2.1</v>
      </c>
      <c r="C14" s="66" t="s">
        <v>170</v>
      </c>
      <c r="D14" s="48">
        <f>INDEX(Sheet1!$C$5:$BD$192,MATCH($C14,Sheet1!$C$5:$C$192,0),54)</f>
        <v>129.62</v>
      </c>
      <c r="E14" s="78">
        <f t="shared" si="70"/>
        <v>129.62</v>
      </c>
      <c r="F14" s="10">
        <f>(INDEX(Sheet1!$C$5:$BD$192,MATCH($C14,Sheet1!$C$5:$C$192,0),18))/$AP14</f>
        <v>4.1139501923466293</v>
      </c>
      <c r="G14" s="78">
        <f t="shared" si="71"/>
        <v>4.1139501923466293</v>
      </c>
      <c r="H14" s="10">
        <f>(INDEX(Sheet1!$C$5:$BD$192,MATCH($C14,Sheet1!$C$5:$C$192,0),30))/$AP14</f>
        <v>5.5487750556792871E-2</v>
      </c>
      <c r="I14" s="78">
        <f t="shared" si="72"/>
        <v>5.5487750556792871E-2</v>
      </c>
      <c r="J14" s="10">
        <f t="shared" si="73"/>
        <v>19.584857295844504</v>
      </c>
      <c r="K14" s="78">
        <f t="shared" si="74"/>
        <v>19.584857295844504</v>
      </c>
      <c r="L14" s="10">
        <f>(((INDEX(Sheet1!$C$5:$BD$192,MATCH($C14,Sheet1!$C$5:$C$192,0),11))*3.4121416)+((INDEX(Sheet1!$C$5:$BD$192,MATCH($C14,Sheet1!$C$5:$C$192,0),23))*99.976))/$AP14</f>
        <v>1.1375604894917999</v>
      </c>
      <c r="M14" s="78">
        <f t="shared" si="75"/>
        <v>1.1375604894917999</v>
      </c>
      <c r="N14" s="10">
        <f>(((INDEX(Sheet1!$C$5:$BD$192,MATCH($C14,Sheet1!$C$5:$C$192,0),12))*3.4121416)+((INDEX(Sheet1!$C$5:$BD$192,MATCH($C14,Sheet1!$C$5:$C$192,0),24))*99.976))/$AP14</f>
        <v>4.366504962841061</v>
      </c>
      <c r="O14" s="78">
        <f t="shared" si="76"/>
        <v>4.366504962841061</v>
      </c>
      <c r="P14" s="10">
        <f>(((INDEX(Sheet1!$C$5:$BD$192,MATCH($C14,Sheet1!$C$5:$C$192,0),17))*3.4121416)+((INDEX(Sheet1!$C$5:$BD$192,MATCH($C14,Sheet1!$C$5:$C$192,0),29))*99.976))/$AP14</f>
        <v>7.7718070807920636</v>
      </c>
      <c r="Q14" s="78">
        <f t="shared" si="77"/>
        <v>7.7718070807920636</v>
      </c>
      <c r="R14" s="10">
        <f>(((INDEX(Sheet1!$C$5:$BD$192,MATCH($C14,Sheet1!$C$5:$C$192,0),31))+(INDEX(Sheet1!$C$5:$BD$192,MATCH($C14,Sheet1!$C$5:$C$192,0),32)))*99.976)/$AP14</f>
        <v>0</v>
      </c>
      <c r="S14" s="78">
        <f t="shared" si="78"/>
        <v>0</v>
      </c>
      <c r="T14" s="48">
        <f>(((INDEX(Sheet1!$C$5:$BD$192,MATCH($C14,Sheet1!$C$5:$C$192,0),19))+(INDEX(Sheet1!$C$5:$BD$192,MATCH($C14,Sheet1!$C$5:$C$192,0),20)))*3.4121416)/$AP14</f>
        <v>10.7303044896149</v>
      </c>
      <c r="U14" s="78">
        <f t="shared" si="79"/>
        <v>10.7303044896149</v>
      </c>
      <c r="V14" s="10">
        <f>(((INDEX(Sheet1!$C$5:$BD$192,MATCH($C14,Sheet1!$C$5:$C$192,0),13))*3.4121416)+((INDEX(Sheet1!$C$5:$BD$192,MATCH($C14,Sheet1!$C$5:$C$192,0),25))*99.976))/$AP14</f>
        <v>1.8991099994071676</v>
      </c>
      <c r="W14" s="78">
        <f t="shared" si="80"/>
        <v>1.8991099994071676</v>
      </c>
      <c r="X14" s="10">
        <f>(((INDEX(Sheet1!$C$5:$BD$192,MATCH($C14,Sheet1!$C$5:C$192,0),15))*3.4121416)+((INDEX(Sheet1!$C$5:$BD$192,MATCH($C14,Sheet1!$C$5:C$192,0),27))*99.976))/$AP14</f>
        <v>0</v>
      </c>
      <c r="Y14" s="78">
        <f t="shared" si="81"/>
        <v>0</v>
      </c>
      <c r="Z14" s="10">
        <f>(((INDEX(Sheet1!$C$5:$BD$192,MATCH($C14,Sheet1!$C$5:C$192,0),14))*3.4121416)+((INDEX(Sheet1!$C$5:$BD$192,MATCH($C14,Sheet1!$C$5:C$192,0),26))*99.976))/$AP14</f>
        <v>0</v>
      </c>
      <c r="AA14" s="78">
        <f t="shared" si="82"/>
        <v>0</v>
      </c>
      <c r="AB14" s="10">
        <f>(((INDEX(Sheet1!$C$5:$BD$192,MATCH($C14,Sheet1!$C$5:C$192,0),16))*3.4121416)+((INDEX(Sheet1!$C$5:$BD$192,MATCH($C14,Sheet1!$C$5:C$192,0),28))*99.976))/$AP14</f>
        <v>4.4098747633124109</v>
      </c>
      <c r="AC14" s="78">
        <f t="shared" si="83"/>
        <v>4.4098747633124109</v>
      </c>
      <c r="AD14" s="12">
        <v>0</v>
      </c>
      <c r="AE14" s="78">
        <f t="shared" si="84"/>
        <v>0</v>
      </c>
      <c r="AF14" s="12">
        <v>0</v>
      </c>
      <c r="AG14" s="78">
        <f t="shared" si="85"/>
        <v>0</v>
      </c>
      <c r="AH14" s="50">
        <f t="shared" si="86"/>
        <v>-0.26723650589059988</v>
      </c>
      <c r="AI14" s="90">
        <f t="shared" si="87"/>
        <v>-0.26723650589059988</v>
      </c>
      <c r="AJ14" s="50">
        <f t="shared" si="88"/>
        <v>-0.33282548021671315</v>
      </c>
      <c r="AK14" s="89">
        <f t="shared" si="89"/>
        <v>-0.33282548021671315</v>
      </c>
      <c r="AL14" s="48" t="str">
        <f t="shared" si="90"/>
        <v>No</v>
      </c>
      <c r="AM14" s="48" t="str">
        <f t="shared" si="91"/>
        <v>No</v>
      </c>
      <c r="AN14" s="88" t="str">
        <f t="shared" si="92"/>
        <v>Pass</v>
      </c>
      <c r="AO14" s="84"/>
      <c r="AP14" s="49">
        <f>IF(ISNUMBER(SEARCH("RetlMed",C14)),Sheet3!D$2,IF(ISNUMBER(SEARCH("OffSml",C14)),Sheet3!A$2,IF(ISNUMBER(SEARCH("OffMed",C14)),Sheet3!B$2,IF(ISNUMBER(SEARCH("OffLrg",C14)),Sheet3!C$2,IF(ISNUMBER(SEARCH("RetlStrp",C14)),Sheet3!E$2)))))</f>
        <v>24695</v>
      </c>
      <c r="AQ14" s="17"/>
      <c r="AR14" s="17"/>
      <c r="AS14" s="17"/>
    </row>
    <row r="15" spans="1:45" s="4" customFormat="1" ht="26.25" customHeight="1" x14ac:dyDescent="0.2">
      <c r="A15" s="5"/>
      <c r="B15" s="47" t="str">
        <f t="shared" si="18"/>
        <v>CBECC-Com 2016.2.1</v>
      </c>
      <c r="C15" s="65" t="s">
        <v>154</v>
      </c>
      <c r="D15" s="53">
        <f>INDEX(Sheet1!$C$5:$BD$192,MATCH($C15,Sheet1!$C$5:$C$192,0),54)</f>
        <v>109.06100000000001</v>
      </c>
      <c r="E15" s="78">
        <f t="shared" si="1"/>
        <v>109.06100000000001</v>
      </c>
      <c r="F15" s="53">
        <f>(INDEX(Sheet1!$C$5:$BD$192,MATCH($C15,Sheet1!$C$5:$C$192,0),18))/$AP15</f>
        <v>2.8700932835820896</v>
      </c>
      <c r="G15" s="78">
        <f t="shared" ref="G15" si="93">F15</f>
        <v>2.8700932835820896</v>
      </c>
      <c r="H15" s="53">
        <f>(INDEX(Sheet1!$C$5:$BD$192,MATCH($C15,Sheet1!$C$5:$C$192,0),30))/$AP15</f>
        <v>0.12606679104477614</v>
      </c>
      <c r="I15" s="78">
        <f t="shared" ref="I15" si="94">H15</f>
        <v>0.12606679104477614</v>
      </c>
      <c r="J15" s="53">
        <f t="shared" si="4"/>
        <v>22.396819832718453</v>
      </c>
      <c r="K15" s="78">
        <f t="shared" ref="K15" si="95">J15</f>
        <v>22.396819832718453</v>
      </c>
      <c r="L15" s="53">
        <f>(((INDEX(Sheet1!$C$5:$BD$192,MATCH($C15,Sheet1!$C$5:$C$192,0),11))*3.4121416)+((INDEX(Sheet1!$C$5:$BD$192,MATCH($C15,Sheet1!$C$5:$C$192,0),23))*99.976))/$AP15</f>
        <v>11.282838066109345</v>
      </c>
      <c r="M15" s="78">
        <f t="shared" ref="M15" si="96">L15</f>
        <v>11.282838066109345</v>
      </c>
      <c r="N15" s="53">
        <f>(((INDEX(Sheet1!$C$5:$BD$192,MATCH($C15,Sheet1!$C$5:$C$192,0),12))*3.4121416)+((INDEX(Sheet1!$C$5:$BD$192,MATCH($C15,Sheet1!$C$5:$C$192,0),24))*99.976))/$AP15</f>
        <v>2.8469547200134326</v>
      </c>
      <c r="O15" s="78">
        <f t="shared" ref="O15" si="97">N15</f>
        <v>2.8469547200134326</v>
      </c>
      <c r="P15" s="53">
        <f>(((INDEX(Sheet1!$C$5:$BD$192,MATCH($C15,Sheet1!$C$5:$C$192,0),17))*3.4121416)+((INDEX(Sheet1!$C$5:$BD$192,MATCH($C15,Sheet1!$C$5:$C$192,0),29))*99.976))/$AP15</f>
        <v>4.9927907324567169</v>
      </c>
      <c r="Q15" s="78">
        <f t="shared" ref="Q15" si="98">P15</f>
        <v>4.9927907324567169</v>
      </c>
      <c r="R15" s="53">
        <f>(((INDEX(Sheet1!$C$5:$BD$192,MATCH($C15,Sheet1!$C$5:$C$192,0),31))+(INDEX(Sheet1!$C$5:$BD$192,MATCH($C15,Sheet1!$C$5:$C$192,0),32)))*99.976)/$AP15</f>
        <v>0</v>
      </c>
      <c r="S15" s="78">
        <f t="shared" ref="S15" si="99">R15</f>
        <v>0</v>
      </c>
      <c r="T15" s="53">
        <f>(((INDEX(Sheet1!$C$5:$BD$192,MATCH($C15,Sheet1!$C$5:$C$192,0),19))+(INDEX(Sheet1!$C$5:$BD$192,MATCH($C15,Sheet1!$C$5:$C$192,0),20)))*3.4121416)/$AP15</f>
        <v>14.622618239955223</v>
      </c>
      <c r="U15" s="78">
        <f t="shared" ref="U15" si="100">T15</f>
        <v>14.622618239955223</v>
      </c>
      <c r="V15" s="53">
        <f>(((INDEX(Sheet1!$C$5:$BD$192,MATCH($C15,Sheet1!$C$5:$C$192,0),13))*3.4121416)+((INDEX(Sheet1!$C$5:$BD$192,MATCH($C15,Sheet1!$C$5:$C$192,0),25))*99.976))/$AP15</f>
        <v>1.6801487093373133</v>
      </c>
      <c r="W15" s="78">
        <f t="shared" ref="W15" si="101">V15</f>
        <v>1.6801487093373133</v>
      </c>
      <c r="X15" s="53">
        <f>(((INDEX(Sheet1!$C$5:$BD$192,MATCH($C15,Sheet1!$C$5:C$192,0),15))*3.4121416)+((INDEX(Sheet1!$C$5:$BD$192,MATCH($C15,Sheet1!$C$5:C$192,0),27))*99.976))/$AP15</f>
        <v>0.27075789211507456</v>
      </c>
      <c r="Y15" s="78">
        <f t="shared" ref="Y15" si="102">X15</f>
        <v>0.27075789211507456</v>
      </c>
      <c r="Z15" s="53">
        <f>(((INDEX(Sheet1!$C$5:$BD$192,MATCH($C15,Sheet1!$C$5:C$192,0),14))*3.4121416)+((INDEX(Sheet1!$C$5:$BD$192,MATCH($C15,Sheet1!$C$5:C$192,0),26))*99.976))/$AP15</f>
        <v>0</v>
      </c>
      <c r="AA15" s="78">
        <f t="shared" ref="AA15" si="103">Z15</f>
        <v>0</v>
      </c>
      <c r="AB15" s="53">
        <f>(((INDEX(Sheet1!$C$5:$BD$192,MATCH($C15,Sheet1!$C$5:C$192,0),16))*3.4121416)+((INDEX(Sheet1!$C$5:$BD$192,MATCH($C15,Sheet1!$C$5:C$192,0),28))*99.976))/$AP15</f>
        <v>1.3233297126865673</v>
      </c>
      <c r="AC15" s="78">
        <f t="shared" ref="AC15" si="104">AB15</f>
        <v>1.3233297126865673</v>
      </c>
      <c r="AD15" s="54">
        <v>0</v>
      </c>
      <c r="AE15" s="78">
        <f t="shared" ref="AE15" si="105">AD15</f>
        <v>0</v>
      </c>
      <c r="AF15" s="54">
        <v>0</v>
      </c>
      <c r="AG15" s="78">
        <f t="shared" ref="AG15" si="106">AF15</f>
        <v>0</v>
      </c>
      <c r="AH15" s="55"/>
      <c r="AI15" s="53"/>
      <c r="AJ15" s="55"/>
      <c r="AK15" s="53"/>
      <c r="AL15" s="53"/>
      <c r="AM15" s="53"/>
      <c r="AN15" s="80"/>
      <c r="AO15" s="84"/>
      <c r="AP15" s="49">
        <f>IF(ISNUMBER(SEARCH("RetlMed",C15)),Sheet3!D$2,IF(ISNUMBER(SEARCH("OffSml",C15)),Sheet3!A$2,IF(ISNUMBER(SEARCH("OffMed",C15)),Sheet3!B$2,IF(ISNUMBER(SEARCH("OffLrg",C15)),Sheet3!C$2,IF(ISNUMBER(SEARCH("RetlStrp",C15)),Sheet3!E$2)))))</f>
        <v>53600</v>
      </c>
      <c r="AQ15" s="17"/>
      <c r="AR15" s="17"/>
      <c r="AS15" s="17"/>
    </row>
    <row r="16" spans="1:45" s="4" customFormat="1" ht="26.25" customHeight="1" x14ac:dyDescent="0.2">
      <c r="A16" s="5"/>
      <c r="B16" s="47" t="str">
        <f t="shared" si="18"/>
        <v>CBECC-Com 2016.2.1</v>
      </c>
      <c r="C16" s="66" t="s">
        <v>155</v>
      </c>
      <c r="D16" s="48">
        <f>INDEX(Sheet1!$C$5:$BD$192,MATCH($C16,Sheet1!$C$5:$C$192,0),54)</f>
        <v>108.899</v>
      </c>
      <c r="E16" s="78">
        <f t="shared" si="1"/>
        <v>108.899</v>
      </c>
      <c r="F16" s="10">
        <f>(INDEX(Sheet1!$C$5:$BD$192,MATCH($C16,Sheet1!$C$5:$C$192,0),18))/$AP16</f>
        <v>2.8767164179104476</v>
      </c>
      <c r="G16" s="78">
        <f t="shared" ref="G16" si="107">F16</f>
        <v>2.8767164179104476</v>
      </c>
      <c r="H16" s="10">
        <f>(INDEX(Sheet1!$C$5:$BD$192,MATCH($C16,Sheet1!$C$5:$C$192,0),30))/$AP16</f>
        <v>0.12334869402985074</v>
      </c>
      <c r="I16" s="78">
        <f t="shared" ref="I16" si="108">H16</f>
        <v>0.12334869402985074</v>
      </c>
      <c r="J16" s="10">
        <f t="shared" si="4"/>
        <v>22.147697488772064</v>
      </c>
      <c r="K16" s="78">
        <f t="shared" ref="K16" si="109">J16</f>
        <v>22.147697488772064</v>
      </c>
      <c r="L16" s="10">
        <f>(((INDEX(Sheet1!$C$5:$BD$192,MATCH($C16,Sheet1!$C$5:$C$192,0),11))*3.4121416)+((INDEX(Sheet1!$C$5:$BD$192,MATCH($C16,Sheet1!$C$5:$C$192,0),23))*99.976))/$AP16</f>
        <v>11.01103325623952</v>
      </c>
      <c r="M16" s="78">
        <f t="shared" ref="M16" si="110">L16</f>
        <v>11.01103325623952</v>
      </c>
      <c r="N16" s="10">
        <f>(((INDEX(Sheet1!$C$5:$BD$192,MATCH($C16,Sheet1!$C$5:$C$192,0),12))*3.4121416)+((INDEX(Sheet1!$C$5:$BD$192,MATCH($C16,Sheet1!$C$5:$C$192,0),24))*99.976))/$AP16</f>
        <v>2.8627931683358208</v>
      </c>
      <c r="O16" s="78">
        <f t="shared" ref="O16" si="111">N16</f>
        <v>2.8627931683358208</v>
      </c>
      <c r="P16" s="10">
        <f>(((INDEX(Sheet1!$C$5:$BD$192,MATCH($C16,Sheet1!$C$5:$C$192,0),17))*3.4121416)+((INDEX(Sheet1!$C$5:$BD$192,MATCH($C16,Sheet1!$C$5:$C$192,0),29))*99.976))/$AP16</f>
        <v>4.9927907324567169</v>
      </c>
      <c r="Q16" s="78">
        <f t="shared" ref="Q16" si="112">P16</f>
        <v>4.9927907324567169</v>
      </c>
      <c r="R16" s="10">
        <f>(((INDEX(Sheet1!$C$5:$BD$192,MATCH($C16,Sheet1!$C$5:$C$192,0),31))+(INDEX(Sheet1!$C$5:$BD$192,MATCH($C16,Sheet1!$C$5:$C$192,0),32)))*99.976)/$AP16</f>
        <v>0</v>
      </c>
      <c r="S16" s="78">
        <f t="shared" ref="S16" si="113">R16</f>
        <v>0</v>
      </c>
      <c r="T16" s="48">
        <f>(((INDEX(Sheet1!$C$5:$BD$192,MATCH($C16,Sheet1!$C$5:$C$192,0),19))+(INDEX(Sheet1!$C$5:$BD$192,MATCH($C16,Sheet1!$C$5:$C$192,0),20)))*3.4121416)/$AP16</f>
        <v>14.622618239955223</v>
      </c>
      <c r="U16" s="78">
        <f t="shared" ref="U16" si="114">T16</f>
        <v>14.622618239955223</v>
      </c>
      <c r="V16" s="10">
        <f>(((INDEX(Sheet1!$C$5:$BD$192,MATCH($C16,Sheet1!$C$5:$C$192,0),13))*3.4121416)+((INDEX(Sheet1!$C$5:$BD$192,MATCH($C16,Sheet1!$C$5:$C$192,0),25))*99.976))/$AP16</f>
        <v>1.6903469385223879</v>
      </c>
      <c r="W16" s="78">
        <f t="shared" ref="W16" si="115">V16</f>
        <v>1.6903469385223879</v>
      </c>
      <c r="X16" s="10">
        <f>(((INDEX(Sheet1!$C$5:$BD$192,MATCH($C16,Sheet1!$C$5:C$192,0),15))*3.4121416)+((INDEX(Sheet1!$C$5:$BD$192,MATCH($C16,Sheet1!$C$5:C$192,0),27))*99.976))/$AP16</f>
        <v>0.2674036805310448</v>
      </c>
      <c r="Y16" s="78">
        <f t="shared" ref="Y16" si="116">X16</f>
        <v>0.2674036805310448</v>
      </c>
      <c r="Z16" s="10">
        <f>(((INDEX(Sheet1!$C$5:$BD$192,MATCH($C16,Sheet1!$C$5:C$192,0),14))*3.4121416)+((INDEX(Sheet1!$C$5:$BD$192,MATCH($C16,Sheet1!$C$5:C$192,0),26))*99.976))/$AP16</f>
        <v>0</v>
      </c>
      <c r="AA16" s="78">
        <f t="shared" ref="AA16" si="117">Z16</f>
        <v>0</v>
      </c>
      <c r="AB16" s="10">
        <f>(((INDEX(Sheet1!$C$5:$BD$192,MATCH($C16,Sheet1!$C$5:C$192,0),16))*3.4121416)+((INDEX(Sheet1!$C$5:$BD$192,MATCH($C16,Sheet1!$C$5:C$192,0),28))*99.976))/$AP16</f>
        <v>1.3233297126865673</v>
      </c>
      <c r="AC16" s="78">
        <f t="shared" ref="AC16" si="118">AB16</f>
        <v>1.3233297126865673</v>
      </c>
      <c r="AD16" s="12">
        <v>0</v>
      </c>
      <c r="AE16" s="78">
        <f t="shared" ref="AE16" si="119">AD16</f>
        <v>0</v>
      </c>
      <c r="AF16" s="12">
        <v>0</v>
      </c>
      <c r="AG16" s="78">
        <f t="shared" ref="AG16" si="120">AF16</f>
        <v>0</v>
      </c>
      <c r="AH16" s="50">
        <f>IF($D$15=0,"",(D16-D$15)/D$15)</f>
        <v>-1.4854072491541992E-3</v>
      </c>
      <c r="AI16" s="90">
        <f>IF($E$15=0,"",(E16-E$15)/E$15)</f>
        <v>-1.4854072491541992E-3</v>
      </c>
      <c r="AJ16" s="50">
        <f>IF($F$15=0,"",(F16-F$15)/F$15)</f>
        <v>2.3076373044195533E-3</v>
      </c>
      <c r="AK16" s="89">
        <f>IF($G$15=0,"",(G16-G$15)/G$15)</f>
        <v>2.3076373044195533E-3</v>
      </c>
      <c r="AL16" s="48" t="str">
        <f t="shared" ref="AL16:AL50" si="121">IF(AND(AH16&gt;0,AI16&gt;0), "Yes", "No")</f>
        <v>No</v>
      </c>
      <c r="AM16" s="48" t="str">
        <f t="shared" si="17"/>
        <v>No</v>
      </c>
      <c r="AN16" s="79" t="str">
        <f>IF((AL16=AM16),(IF(AND(AI16&gt;(-0.5%*D$15),AI16&lt;(0.5%*D$15),AE16&lt;=150,AG16&lt;=150,(COUNTBLANK(D16:AK16)=0)),"Pass","Fail")),IF(COUNTA(D16:AK16)=0,"","Fail"))</f>
        <v>Pass</v>
      </c>
      <c r="AO16" s="84"/>
      <c r="AP16" s="49">
        <f>IF(ISNUMBER(SEARCH("RetlMed",C16)),Sheet3!D$2,IF(ISNUMBER(SEARCH("OffSml",C16)),Sheet3!A$2,IF(ISNUMBER(SEARCH("OffMed",C16)),Sheet3!B$2,IF(ISNUMBER(SEARCH("OffLrg",C16)),Sheet3!C$2,IF(ISNUMBER(SEARCH("RetlStrp",C16)),Sheet3!E$2)))))</f>
        <v>53600</v>
      </c>
      <c r="AQ16" s="17"/>
      <c r="AR16" s="17"/>
      <c r="AS16" s="17"/>
    </row>
    <row r="17" spans="1:45" s="4" customFormat="1" ht="26.25" customHeight="1" x14ac:dyDescent="0.2">
      <c r="A17" s="5"/>
      <c r="B17" s="47" t="str">
        <f t="shared" si="18"/>
        <v>CBECC-Com 2016.2.1</v>
      </c>
      <c r="C17" s="66" t="s">
        <v>156</v>
      </c>
      <c r="D17" s="48">
        <f>INDEX(Sheet1!$C$5:$BD$192,MATCH($C17,Sheet1!$C$5:$C$192,0),54)</f>
        <v>101.417</v>
      </c>
      <c r="E17" s="78">
        <f t="shared" si="1"/>
        <v>101.417</v>
      </c>
      <c r="F17" s="10">
        <f>(INDEX(Sheet1!$C$5:$BD$192,MATCH($C17,Sheet1!$C$5:$C$192,0),18))/$AP17</f>
        <v>2.5519029850746269</v>
      </c>
      <c r="G17" s="78">
        <f t="shared" ref="G17" si="122">F17</f>
        <v>2.5519029850746269</v>
      </c>
      <c r="H17" s="10">
        <f>(INDEX(Sheet1!$C$5:$BD$192,MATCH($C17,Sheet1!$C$5:$C$192,0),30))/$AP17</f>
        <v>0.13045485074626867</v>
      </c>
      <c r="I17" s="78">
        <f t="shared" ref="I17" si="123">H17</f>
        <v>0.13045485074626867</v>
      </c>
      <c r="J17" s="10">
        <f t="shared" si="4"/>
        <v>21.749822695125662</v>
      </c>
      <c r="K17" s="78">
        <f t="shared" ref="K17" si="124">J17</f>
        <v>21.749822695125662</v>
      </c>
      <c r="L17" s="10">
        <f>(((INDEX(Sheet1!$C$5:$BD$192,MATCH($C17,Sheet1!$C$5:$C$192,0),11))*3.4121416)+((INDEX(Sheet1!$C$5:$BD$192,MATCH($C17,Sheet1!$C$5:$C$192,0),23))*99.976))/$AP17</f>
        <v>11.721617488502824</v>
      </c>
      <c r="M17" s="78">
        <f t="shared" ref="M17" si="125">L17</f>
        <v>11.721617488502824</v>
      </c>
      <c r="N17" s="10">
        <f>(((INDEX(Sheet1!$C$5:$BD$192,MATCH($C17,Sheet1!$C$5:$C$192,0),12))*3.4121416)+((INDEX(Sheet1!$C$5:$BD$192,MATCH($C17,Sheet1!$C$5:$C$192,0),24))*99.976))/$AP17</f>
        <v>2.7894193920641794</v>
      </c>
      <c r="O17" s="78">
        <f t="shared" ref="O17" si="126">N17</f>
        <v>2.7894193920641794</v>
      </c>
      <c r="P17" s="10">
        <f>(((INDEX(Sheet1!$C$5:$BD$192,MATCH($C17,Sheet1!$C$5:$C$192,0),17))*3.4121416)+((INDEX(Sheet1!$C$5:$BD$192,MATCH($C17,Sheet1!$C$5:$C$192,0),29))*99.976))/$AP17</f>
        <v>3.9942364055268658</v>
      </c>
      <c r="Q17" s="78">
        <f t="shared" ref="Q17" si="127">P17</f>
        <v>3.9942364055268658</v>
      </c>
      <c r="R17" s="10">
        <f>(((INDEX(Sheet1!$C$5:$BD$192,MATCH($C17,Sheet1!$C$5:$C$192,0),31))+(INDEX(Sheet1!$C$5:$BD$192,MATCH($C17,Sheet1!$C$5:$C$192,0),32)))*99.976)/$AP17</f>
        <v>0</v>
      </c>
      <c r="S17" s="78">
        <f t="shared" ref="S17" si="128">R17</f>
        <v>0</v>
      </c>
      <c r="T17" s="48">
        <f>(((INDEX(Sheet1!$C$5:$BD$192,MATCH($C17,Sheet1!$C$5:$C$192,0),19))+(INDEX(Sheet1!$C$5:$BD$192,MATCH($C17,Sheet1!$C$5:$C$192,0),20)))*3.4121416)/$AP17</f>
        <v>14.622618239955223</v>
      </c>
      <c r="U17" s="78">
        <f t="shared" ref="U17" si="129">T17</f>
        <v>14.622618239955223</v>
      </c>
      <c r="V17" s="10">
        <f>(((INDEX(Sheet1!$C$5:$BD$192,MATCH($C17,Sheet1!$C$5:$C$192,0),13))*3.4121416)+((INDEX(Sheet1!$C$5:$BD$192,MATCH($C17,Sheet1!$C$5:$C$192,0),25))*99.976))/$AP17</f>
        <v>1.6422013659089552</v>
      </c>
      <c r="W17" s="78">
        <f t="shared" ref="W17" si="130">V17</f>
        <v>1.6422013659089552</v>
      </c>
      <c r="X17" s="10">
        <f>(((INDEX(Sheet1!$C$5:$BD$192,MATCH($C17,Sheet1!$C$5:C$192,0),15))*3.4121416)+((INDEX(Sheet1!$C$5:$BD$192,MATCH($C17,Sheet1!$C$5:C$192,0),27))*99.976))/$AP17</f>
        <v>0.27901833043626867</v>
      </c>
      <c r="Y17" s="78">
        <f t="shared" ref="Y17" si="131">X17</f>
        <v>0.27901833043626867</v>
      </c>
      <c r="Z17" s="10">
        <f>(((INDEX(Sheet1!$C$5:$BD$192,MATCH($C17,Sheet1!$C$5:C$192,0),14))*3.4121416)+((INDEX(Sheet1!$C$5:$BD$192,MATCH($C17,Sheet1!$C$5:C$192,0),26))*99.976))/$AP17</f>
        <v>0</v>
      </c>
      <c r="AA17" s="78">
        <f t="shared" ref="AA17" si="132">Z17</f>
        <v>0</v>
      </c>
      <c r="AB17" s="10">
        <f>(((INDEX(Sheet1!$C$5:$BD$192,MATCH($C17,Sheet1!$C$5:C$192,0),16))*3.4121416)+((INDEX(Sheet1!$C$5:$BD$192,MATCH($C17,Sheet1!$C$5:C$192,0),28))*99.976))/$AP17</f>
        <v>1.3233297126865673</v>
      </c>
      <c r="AC17" s="78">
        <f t="shared" ref="AC17" si="133">AB17</f>
        <v>1.3233297126865673</v>
      </c>
      <c r="AD17" s="12">
        <v>0</v>
      </c>
      <c r="AE17" s="78">
        <f t="shared" ref="AE17" si="134">AD17</f>
        <v>0</v>
      </c>
      <c r="AF17" s="12">
        <v>0</v>
      </c>
      <c r="AG17" s="78">
        <f t="shared" ref="AG17" si="135">AF17</f>
        <v>0</v>
      </c>
      <c r="AH17" s="50">
        <f t="shared" ref="AH17:AH21" si="136">IF($D$15=0,"",(D17-D$15)/D$15)</f>
        <v>-7.0089216126754797E-2</v>
      </c>
      <c r="AI17" s="90">
        <f t="shared" ref="AI17:AI21" si="137">IF($E$15=0,"",(E17-E$15)/E$15)</f>
        <v>-7.0089216126754797E-2</v>
      </c>
      <c r="AJ17" s="50">
        <f t="shared" ref="AJ17:AJ21" si="138">IF($F$15=0,"",(F17-F$15)/F$15)</f>
        <v>-0.11086409641373662</v>
      </c>
      <c r="AK17" s="89">
        <f t="shared" ref="AK17:AK21" si="139">IF($G$15=0,"",(G17-G$15)/G$15)</f>
        <v>-0.11086409641373662</v>
      </c>
      <c r="AL17" s="48" t="str">
        <f t="shared" si="121"/>
        <v>No</v>
      </c>
      <c r="AM17" s="48" t="str">
        <f t="shared" si="17"/>
        <v>No</v>
      </c>
      <c r="AN17" s="79" t="str">
        <f t="shared" ref="AN17:AN21" si="140">IF((AL17=AM17),(IF(AND(AI17&gt;(-0.5%*D$15),AI17&lt;(0.5%*D$15),AE17&lt;=150,AG17&lt;=150,(COUNTBLANK(D17:AK17)=0)),"Pass","Fail")),IF(COUNTA(D17:AK17)=0,"","Fail"))</f>
        <v>Pass</v>
      </c>
      <c r="AO17" s="84"/>
      <c r="AP17" s="49">
        <f>IF(ISNUMBER(SEARCH("RetlMed",C17)),Sheet3!D$2,IF(ISNUMBER(SEARCH("OffSml",C17)),Sheet3!A$2,IF(ISNUMBER(SEARCH("OffMed",C17)),Sheet3!B$2,IF(ISNUMBER(SEARCH("OffLrg",C17)),Sheet3!C$2,IF(ISNUMBER(SEARCH("RetlStrp",C17)),Sheet3!E$2)))))</f>
        <v>53600</v>
      </c>
      <c r="AQ17" s="17"/>
      <c r="AR17" s="17"/>
      <c r="AS17" s="17"/>
    </row>
    <row r="18" spans="1:45" s="4" customFormat="1" ht="26.25" customHeight="1" x14ac:dyDescent="0.2">
      <c r="A18" s="5"/>
      <c r="B18" s="47" t="str">
        <f t="shared" si="18"/>
        <v>CBECC-Com 2016.2.1</v>
      </c>
      <c r="C18" s="66" t="s">
        <v>157</v>
      </c>
      <c r="D18" s="48">
        <f>INDEX(Sheet1!$C$5:$BD$192,MATCH($C18,Sheet1!$C$5:$C$192,0),54)</f>
        <v>116.764</v>
      </c>
      <c r="E18" s="78">
        <f t="shared" si="1"/>
        <v>116.764</v>
      </c>
      <c r="F18" s="10">
        <f>(INDEX(Sheet1!$C$5:$BD$192,MATCH($C18,Sheet1!$C$5:$C$192,0),18))/$AP18</f>
        <v>3.189813432835821</v>
      </c>
      <c r="G18" s="78">
        <f t="shared" ref="G18" si="141">F18</f>
        <v>3.189813432835821</v>
      </c>
      <c r="H18" s="10">
        <f>(INDEX(Sheet1!$C$5:$BD$192,MATCH($C18,Sheet1!$C$5:$C$192,0),30))/$AP18</f>
        <v>0.12179309701492537</v>
      </c>
      <c r="I18" s="78">
        <f t="shared" ref="I18" si="142">H18</f>
        <v>0.12179309701492537</v>
      </c>
      <c r="J18" s="10">
        <f t="shared" si="4"/>
        <v>23.060515854459968</v>
      </c>
      <c r="K18" s="78">
        <f t="shared" ref="K18" si="143">J18</f>
        <v>23.060515854459968</v>
      </c>
      <c r="L18" s="10">
        <f>(((INDEX(Sheet1!$C$5:$BD$192,MATCH($C18,Sheet1!$C$5:$C$192,0),11))*3.4121416)+((INDEX(Sheet1!$C$5:$BD$192,MATCH($C18,Sheet1!$C$5:$C$192,0),23))*99.976))/$AP18</f>
        <v>10.855476347507578</v>
      </c>
      <c r="M18" s="78">
        <f t="shared" ref="M18" si="144">L18</f>
        <v>10.855476347507578</v>
      </c>
      <c r="N18" s="10">
        <f>(((INDEX(Sheet1!$C$5:$BD$192,MATCH($C18,Sheet1!$C$5:$C$192,0),12))*3.4121416)+((INDEX(Sheet1!$C$5:$BD$192,MATCH($C18,Sheet1!$C$5:$C$192,0),24))*99.976))/$AP18</f>
        <v>2.9054767680149256</v>
      </c>
      <c r="O18" s="78">
        <f t="shared" ref="O18" si="145">N18</f>
        <v>2.9054767680149256</v>
      </c>
      <c r="P18" s="10">
        <f>(((INDEX(Sheet1!$C$5:$BD$192,MATCH($C18,Sheet1!$C$5:$C$192,0),17))*3.4121416)+((INDEX(Sheet1!$C$5:$BD$192,MATCH($C18,Sheet1!$C$5:$C$192,0),29))*99.976))/$AP18</f>
        <v>5.9913514253223887</v>
      </c>
      <c r="Q18" s="78">
        <f t="shared" ref="Q18" si="146">P18</f>
        <v>5.9913514253223887</v>
      </c>
      <c r="R18" s="10">
        <f>(((INDEX(Sheet1!$C$5:$BD$192,MATCH($C18,Sheet1!$C$5:$C$192,0),31))+(INDEX(Sheet1!$C$5:$BD$192,MATCH($C18,Sheet1!$C$5:$C$192,0),32)))*99.976)/$AP18</f>
        <v>0</v>
      </c>
      <c r="S18" s="78">
        <f t="shared" ref="S18" si="147">R18</f>
        <v>0</v>
      </c>
      <c r="T18" s="48">
        <f>(((INDEX(Sheet1!$C$5:$BD$192,MATCH($C18,Sheet1!$C$5:$C$192,0),19))+(INDEX(Sheet1!$C$5:$BD$192,MATCH($C18,Sheet1!$C$5:$C$192,0),20)))*3.4121416)/$AP18</f>
        <v>14.622618239955223</v>
      </c>
      <c r="U18" s="78">
        <f t="shared" ref="U18" si="148">T18</f>
        <v>14.622618239955223</v>
      </c>
      <c r="V18" s="10">
        <f>(((INDEX(Sheet1!$C$5:$BD$192,MATCH($C18,Sheet1!$C$5:$C$192,0),13))*3.4121416)+((INDEX(Sheet1!$C$5:$BD$192,MATCH($C18,Sheet1!$C$5:$C$192,0),25))*99.976))/$AP18</f>
        <v>1.7212917525477611</v>
      </c>
      <c r="W18" s="78">
        <f t="shared" ref="W18" si="149">V18</f>
        <v>1.7212917525477611</v>
      </c>
      <c r="X18" s="10">
        <f>(((INDEX(Sheet1!$C$5:$BD$192,MATCH($C18,Sheet1!$C$5:C$192,0),15))*3.4121416)+((INDEX(Sheet1!$C$5:$BD$192,MATCH($C18,Sheet1!$C$5:C$192,0),27))*99.976))/$AP18</f>
        <v>0.26358984838074628</v>
      </c>
      <c r="Y18" s="78">
        <f t="shared" ref="Y18" si="150">X18</f>
        <v>0.26358984838074628</v>
      </c>
      <c r="Z18" s="10">
        <f>(((INDEX(Sheet1!$C$5:$BD$192,MATCH($C18,Sheet1!$C$5:C$192,0),14))*3.4121416)+((INDEX(Sheet1!$C$5:$BD$192,MATCH($C18,Sheet1!$C$5:C$192,0),26))*99.976))/$AP18</f>
        <v>0</v>
      </c>
      <c r="AA18" s="78">
        <f t="shared" ref="AA18" si="151">Z18</f>
        <v>0</v>
      </c>
      <c r="AB18" s="10">
        <f>(((INDEX(Sheet1!$C$5:$BD$192,MATCH($C18,Sheet1!$C$5:C$192,0),16))*3.4121416)+((INDEX(Sheet1!$C$5:$BD$192,MATCH($C18,Sheet1!$C$5:C$192,0),28))*99.976))/$AP18</f>
        <v>1.3233297126865673</v>
      </c>
      <c r="AC18" s="78">
        <f t="shared" ref="AC18" si="152">AB18</f>
        <v>1.3233297126865673</v>
      </c>
      <c r="AD18" s="12">
        <v>0</v>
      </c>
      <c r="AE18" s="78">
        <f t="shared" ref="AE18" si="153">AD18</f>
        <v>0</v>
      </c>
      <c r="AF18" s="12">
        <v>0</v>
      </c>
      <c r="AG18" s="78">
        <f t="shared" ref="AG18" si="154">AF18</f>
        <v>0</v>
      </c>
      <c r="AH18" s="50">
        <f t="shared" si="136"/>
        <v>7.0630197779224357E-2</v>
      </c>
      <c r="AI18" s="90">
        <f t="shared" si="137"/>
        <v>7.0630197779224357E-2</v>
      </c>
      <c r="AJ18" s="50">
        <f t="shared" si="138"/>
        <v>0.1113971281291237</v>
      </c>
      <c r="AK18" s="89">
        <f t="shared" si="139"/>
        <v>0.1113971281291237</v>
      </c>
      <c r="AL18" s="48" t="str">
        <f t="shared" si="121"/>
        <v>Yes</v>
      </c>
      <c r="AM18" s="48" t="str">
        <f t="shared" si="17"/>
        <v>Yes</v>
      </c>
      <c r="AN18" s="79" t="str">
        <f t="shared" si="140"/>
        <v>Pass</v>
      </c>
      <c r="AO18" s="84"/>
      <c r="AP18" s="49">
        <f>IF(ISNUMBER(SEARCH("RetlMed",C18)),Sheet3!D$2,IF(ISNUMBER(SEARCH("OffSml",C18)),Sheet3!A$2,IF(ISNUMBER(SEARCH("OffMed",C18)),Sheet3!B$2,IF(ISNUMBER(SEARCH("OffLrg",C18)),Sheet3!C$2,IF(ISNUMBER(SEARCH("RetlStrp",C18)),Sheet3!E$2)))))</f>
        <v>53600</v>
      </c>
      <c r="AQ18" s="17"/>
      <c r="AR18" s="17"/>
      <c r="AS18" s="17"/>
    </row>
    <row r="19" spans="1:45" s="4" customFormat="1" ht="26.25" customHeight="1" x14ac:dyDescent="0.2">
      <c r="A19" s="5"/>
      <c r="B19" s="47" t="str">
        <f t="shared" si="18"/>
        <v>CBECC-Com 2016.2.1</v>
      </c>
      <c r="C19" s="66" t="s">
        <v>158</v>
      </c>
      <c r="D19" s="48">
        <f>INDEX(Sheet1!$C$5:$BD$192,MATCH($C19,Sheet1!$C$5:$C$192,0),54)</f>
        <v>107.858</v>
      </c>
      <c r="E19" s="78">
        <f t="shared" si="1"/>
        <v>107.858</v>
      </c>
      <c r="F19" s="10">
        <f>(INDEX(Sheet1!$C$5:$BD$192,MATCH($C19,Sheet1!$C$5:$C$192,0),18))/$AP19</f>
        <v>2.8782835820895523</v>
      </c>
      <c r="G19" s="78">
        <f t="shared" ref="G19" si="155">F19</f>
        <v>2.8782835820895523</v>
      </c>
      <c r="H19" s="10">
        <f>(INDEX(Sheet1!$C$5:$BD$192,MATCH($C19,Sheet1!$C$5:$C$192,0),30))/$AP19</f>
        <v>0.11670951492537314</v>
      </c>
      <c r="I19" s="78">
        <f t="shared" ref="I19" si="156">H19</f>
        <v>0.11670951492537314</v>
      </c>
      <c r="J19" s="10">
        <f t="shared" si="4"/>
        <v>21.489271758502156</v>
      </c>
      <c r="K19" s="78">
        <f t="shared" ref="K19" si="157">J19</f>
        <v>21.489271758502156</v>
      </c>
      <c r="L19" s="10">
        <f>(((INDEX(Sheet1!$C$5:$BD$192,MATCH($C19,Sheet1!$C$5:$C$192,0),11))*3.4121416)+((INDEX(Sheet1!$C$5:$BD$192,MATCH($C19,Sheet1!$C$5:$C$192,0),23))*99.976))/$AP19</f>
        <v>10.347108630607528</v>
      </c>
      <c r="M19" s="78">
        <f t="shared" ref="M19" si="158">L19</f>
        <v>10.347108630607528</v>
      </c>
      <c r="N19" s="10">
        <f>(((INDEX(Sheet1!$C$5:$BD$192,MATCH($C19,Sheet1!$C$5:$C$192,0),12))*3.4121416)+((INDEX(Sheet1!$C$5:$BD$192,MATCH($C19,Sheet1!$C$5:$C$192,0),24))*99.976))/$AP19</f>
        <v>2.869770233995522</v>
      </c>
      <c r="O19" s="78">
        <f t="shared" ref="O19" si="159">N19</f>
        <v>2.869770233995522</v>
      </c>
      <c r="P19" s="10">
        <f>(((INDEX(Sheet1!$C$5:$BD$192,MATCH($C19,Sheet1!$C$5:$C$192,0),17))*3.4121416)+((INDEX(Sheet1!$C$5:$BD$192,MATCH($C19,Sheet1!$C$5:$C$192,0),29))*99.976))/$AP19</f>
        <v>4.993000808338806</v>
      </c>
      <c r="Q19" s="78">
        <f t="shared" ref="Q19" si="160">P19</f>
        <v>4.993000808338806</v>
      </c>
      <c r="R19" s="10">
        <f>(((INDEX(Sheet1!$C$5:$BD$192,MATCH($C19,Sheet1!$C$5:$C$192,0),31))+(INDEX(Sheet1!$C$5:$BD$192,MATCH($C19,Sheet1!$C$5:$C$192,0),32)))*99.976)/$AP19</f>
        <v>0</v>
      </c>
      <c r="S19" s="78">
        <f t="shared" ref="S19" si="161">R19</f>
        <v>0</v>
      </c>
      <c r="T19" s="48">
        <f>(((INDEX(Sheet1!$C$5:$BD$192,MATCH($C19,Sheet1!$C$5:$C$192,0),19))+(INDEX(Sheet1!$C$5:$BD$192,MATCH($C19,Sheet1!$C$5:$C$192,0),20)))*3.4121416)/$AP19</f>
        <v>14.622618239955223</v>
      </c>
      <c r="U19" s="78">
        <f t="shared" ref="U19" si="162">T19</f>
        <v>14.622618239955223</v>
      </c>
      <c r="V19" s="10">
        <f>(((INDEX(Sheet1!$C$5:$BD$192,MATCH($C19,Sheet1!$C$5:$C$192,0),13))*3.4121416)+((INDEX(Sheet1!$C$5:$BD$192,MATCH($C19,Sheet1!$C$5:$C$192,0),25))*99.976))/$AP19</f>
        <v>1.6964136753597014</v>
      </c>
      <c r="W19" s="78">
        <f t="shared" ref="W19" si="163">V19</f>
        <v>1.6964136753597014</v>
      </c>
      <c r="X19" s="10">
        <f>(((INDEX(Sheet1!$C$5:$BD$192,MATCH($C19,Sheet1!$C$5:C$192,0),15))*3.4121416)+((INDEX(Sheet1!$C$5:$BD$192,MATCH($C19,Sheet1!$C$5:C$192,0),27))*99.976))/$AP19</f>
        <v>0.2596486975140298</v>
      </c>
      <c r="Y19" s="78">
        <f t="shared" ref="Y19" si="164">X19</f>
        <v>0.2596486975140298</v>
      </c>
      <c r="Z19" s="10">
        <f>(((INDEX(Sheet1!$C$5:$BD$192,MATCH($C19,Sheet1!$C$5:C$192,0),14))*3.4121416)+((INDEX(Sheet1!$C$5:$BD$192,MATCH($C19,Sheet1!$C$5:C$192,0),26))*99.976))/$AP19</f>
        <v>0</v>
      </c>
      <c r="AA19" s="78">
        <f t="shared" ref="AA19" si="165">Z19</f>
        <v>0</v>
      </c>
      <c r="AB19" s="10">
        <f>(((INDEX(Sheet1!$C$5:$BD$192,MATCH($C19,Sheet1!$C$5:C$192,0),16))*3.4121416)+((INDEX(Sheet1!$C$5:$BD$192,MATCH($C19,Sheet1!$C$5:C$192,0),28))*99.976))/$AP19</f>
        <v>1.3233297126865673</v>
      </c>
      <c r="AC19" s="78">
        <f t="shared" ref="AC19" si="166">AB19</f>
        <v>1.3233297126865673</v>
      </c>
      <c r="AD19" s="12">
        <v>0</v>
      </c>
      <c r="AE19" s="78">
        <f t="shared" ref="AE19" si="167">AD19</f>
        <v>0</v>
      </c>
      <c r="AF19" s="12">
        <v>0</v>
      </c>
      <c r="AG19" s="78">
        <f t="shared" ref="AG19" si="168">AF19</f>
        <v>0</v>
      </c>
      <c r="AH19" s="50">
        <f t="shared" si="136"/>
        <v>-1.1030524202052088E-2</v>
      </c>
      <c r="AI19" s="90">
        <f t="shared" si="137"/>
        <v>-1.1030524202052088E-2</v>
      </c>
      <c r="AJ19" s="50">
        <f t="shared" si="138"/>
        <v>2.8536697933526979E-3</v>
      </c>
      <c r="AK19" s="89">
        <f t="shared" si="139"/>
        <v>2.8536697933526979E-3</v>
      </c>
      <c r="AL19" s="48" t="str">
        <f t="shared" ref="AL19" si="169">IF(AND(AH19&gt;0,AI19&gt;0), "Yes", "No")</f>
        <v>No</v>
      </c>
      <c r="AM19" s="48" t="str">
        <f t="shared" ref="AM19" si="170">IF(AND(AH19&lt;0,AI19&lt;0), "No", "Yes")</f>
        <v>No</v>
      </c>
      <c r="AN19" s="79" t="str">
        <f t="shared" si="140"/>
        <v>Pass</v>
      </c>
      <c r="AO19" s="84"/>
      <c r="AP19" s="49">
        <f>IF(ISNUMBER(SEARCH("RetlMed",C19)),Sheet3!D$2,IF(ISNUMBER(SEARCH("OffSml",C19)),Sheet3!A$2,IF(ISNUMBER(SEARCH("OffMed",C19)),Sheet3!B$2,IF(ISNUMBER(SEARCH("OffLrg",C19)),Sheet3!C$2,IF(ISNUMBER(SEARCH("RetlStrp",C19)),Sheet3!E$2)))))</f>
        <v>53600</v>
      </c>
      <c r="AQ19" s="17"/>
      <c r="AR19" s="17"/>
      <c r="AS19" s="17"/>
    </row>
    <row r="20" spans="1:45" s="4" customFormat="1" ht="26.25" customHeight="1" x14ac:dyDescent="0.2">
      <c r="A20" s="5"/>
      <c r="B20" s="47" t="str">
        <f t="shared" si="18"/>
        <v>CBECC-Com 2016.2.1</v>
      </c>
      <c r="C20" s="66" t="s">
        <v>159</v>
      </c>
      <c r="D20" s="48">
        <f>INDEX(Sheet1!$C$5:$BD$192,MATCH($C20,Sheet1!$C$5:$C$192,0),54)</f>
        <v>107.742</v>
      </c>
      <c r="E20" s="78">
        <f t="shared" si="1"/>
        <v>107.742</v>
      </c>
      <c r="F20" s="10">
        <f>(INDEX(Sheet1!$C$5:$BD$192,MATCH($C20,Sheet1!$C$5:$C$192,0),18))/$AP20</f>
        <v>2.8176492537313433</v>
      </c>
      <c r="G20" s="78">
        <f t="shared" ref="G20" si="171">F20</f>
        <v>2.8176492537313433</v>
      </c>
      <c r="H20" s="10">
        <f>(INDEX(Sheet1!$C$5:$BD$192,MATCH($C20,Sheet1!$C$5:$C$192,0),30))/$AP20</f>
        <v>0.13226567164179104</v>
      </c>
      <c r="I20" s="78">
        <f t="shared" ref="I20" si="172">H20</f>
        <v>0.13226567164179104</v>
      </c>
      <c r="J20" s="10">
        <f t="shared" si="4"/>
        <v>22.837623409013055</v>
      </c>
      <c r="K20" s="78">
        <f t="shared" ref="K20" si="173">J20</f>
        <v>22.837623409013055</v>
      </c>
      <c r="L20" s="10">
        <f>(((INDEX(Sheet1!$C$5:$BD$192,MATCH($C20,Sheet1!$C$5:$C$192,0),11))*3.4121416)+((INDEX(Sheet1!$C$5:$BD$192,MATCH($C20,Sheet1!$C$5:$C$192,0),23))*99.976))/$AP20</f>
        <v>11.902696319238279</v>
      </c>
      <c r="M20" s="78">
        <f t="shared" ref="M20" si="174">L20</f>
        <v>11.902696319238279</v>
      </c>
      <c r="N20" s="10">
        <f>(((INDEX(Sheet1!$C$5:$BD$192,MATCH($C20,Sheet1!$C$5:$C$192,0),12))*3.4121416)+((INDEX(Sheet1!$C$5:$BD$192,MATCH($C20,Sheet1!$C$5:$C$192,0),24))*99.976))/$AP20</f>
        <v>2.7192285837029848</v>
      </c>
      <c r="O20" s="78">
        <f t="shared" ref="O20" si="175">N20</f>
        <v>2.7192285837029848</v>
      </c>
      <c r="P20" s="10">
        <f>(((INDEX(Sheet1!$C$5:$BD$192,MATCH($C20,Sheet1!$C$5:$C$192,0),17))*3.4121416)+((INDEX(Sheet1!$C$5:$BD$192,MATCH($C20,Sheet1!$C$5:$C$192,0),29))*99.976))/$AP20</f>
        <v>4.9927907324567169</v>
      </c>
      <c r="Q20" s="78">
        <f t="shared" ref="Q20" si="176">P20</f>
        <v>4.9927907324567169</v>
      </c>
      <c r="R20" s="10">
        <f>(((INDEX(Sheet1!$C$5:$BD$192,MATCH($C20,Sheet1!$C$5:$C$192,0),31))+(INDEX(Sheet1!$C$5:$BD$192,MATCH($C20,Sheet1!$C$5:$C$192,0),32)))*99.976)/$AP20</f>
        <v>0</v>
      </c>
      <c r="S20" s="78">
        <f t="shared" ref="S20" si="177">R20</f>
        <v>0</v>
      </c>
      <c r="T20" s="48">
        <f>(((INDEX(Sheet1!$C$5:$BD$192,MATCH($C20,Sheet1!$C$5:$C$192,0),19))+(INDEX(Sheet1!$C$5:$BD$192,MATCH($C20,Sheet1!$C$5:$C$192,0),20)))*3.4121416)/$AP20</f>
        <v>14.622618239955223</v>
      </c>
      <c r="U20" s="78">
        <f t="shared" ref="U20" si="178">T20</f>
        <v>14.622618239955223</v>
      </c>
      <c r="V20" s="10">
        <f>(((INDEX(Sheet1!$C$5:$BD$192,MATCH($C20,Sheet1!$C$5:$C$192,0),13))*3.4121416)+((INDEX(Sheet1!$C$5:$BD$192,MATCH($C20,Sheet1!$C$5:$C$192,0),25))*99.976))/$AP20</f>
        <v>1.6165339126791045</v>
      </c>
      <c r="W20" s="78">
        <f t="shared" ref="W20" si="179">V20</f>
        <v>1.6165339126791045</v>
      </c>
      <c r="X20" s="10">
        <f>(((INDEX(Sheet1!$C$5:$BD$192,MATCH($C20,Sheet1!$C$5:C$192,0),15))*3.4121416)+((INDEX(Sheet1!$C$5:$BD$192,MATCH($C20,Sheet1!$C$5:C$192,0),27))*99.976))/$AP20</f>
        <v>0.28304414824940294</v>
      </c>
      <c r="Y20" s="78">
        <f t="shared" ref="Y20" si="180">X20</f>
        <v>0.28304414824940294</v>
      </c>
      <c r="Z20" s="10">
        <f>(((INDEX(Sheet1!$C$5:$BD$192,MATCH($C20,Sheet1!$C$5:C$192,0),14))*3.4121416)+((INDEX(Sheet1!$C$5:$BD$192,MATCH($C20,Sheet1!$C$5:C$192,0),26))*99.976))/$AP20</f>
        <v>0</v>
      </c>
      <c r="AA20" s="78">
        <f t="shared" ref="AA20" si="181">Z20</f>
        <v>0</v>
      </c>
      <c r="AB20" s="10">
        <f>(((INDEX(Sheet1!$C$5:$BD$192,MATCH($C20,Sheet1!$C$5:C$192,0),16))*3.4121416)+((INDEX(Sheet1!$C$5:$BD$192,MATCH($C20,Sheet1!$C$5:C$192,0),28))*99.976))/$AP20</f>
        <v>1.3233297126865673</v>
      </c>
      <c r="AC20" s="78">
        <f t="shared" ref="AC20" si="182">AB20</f>
        <v>1.3233297126865673</v>
      </c>
      <c r="AD20" s="12">
        <v>0</v>
      </c>
      <c r="AE20" s="78">
        <f t="shared" ref="AE20" si="183">AD20</f>
        <v>0</v>
      </c>
      <c r="AF20" s="12">
        <v>0</v>
      </c>
      <c r="AG20" s="78">
        <f t="shared" ref="AG20" si="184">AF20</f>
        <v>0</v>
      </c>
      <c r="AH20" s="50">
        <f t="shared" si="136"/>
        <v>-1.2094149145890855E-2</v>
      </c>
      <c r="AI20" s="90">
        <f t="shared" si="137"/>
        <v>-1.2094149145890855E-2</v>
      </c>
      <c r="AJ20" s="50">
        <f t="shared" si="138"/>
        <v>-1.8272587218939523E-2</v>
      </c>
      <c r="AK20" s="89">
        <f t="shared" si="139"/>
        <v>-1.8272587218939523E-2</v>
      </c>
      <c r="AL20" s="48" t="str">
        <f t="shared" si="121"/>
        <v>No</v>
      </c>
      <c r="AM20" s="48" t="str">
        <f t="shared" si="17"/>
        <v>No</v>
      </c>
      <c r="AN20" s="79" t="str">
        <f t="shared" si="140"/>
        <v>Pass</v>
      </c>
      <c r="AO20" s="84"/>
      <c r="AP20" s="49">
        <f>IF(ISNUMBER(SEARCH("RetlMed",C20)),Sheet3!D$2,IF(ISNUMBER(SEARCH("OffSml",C20)),Sheet3!A$2,IF(ISNUMBER(SEARCH("OffMed",C20)),Sheet3!B$2,IF(ISNUMBER(SEARCH("OffLrg",C20)),Sheet3!C$2,IF(ISNUMBER(SEARCH("RetlStrp",C20)),Sheet3!E$2)))))</f>
        <v>53600</v>
      </c>
      <c r="AQ20" s="17"/>
      <c r="AR20" s="17"/>
      <c r="AS20" s="17"/>
    </row>
    <row r="21" spans="1:45" s="4" customFormat="1" ht="26.25" customHeight="1" x14ac:dyDescent="0.2">
      <c r="A21" s="5"/>
      <c r="B21" s="47" t="str">
        <f t="shared" si="18"/>
        <v>CBECC-Com 2016.2.1</v>
      </c>
      <c r="C21" s="66" t="s">
        <v>160</v>
      </c>
      <c r="D21" s="48">
        <f>INDEX(Sheet1!$C$5:$BD$192,MATCH($C21,Sheet1!$C$5:$C$192,0),54)</f>
        <v>106.444</v>
      </c>
      <c r="E21" s="78">
        <f t="shared" si="1"/>
        <v>106.444</v>
      </c>
      <c r="F21" s="10">
        <f>(INDEX(Sheet1!$C$5:$BD$192,MATCH($C21,Sheet1!$C$5:$C$192,0),18))/$AP21</f>
        <v>2.8234888059701491</v>
      </c>
      <c r="G21" s="78">
        <f t="shared" ref="G21" si="185">F21</f>
        <v>2.8234888059701491</v>
      </c>
      <c r="H21" s="10">
        <f>(INDEX(Sheet1!$C$5:$BD$192,MATCH($C21,Sheet1!$C$5:$C$192,0),30))/$AP21</f>
        <v>0.12260634328358208</v>
      </c>
      <c r="I21" s="78">
        <f t="shared" ref="I21" si="186">H21</f>
        <v>0.12260634328358208</v>
      </c>
      <c r="J21" s="10">
        <f t="shared" si="4"/>
        <v>21.89183027627675</v>
      </c>
      <c r="K21" s="78">
        <f t="shared" ref="K21" si="187">J21</f>
        <v>21.89183027627675</v>
      </c>
      <c r="L21" s="10">
        <f>(((INDEX(Sheet1!$C$5:$BD$192,MATCH($C21,Sheet1!$C$5:$C$192,0),11))*3.4121416)+((INDEX(Sheet1!$C$5:$BD$192,MATCH($C21,Sheet1!$C$5:$C$192,0),23))*99.976))/$AP21</f>
        <v>10.936799516622722</v>
      </c>
      <c r="M21" s="78">
        <f t="shared" ref="M21" si="188">L21</f>
        <v>10.936799516622722</v>
      </c>
      <c r="N21" s="10">
        <f>(((INDEX(Sheet1!$C$5:$BD$192,MATCH($C21,Sheet1!$C$5:$C$192,0),12))*3.4121416)+((INDEX(Sheet1!$C$5:$BD$192,MATCH($C21,Sheet1!$C$5:$C$192,0),24))*99.976))/$AP21</f>
        <v>2.7395040892925375</v>
      </c>
      <c r="O21" s="78">
        <f t="shared" ref="O21" si="189">N21</f>
        <v>2.7395040892925375</v>
      </c>
      <c r="P21" s="10">
        <f>(((INDEX(Sheet1!$C$5:$BD$192,MATCH($C21,Sheet1!$C$5:$C$192,0),17))*3.4121416)+((INDEX(Sheet1!$C$5:$BD$192,MATCH($C21,Sheet1!$C$5:$C$192,0),29))*99.976))/$AP21</f>
        <v>4.993000808338806</v>
      </c>
      <c r="Q21" s="78">
        <f t="shared" ref="Q21" si="190">P21</f>
        <v>4.993000808338806</v>
      </c>
      <c r="R21" s="10">
        <f>(((INDEX(Sheet1!$C$5:$BD$192,MATCH($C21,Sheet1!$C$5:$C$192,0),31))+(INDEX(Sheet1!$C$5:$BD$192,MATCH($C21,Sheet1!$C$5:$C$192,0),32)))*99.976)/$AP21</f>
        <v>0</v>
      </c>
      <c r="S21" s="78">
        <f t="shared" ref="S21" si="191">R21</f>
        <v>0</v>
      </c>
      <c r="T21" s="48">
        <f>(((INDEX(Sheet1!$C$5:$BD$192,MATCH($C21,Sheet1!$C$5:$C$192,0),19))+(INDEX(Sheet1!$C$5:$BD$192,MATCH($C21,Sheet1!$C$5:$C$192,0),20)))*3.4121416)/$AP21</f>
        <v>14.622618239955223</v>
      </c>
      <c r="U21" s="78">
        <f t="shared" ref="U21" si="192">T21</f>
        <v>14.622618239955223</v>
      </c>
      <c r="V21" s="10">
        <f>(((INDEX(Sheet1!$C$5:$BD$192,MATCH($C21,Sheet1!$C$5:$C$192,0),13))*3.4121416)+((INDEX(Sheet1!$C$5:$BD$192,MATCH($C21,Sheet1!$C$5:$C$192,0),25))*99.976))/$AP21</f>
        <v>1.6281835752313432</v>
      </c>
      <c r="W21" s="78">
        <f t="shared" ref="W21" si="193">V21</f>
        <v>1.6281835752313432</v>
      </c>
      <c r="X21" s="10">
        <f>(((INDEX(Sheet1!$C$5:$BD$192,MATCH($C21,Sheet1!$C$5:C$192,0),15))*3.4121416)+((INDEX(Sheet1!$C$5:$BD$192,MATCH($C21,Sheet1!$C$5:C$192,0),27))*99.976))/$AP21</f>
        <v>0.27101443932865671</v>
      </c>
      <c r="Y21" s="78">
        <f t="shared" ref="Y21" si="194">X21</f>
        <v>0.27101443932865671</v>
      </c>
      <c r="Z21" s="10">
        <f>(((INDEX(Sheet1!$C$5:$BD$192,MATCH($C21,Sheet1!$C$5:C$192,0),14))*3.4121416)+((INDEX(Sheet1!$C$5:$BD$192,MATCH($C21,Sheet1!$C$5:C$192,0),26))*99.976))/$AP21</f>
        <v>0</v>
      </c>
      <c r="AA21" s="78">
        <f t="shared" ref="AA21" si="195">Z21</f>
        <v>0</v>
      </c>
      <c r="AB21" s="10">
        <f>(((INDEX(Sheet1!$C$5:$BD$192,MATCH($C21,Sheet1!$C$5:C$192,0),16))*3.4121416)+((INDEX(Sheet1!$C$5:$BD$192,MATCH($C21,Sheet1!$C$5:C$192,0),28))*99.976))/$AP21</f>
        <v>1.3233278474626868</v>
      </c>
      <c r="AC21" s="78">
        <f t="shared" ref="AC21" si="196">AB21</f>
        <v>1.3233278474626868</v>
      </c>
      <c r="AD21" s="12">
        <v>0</v>
      </c>
      <c r="AE21" s="78">
        <f t="shared" ref="AE21" si="197">AD21</f>
        <v>0</v>
      </c>
      <c r="AF21" s="12">
        <v>0</v>
      </c>
      <c r="AG21" s="78">
        <f t="shared" ref="AG21" si="198">AF21</f>
        <v>0</v>
      </c>
      <c r="AH21" s="50">
        <f t="shared" si="136"/>
        <v>-2.3995745500224683E-2</v>
      </c>
      <c r="AI21" s="90">
        <f t="shared" si="137"/>
        <v>-2.3995745500224683E-2</v>
      </c>
      <c r="AJ21" s="50">
        <f t="shared" si="138"/>
        <v>-1.6237966158986542E-2</v>
      </c>
      <c r="AK21" s="89">
        <f t="shared" si="139"/>
        <v>-1.6237966158986542E-2</v>
      </c>
      <c r="AL21" s="48" t="str">
        <f t="shared" si="121"/>
        <v>No</v>
      </c>
      <c r="AM21" s="48" t="str">
        <f t="shared" si="17"/>
        <v>No</v>
      </c>
      <c r="AN21" s="79" t="str">
        <f t="shared" si="140"/>
        <v>Pass</v>
      </c>
      <c r="AO21" s="84"/>
      <c r="AP21" s="49">
        <f>IF(ISNUMBER(SEARCH("RetlMed",C21)),Sheet3!D$2,IF(ISNUMBER(SEARCH("OffSml",C21)),Sheet3!A$2,IF(ISNUMBER(SEARCH("OffMed",C21)),Sheet3!B$2,IF(ISNUMBER(SEARCH("OffLrg",C21)),Sheet3!C$2,IF(ISNUMBER(SEARCH("RetlStrp",C21)),Sheet3!E$2)))))</f>
        <v>53600</v>
      </c>
      <c r="AQ21" s="17"/>
      <c r="AR21" s="17"/>
      <c r="AS21" s="17"/>
    </row>
    <row r="22" spans="1:45" s="4" customFormat="1" ht="26.25" customHeight="1" x14ac:dyDescent="0.2">
      <c r="A22" s="5"/>
      <c r="B22" s="47" t="str">
        <f t="shared" si="18"/>
        <v>CBECC-Com 2016.2.1</v>
      </c>
      <c r="C22" s="66" t="s">
        <v>161</v>
      </c>
      <c r="D22" s="48">
        <f>INDEX(Sheet1!$C$5:$BD$192,MATCH($C22,Sheet1!$C$5:$C$192,0),54)</f>
        <v>105.187</v>
      </c>
      <c r="E22" s="78">
        <f t="shared" ref="E22:E26" si="199">D22</f>
        <v>105.187</v>
      </c>
      <c r="F22" s="10">
        <f>(INDEX(Sheet1!$C$5:$BD$192,MATCH($C22,Sheet1!$C$5:$C$192,0),18))/$AP22</f>
        <v>2.7198320895522388</v>
      </c>
      <c r="G22" s="78">
        <f t="shared" ref="G22:G26" si="200">F22</f>
        <v>2.7198320895522388</v>
      </c>
      <c r="H22" s="10">
        <f>(INDEX(Sheet1!$C$5:$BD$192,MATCH($C22,Sheet1!$C$5:$C$192,0),30))/$AP22</f>
        <v>0.1277195895522388</v>
      </c>
      <c r="I22" s="78">
        <f t="shared" ref="I22:I26" si="201">H22</f>
        <v>0.1277195895522388</v>
      </c>
      <c r="J22" s="10">
        <f t="shared" ref="J22:J26" si="202">SUM(L22,N22,P22,V22,X22,Z22,AB22)</f>
        <v>22.049370042455958</v>
      </c>
      <c r="K22" s="78">
        <f t="shared" ref="K22:K26" si="203">J22</f>
        <v>22.049370042455958</v>
      </c>
      <c r="L22" s="10">
        <f>(((INDEX(Sheet1!$C$5:$BD$192,MATCH($C22,Sheet1!$C$5:$C$192,0),11))*3.4121416)+((INDEX(Sheet1!$C$5:$BD$192,MATCH($C22,Sheet1!$C$5:$C$192,0),23))*99.976))/$AP22</f>
        <v>11.448096290706701</v>
      </c>
      <c r="M22" s="78">
        <f t="shared" ref="M22:M26" si="204">L22</f>
        <v>11.448096290706701</v>
      </c>
      <c r="N22" s="10">
        <f>(((INDEX(Sheet1!$C$5:$BD$192,MATCH($C22,Sheet1!$C$5:$C$192,0),12))*3.4121416)+((INDEX(Sheet1!$C$5:$BD$192,MATCH($C22,Sheet1!$C$5:$C$192,0),24))*99.976))/$AP22</f>
        <v>2.7915265168208956</v>
      </c>
      <c r="O22" s="78">
        <f t="shared" ref="O22:O26" si="205">N22</f>
        <v>2.7915265168208956</v>
      </c>
      <c r="P22" s="10">
        <f>(((INDEX(Sheet1!$C$5:$BD$192,MATCH($C22,Sheet1!$C$5:$C$192,0),17))*3.4121416)+((INDEX(Sheet1!$C$5:$BD$192,MATCH($C22,Sheet1!$C$5:$C$192,0),29))*99.976))/$AP22</f>
        <v>4.9927907324567169</v>
      </c>
      <c r="Q22" s="78">
        <f t="shared" ref="Q22:Q26" si="206">P22</f>
        <v>4.9927907324567169</v>
      </c>
      <c r="R22" s="10">
        <f>(((INDEX(Sheet1!$C$5:$BD$192,MATCH($C22,Sheet1!$C$5:$C$192,0),31))+(INDEX(Sheet1!$C$5:$BD$192,MATCH($C22,Sheet1!$C$5:$C$192,0),32)))*99.976)/$AP22</f>
        <v>0</v>
      </c>
      <c r="S22" s="78">
        <f t="shared" ref="S22:S26" si="207">R22</f>
        <v>0</v>
      </c>
      <c r="T22" s="48">
        <f>(((INDEX(Sheet1!$C$5:$BD$192,MATCH($C22,Sheet1!$C$5:$C$192,0),19))+(INDEX(Sheet1!$C$5:$BD$192,MATCH($C22,Sheet1!$C$5:$C$192,0),20)))*3.4121416)/$AP22</f>
        <v>14.622618239955223</v>
      </c>
      <c r="U22" s="78">
        <f t="shared" ref="U22:U26" si="208">T22</f>
        <v>14.622618239955223</v>
      </c>
      <c r="V22" s="10">
        <f>(((INDEX(Sheet1!$C$5:$BD$192,MATCH($C22,Sheet1!$C$5:$C$192,0),13))*3.4121416)+((INDEX(Sheet1!$C$5:$BD$192,MATCH($C22,Sheet1!$C$5:$C$192,0),25))*99.976))/$AP22</f>
        <v>1.2215721565432835</v>
      </c>
      <c r="W22" s="78">
        <f t="shared" ref="W22:W26" si="209">V22</f>
        <v>1.2215721565432835</v>
      </c>
      <c r="X22" s="10">
        <f>(((INDEX(Sheet1!$C$5:$BD$192,MATCH($C22,Sheet1!$C$5:C$192,0),15))*3.4121416)+((INDEX(Sheet1!$C$5:$BD$192,MATCH($C22,Sheet1!$C$5:C$192,0),27))*99.976))/$AP22</f>
        <v>0.27205463324179108</v>
      </c>
      <c r="Y22" s="78">
        <f t="shared" ref="Y22:Y26" si="210">X22</f>
        <v>0.27205463324179108</v>
      </c>
      <c r="Z22" s="10">
        <f>(((INDEX(Sheet1!$C$5:$BD$192,MATCH($C22,Sheet1!$C$5:C$192,0),14))*3.4121416)+((INDEX(Sheet1!$C$5:$BD$192,MATCH($C22,Sheet1!$C$5:C$192,0),26))*99.976))/$AP22</f>
        <v>0</v>
      </c>
      <c r="AA22" s="78">
        <f t="shared" ref="AA22:AA26" si="211">Z22</f>
        <v>0</v>
      </c>
      <c r="AB22" s="10">
        <f>(((INDEX(Sheet1!$C$5:$BD$192,MATCH($C22,Sheet1!$C$5:C$192,0),16))*3.4121416)+((INDEX(Sheet1!$C$5:$BD$192,MATCH($C22,Sheet1!$C$5:C$192,0),28))*99.976))/$AP22</f>
        <v>1.3233297126865673</v>
      </c>
      <c r="AC22" s="78">
        <f t="shared" ref="AC22:AC26" si="212">AB22</f>
        <v>1.3233297126865673</v>
      </c>
      <c r="AD22" s="12">
        <v>0</v>
      </c>
      <c r="AE22" s="78">
        <f t="shared" ref="AE22:AE26" si="213">AD22</f>
        <v>0</v>
      </c>
      <c r="AF22" s="12">
        <v>0</v>
      </c>
      <c r="AG22" s="78">
        <f t="shared" ref="AG22:AG26" si="214">AF22</f>
        <v>0</v>
      </c>
      <c r="AH22" s="50">
        <f t="shared" ref="AH22:AH26" si="215">IF($D$15=0,"",(D22-D$15)/D$15)</f>
        <v>-3.5521405451994836E-2</v>
      </c>
      <c r="AI22" s="90">
        <f t="shared" ref="AI22:AI26" si="216">IF($E$15=0,"",(E22-E$15)/E$15)</f>
        <v>-3.5521405451994836E-2</v>
      </c>
      <c r="AJ22" s="50">
        <f t="shared" ref="AJ22:AJ26" si="217">IF($F$15=0,"",(F22-F$15)/F$15)</f>
        <v>-5.2354115069846684E-2</v>
      </c>
      <c r="AK22" s="89">
        <f t="shared" ref="AK22:AK26" si="218">IF($G$15=0,"",(G22-G$15)/G$15)</f>
        <v>-5.2354115069846684E-2</v>
      </c>
      <c r="AL22" s="48" t="str">
        <f t="shared" ref="AL22:AL26" si="219">IF(AND(AH22&gt;0,AI22&gt;0), "Yes", "No")</f>
        <v>No</v>
      </c>
      <c r="AM22" s="48" t="str">
        <f t="shared" ref="AM22:AM26" si="220">IF(AND(AH22&lt;0,AI22&lt;0), "No", "Yes")</f>
        <v>No</v>
      </c>
      <c r="AN22" s="79" t="str">
        <f t="shared" ref="AN22:AN26" si="221">IF((AL22=AM22),(IF(AND(AI22&gt;(-0.5%*D$15),AI22&lt;(0.5%*D$15),AE22&lt;=150,AG22&lt;=150,(COUNTBLANK(D22:AK22)=0)),"Pass","Fail")),IF(COUNTA(D22:AK22)=0,"","Fail"))</f>
        <v>Pass</v>
      </c>
      <c r="AO22" s="84"/>
      <c r="AP22" s="49">
        <f>IF(ISNUMBER(SEARCH("RetlMed",C22)),Sheet3!D$2,IF(ISNUMBER(SEARCH("OffSml",C22)),Sheet3!A$2,IF(ISNUMBER(SEARCH("OffMed",C22)),Sheet3!B$2,IF(ISNUMBER(SEARCH("OffLrg",C22)),Sheet3!C$2,IF(ISNUMBER(SEARCH("RetlStrp",C22)),Sheet3!E$2)))))</f>
        <v>53600</v>
      </c>
      <c r="AQ22" s="17"/>
      <c r="AR22" s="17"/>
      <c r="AS22" s="17"/>
    </row>
    <row r="23" spans="1:45" s="4" customFormat="1" ht="26.25" customHeight="1" x14ac:dyDescent="0.2">
      <c r="A23" s="5"/>
      <c r="B23" s="47" t="str">
        <f t="shared" si="18"/>
        <v>CBECC-Com 2016.2.1</v>
      </c>
      <c r="C23" s="66" t="s">
        <v>162</v>
      </c>
      <c r="D23" s="48">
        <f>INDEX(Sheet1!$C$5:$BD$192,MATCH($C23,Sheet1!$C$5:$C$192,0),54)</f>
        <v>117.889</v>
      </c>
      <c r="E23" s="78">
        <f t="shared" si="199"/>
        <v>117.889</v>
      </c>
      <c r="F23" s="10">
        <f>(INDEX(Sheet1!$C$5:$BD$192,MATCH($C23,Sheet1!$C$5:$C$192,0),18))/$AP23</f>
        <v>3.1965858208955225</v>
      </c>
      <c r="G23" s="78">
        <f t="shared" si="200"/>
        <v>3.1965858208955225</v>
      </c>
      <c r="H23" s="10">
        <f>(INDEX(Sheet1!$C$5:$BD$192,MATCH($C23,Sheet1!$C$5:$C$192,0),30))/$AP23</f>
        <v>0.15648451492537313</v>
      </c>
      <c r="I23" s="78">
        <f t="shared" si="201"/>
        <v>0.15648451492537313</v>
      </c>
      <c r="J23" s="10">
        <f t="shared" si="202"/>
        <v>26.551910111874026</v>
      </c>
      <c r="K23" s="78">
        <f t="shared" si="203"/>
        <v>26.551910111874026</v>
      </c>
      <c r="L23" s="10">
        <f>(((INDEX(Sheet1!$C$5:$BD$192,MATCH($C23,Sheet1!$C$5:$C$192,0),11))*3.4121416)+((INDEX(Sheet1!$C$5:$BD$192,MATCH($C23,Sheet1!$C$5:$C$192,0),23))*99.976))/$AP23</f>
        <v>14.32453708139492</v>
      </c>
      <c r="M23" s="78">
        <f t="shared" si="204"/>
        <v>14.32453708139492</v>
      </c>
      <c r="N23" s="10">
        <f>(((INDEX(Sheet1!$C$5:$BD$192,MATCH($C23,Sheet1!$C$5:$C$192,0),12))*3.4121416)+((INDEX(Sheet1!$C$5:$BD$192,MATCH($C23,Sheet1!$C$5:$C$192,0),24))*99.976))/$AP23</f>
        <v>4.1202246413582087</v>
      </c>
      <c r="O23" s="78">
        <f t="shared" si="205"/>
        <v>4.1202246413582087</v>
      </c>
      <c r="P23" s="10">
        <f>(((INDEX(Sheet1!$C$5:$BD$192,MATCH($C23,Sheet1!$C$5:$C$192,0),17))*3.4121416)+((INDEX(Sheet1!$C$5:$BD$192,MATCH($C23,Sheet1!$C$5:$C$192,0),29))*99.976))/$AP23</f>
        <v>4.9927907324567169</v>
      </c>
      <c r="Q23" s="78">
        <f t="shared" si="206"/>
        <v>4.9927907324567169</v>
      </c>
      <c r="R23" s="10">
        <f>(((INDEX(Sheet1!$C$5:$BD$192,MATCH($C23,Sheet1!$C$5:$C$192,0),31))+(INDEX(Sheet1!$C$5:$BD$192,MATCH($C23,Sheet1!$C$5:$C$192,0),32)))*99.976)/$AP23</f>
        <v>0</v>
      </c>
      <c r="S23" s="78">
        <f t="shared" si="207"/>
        <v>0</v>
      </c>
      <c r="T23" s="48">
        <f>(((INDEX(Sheet1!$C$5:$BD$192,MATCH($C23,Sheet1!$C$5:$C$192,0),19))+(INDEX(Sheet1!$C$5:$BD$192,MATCH($C23,Sheet1!$C$5:$C$192,0),20)))*3.4121416)/$AP23</f>
        <v>14.622618239955223</v>
      </c>
      <c r="U23" s="78">
        <f t="shared" si="208"/>
        <v>14.622618239955223</v>
      </c>
      <c r="V23" s="10">
        <f>(((INDEX(Sheet1!$C$5:$BD$192,MATCH($C23,Sheet1!$C$5:$C$192,0),13))*3.4121416)+((INDEX(Sheet1!$C$5:$BD$192,MATCH($C23,Sheet1!$C$5:$C$192,0),25))*99.976))/$AP23</f>
        <v>1.4648400280029852</v>
      </c>
      <c r="W23" s="78">
        <f t="shared" si="209"/>
        <v>1.4648400280029852</v>
      </c>
      <c r="X23" s="10">
        <f>(((INDEX(Sheet1!$C$5:$BD$192,MATCH($C23,Sheet1!$C$5:C$192,0),15))*3.4121416)+((INDEX(Sheet1!$C$5:$BD$192,MATCH($C23,Sheet1!$C$5:C$192,0),27))*99.976))/$AP23</f>
        <v>0.32618418552686568</v>
      </c>
      <c r="Y23" s="78">
        <f t="shared" si="210"/>
        <v>0.32618418552686568</v>
      </c>
      <c r="Z23" s="10">
        <f>(((INDEX(Sheet1!$C$5:$BD$192,MATCH($C23,Sheet1!$C$5:C$192,0),14))*3.4121416)+((INDEX(Sheet1!$C$5:$BD$192,MATCH($C23,Sheet1!$C$5:C$192,0),26))*99.976))/$AP23</f>
        <v>0</v>
      </c>
      <c r="AA23" s="78">
        <f t="shared" si="211"/>
        <v>0</v>
      </c>
      <c r="AB23" s="10">
        <f>(((INDEX(Sheet1!$C$5:$BD$192,MATCH($C23,Sheet1!$C$5:C$192,0),16))*3.4121416)+((INDEX(Sheet1!$C$5:$BD$192,MATCH($C23,Sheet1!$C$5:C$192,0),28))*99.976))/$AP23</f>
        <v>1.3233334431343284</v>
      </c>
      <c r="AC23" s="78">
        <f t="shared" si="212"/>
        <v>1.3233334431343284</v>
      </c>
      <c r="AD23" s="12">
        <v>0</v>
      </c>
      <c r="AE23" s="78">
        <f t="shared" si="213"/>
        <v>0</v>
      </c>
      <c r="AF23" s="12">
        <v>0</v>
      </c>
      <c r="AG23" s="78">
        <f t="shared" si="214"/>
        <v>0</v>
      </c>
      <c r="AH23" s="50">
        <f t="shared" si="215"/>
        <v>8.0945525898350357E-2</v>
      </c>
      <c r="AI23" s="90">
        <f t="shared" si="216"/>
        <v>8.0945525898350357E-2</v>
      </c>
      <c r="AJ23" s="50">
        <f t="shared" si="217"/>
        <v>0.11375676852772741</v>
      </c>
      <c r="AK23" s="89">
        <f t="shared" si="218"/>
        <v>0.11375676852772741</v>
      </c>
      <c r="AL23" s="48" t="str">
        <f t="shared" si="219"/>
        <v>Yes</v>
      </c>
      <c r="AM23" s="48" t="str">
        <f t="shared" si="220"/>
        <v>Yes</v>
      </c>
      <c r="AN23" s="79" t="str">
        <f t="shared" si="221"/>
        <v>Pass</v>
      </c>
      <c r="AO23" s="84"/>
      <c r="AP23" s="49">
        <f>IF(ISNUMBER(SEARCH("RetlMed",C23)),Sheet3!D$2,IF(ISNUMBER(SEARCH("OffSml",C23)),Sheet3!A$2,IF(ISNUMBER(SEARCH("OffMed",C23)),Sheet3!B$2,IF(ISNUMBER(SEARCH("OffLrg",C23)),Sheet3!C$2,IF(ISNUMBER(SEARCH("RetlStrp",C23)),Sheet3!E$2)))))</f>
        <v>53600</v>
      </c>
      <c r="AQ23" s="17"/>
      <c r="AR23" s="17"/>
      <c r="AS23" s="17"/>
    </row>
    <row r="24" spans="1:45" s="4" customFormat="1" ht="26.25" customHeight="1" x14ac:dyDescent="0.2">
      <c r="A24" s="5"/>
      <c r="B24" s="47" t="str">
        <f t="shared" si="18"/>
        <v>CBECC-Com 2016.2.1</v>
      </c>
      <c r="C24" s="66" t="s">
        <v>163</v>
      </c>
      <c r="D24" s="48">
        <f>INDEX(Sheet1!$C$5:$BD$192,MATCH($C24,Sheet1!$C$5:$C$192,0),54)</f>
        <v>109.235</v>
      </c>
      <c r="E24" s="78">
        <f t="shared" si="199"/>
        <v>109.235</v>
      </c>
      <c r="F24" s="10">
        <f>(INDEX(Sheet1!$C$5:$BD$192,MATCH($C24,Sheet1!$C$5:$C$192,0),18))/$AP24</f>
        <v>2.8804104477611938</v>
      </c>
      <c r="G24" s="78">
        <f t="shared" si="200"/>
        <v>2.8804104477611938</v>
      </c>
      <c r="H24" s="10">
        <f>(INDEX(Sheet1!$C$5:$BD$192,MATCH($C24,Sheet1!$C$5:$C$192,0),30))/$AP24</f>
        <v>0.12606585820895522</v>
      </c>
      <c r="I24" s="78">
        <f t="shared" si="201"/>
        <v>0.12606585820895522</v>
      </c>
      <c r="J24" s="10">
        <f t="shared" si="202"/>
        <v>22.431914701879332</v>
      </c>
      <c r="K24" s="78">
        <f t="shared" si="203"/>
        <v>22.431914701879332</v>
      </c>
      <c r="L24" s="10">
        <f>(((INDEX(Sheet1!$C$5:$BD$192,MATCH($C24,Sheet1!$C$5:$C$192,0),11))*3.4121416)+((INDEX(Sheet1!$C$5:$BD$192,MATCH($C24,Sheet1!$C$5:$C$192,0),23))*99.976))/$AP24</f>
        <v>11.282726127212763</v>
      </c>
      <c r="M24" s="78">
        <f t="shared" si="204"/>
        <v>11.282726127212763</v>
      </c>
      <c r="N24" s="10">
        <f>(((INDEX(Sheet1!$C$5:$BD$192,MATCH($C24,Sheet1!$C$5:$C$192,0),12))*3.4121416)+((INDEX(Sheet1!$C$5:$BD$192,MATCH($C24,Sheet1!$C$5:$C$192,0),24))*99.976))/$AP24</f>
        <v>2.8819037076701495</v>
      </c>
      <c r="O24" s="78">
        <f t="shared" si="205"/>
        <v>2.8819037076701495</v>
      </c>
      <c r="P24" s="10">
        <f>(((INDEX(Sheet1!$C$5:$BD$192,MATCH($C24,Sheet1!$C$5:$C$192,0),17))*3.4121416)+((INDEX(Sheet1!$C$5:$BD$192,MATCH($C24,Sheet1!$C$5:$C$192,0),29))*99.976))/$AP24</f>
        <v>4.9927907324567169</v>
      </c>
      <c r="Q24" s="78">
        <f t="shared" si="206"/>
        <v>4.9927907324567169</v>
      </c>
      <c r="R24" s="10">
        <f>(((INDEX(Sheet1!$C$5:$BD$192,MATCH($C24,Sheet1!$C$5:$C$192,0),31))+(INDEX(Sheet1!$C$5:$BD$192,MATCH($C24,Sheet1!$C$5:$C$192,0),32)))*99.976)/$AP24</f>
        <v>0</v>
      </c>
      <c r="S24" s="78">
        <f t="shared" si="207"/>
        <v>0</v>
      </c>
      <c r="T24" s="48">
        <f>(((INDEX(Sheet1!$C$5:$BD$192,MATCH($C24,Sheet1!$C$5:$C$192,0),19))+(INDEX(Sheet1!$C$5:$BD$192,MATCH($C24,Sheet1!$C$5:$C$192,0),20)))*3.4121416)/$AP24</f>
        <v>14.622618239955223</v>
      </c>
      <c r="U24" s="78">
        <f t="shared" si="208"/>
        <v>14.622618239955223</v>
      </c>
      <c r="V24" s="10">
        <f>(((INDEX(Sheet1!$C$5:$BD$192,MATCH($C24,Sheet1!$C$5:$C$192,0),13))*3.4121416)+((INDEX(Sheet1!$C$5:$BD$192,MATCH($C24,Sheet1!$C$5:$C$192,0),25))*99.976))/$AP24</f>
        <v>1.680416078641791</v>
      </c>
      <c r="W24" s="78">
        <f t="shared" si="209"/>
        <v>1.680416078641791</v>
      </c>
      <c r="X24" s="10">
        <f>(((INDEX(Sheet1!$C$5:$BD$192,MATCH($C24,Sheet1!$C$5:C$192,0),15))*3.4121416)+((INDEX(Sheet1!$C$5:$BD$192,MATCH($C24,Sheet1!$C$5:C$192,0),27))*99.976))/$AP24</f>
        <v>0.27074834321134328</v>
      </c>
      <c r="Y24" s="78">
        <f t="shared" si="210"/>
        <v>0.27074834321134328</v>
      </c>
      <c r="Z24" s="10">
        <f>(((INDEX(Sheet1!$C$5:$BD$192,MATCH($C24,Sheet1!$C$5:C$192,0),14))*3.4121416)+((INDEX(Sheet1!$C$5:$BD$192,MATCH($C24,Sheet1!$C$5:C$192,0),26))*99.976))/$AP24</f>
        <v>0</v>
      </c>
      <c r="AA24" s="78">
        <f t="shared" si="211"/>
        <v>0</v>
      </c>
      <c r="AB24" s="10">
        <f>(((INDEX(Sheet1!$C$5:$BD$192,MATCH($C24,Sheet1!$C$5:C$192,0),16))*3.4121416)+((INDEX(Sheet1!$C$5:$BD$192,MATCH($C24,Sheet1!$C$5:C$192,0),28))*99.976))/$AP24</f>
        <v>1.3233297126865673</v>
      </c>
      <c r="AC24" s="78">
        <f t="shared" si="212"/>
        <v>1.3233297126865673</v>
      </c>
      <c r="AD24" s="12">
        <v>0</v>
      </c>
      <c r="AE24" s="78">
        <f t="shared" si="213"/>
        <v>0</v>
      </c>
      <c r="AF24" s="12">
        <v>0</v>
      </c>
      <c r="AG24" s="78">
        <f t="shared" si="214"/>
        <v>0</v>
      </c>
      <c r="AH24" s="50">
        <f t="shared" si="215"/>
        <v>1.5954374157580837E-3</v>
      </c>
      <c r="AI24" s="90">
        <f t="shared" si="216"/>
        <v>1.5954374157580837E-3</v>
      </c>
      <c r="AJ24" s="50">
        <f t="shared" si="217"/>
        <v>3.5947138854760963E-3</v>
      </c>
      <c r="AK24" s="89">
        <f t="shared" si="218"/>
        <v>3.5947138854760963E-3</v>
      </c>
      <c r="AL24" s="48" t="str">
        <f t="shared" si="219"/>
        <v>Yes</v>
      </c>
      <c r="AM24" s="48" t="str">
        <f t="shared" si="220"/>
        <v>Yes</v>
      </c>
      <c r="AN24" s="79" t="str">
        <f t="shared" si="221"/>
        <v>Pass</v>
      </c>
      <c r="AO24" s="84"/>
      <c r="AP24" s="49">
        <f>IF(ISNUMBER(SEARCH("RetlMed",C24)),Sheet3!D$2,IF(ISNUMBER(SEARCH("OffSml",C24)),Sheet3!A$2,IF(ISNUMBER(SEARCH("OffMed",C24)),Sheet3!B$2,IF(ISNUMBER(SEARCH("OffLrg",C24)),Sheet3!C$2,IF(ISNUMBER(SEARCH("RetlStrp",C24)),Sheet3!E$2)))))</f>
        <v>53600</v>
      </c>
      <c r="AQ24" s="17"/>
      <c r="AR24" s="17"/>
      <c r="AS24" s="17"/>
    </row>
    <row r="25" spans="1:45" s="4" customFormat="1" ht="26.25" customHeight="1" x14ac:dyDescent="0.2">
      <c r="A25" s="5"/>
      <c r="B25" s="47" t="str">
        <f t="shared" si="18"/>
        <v>CBECC-Com 2016.2.1</v>
      </c>
      <c r="C25" s="66" t="s">
        <v>164</v>
      </c>
      <c r="D25" s="48">
        <f>INDEX(Sheet1!$C$5:$BD$192,MATCH($C25,Sheet1!$C$5:$C$192,0),54)</f>
        <v>138.01</v>
      </c>
      <c r="E25" s="78">
        <f t="shared" si="199"/>
        <v>138.01</v>
      </c>
      <c r="F25" s="10">
        <f>(INDEX(Sheet1!$C$5:$BD$192,MATCH($C25,Sheet1!$C$5:$C$192,0),18))/$AP25</f>
        <v>4.3406902985074627</v>
      </c>
      <c r="G25" s="78">
        <f t="shared" si="200"/>
        <v>4.3406902985074627</v>
      </c>
      <c r="H25" s="10">
        <f>(INDEX(Sheet1!$C$5:$BD$192,MATCH($C25,Sheet1!$C$5:$C$192,0),30))/$AP25</f>
        <v>0.10132369402985074</v>
      </c>
      <c r="I25" s="78">
        <f t="shared" si="201"/>
        <v>0.10132369402985074</v>
      </c>
      <c r="J25" s="10">
        <f t="shared" si="202"/>
        <v>24.940981087707545</v>
      </c>
      <c r="K25" s="78">
        <f t="shared" si="203"/>
        <v>24.940981087707545</v>
      </c>
      <c r="L25" s="10">
        <f>(((INDEX(Sheet1!$C$5:$BD$192,MATCH($C25,Sheet1!$C$5:$C$192,0),11))*3.4121416)+((INDEX(Sheet1!$C$5:$BD$192,MATCH($C25,Sheet1!$C$5:$C$192,0),23))*99.976))/$AP25</f>
        <v>8.8085728759772444</v>
      </c>
      <c r="M25" s="78">
        <f t="shared" si="204"/>
        <v>8.8085728759772444</v>
      </c>
      <c r="N25" s="10">
        <f>(((INDEX(Sheet1!$C$5:$BD$192,MATCH($C25,Sheet1!$C$5:$C$192,0),12))*3.4121416)+((INDEX(Sheet1!$C$5:$BD$192,MATCH($C25,Sheet1!$C$5:$C$192,0),24))*99.976))/$AP25</f>
        <v>3.0704945563641788</v>
      </c>
      <c r="O25" s="78">
        <f t="shared" si="205"/>
        <v>3.0704945563641788</v>
      </c>
      <c r="P25" s="10">
        <f>(((INDEX(Sheet1!$C$5:$BD$192,MATCH($C25,Sheet1!$C$5:$C$192,0),17))*3.4121416)+((INDEX(Sheet1!$C$5:$BD$192,MATCH($C25,Sheet1!$C$5:$C$192,0),29))*99.976))/$AP25</f>
        <v>4.9927907324567169</v>
      </c>
      <c r="Q25" s="78">
        <f t="shared" si="206"/>
        <v>4.9927907324567169</v>
      </c>
      <c r="R25" s="10">
        <f>(((INDEX(Sheet1!$C$5:$BD$192,MATCH($C25,Sheet1!$C$5:$C$192,0),31))+(INDEX(Sheet1!$C$5:$BD$192,MATCH($C25,Sheet1!$C$5:$C$192,0),32)))*99.976)/$AP25</f>
        <v>0</v>
      </c>
      <c r="S25" s="78">
        <f t="shared" si="207"/>
        <v>0</v>
      </c>
      <c r="T25" s="48">
        <f>(((INDEX(Sheet1!$C$5:$BD$192,MATCH($C25,Sheet1!$C$5:$C$192,0),19))+(INDEX(Sheet1!$C$5:$BD$192,MATCH($C25,Sheet1!$C$5:$C$192,0),20)))*3.4121416)/$AP25</f>
        <v>14.622618239955223</v>
      </c>
      <c r="U25" s="78">
        <f t="shared" si="208"/>
        <v>14.622618239955223</v>
      </c>
      <c r="V25" s="10">
        <f>(((INDEX(Sheet1!$C$5:$BD$192,MATCH($C25,Sheet1!$C$5:$C$192,0),13))*3.4121416)+((INDEX(Sheet1!$C$5:$BD$192,MATCH($C25,Sheet1!$C$5:$C$192,0),25))*99.976))/$AP25</f>
        <v>6.5735289880149255</v>
      </c>
      <c r="W25" s="78">
        <f t="shared" si="209"/>
        <v>6.5735289880149255</v>
      </c>
      <c r="X25" s="10">
        <f>(((INDEX(Sheet1!$C$5:$BD$192,MATCH($C25,Sheet1!$C$5:C$192,0),15))*3.4121416)+((INDEX(Sheet1!$C$5:$BD$192,MATCH($C25,Sheet1!$C$5:C$192,0),27))*99.976))/$AP25</f>
        <v>0.17226795265567166</v>
      </c>
      <c r="Y25" s="78">
        <f t="shared" si="210"/>
        <v>0.17226795265567166</v>
      </c>
      <c r="Z25" s="10">
        <f>(((INDEX(Sheet1!$C$5:$BD$192,MATCH($C25,Sheet1!$C$5:C$192,0),14))*3.4121416)+((INDEX(Sheet1!$C$5:$BD$192,MATCH($C25,Sheet1!$C$5:C$192,0),26))*99.976))/$AP25</f>
        <v>0</v>
      </c>
      <c r="AA25" s="78">
        <f t="shared" si="211"/>
        <v>0</v>
      </c>
      <c r="AB25" s="10">
        <f>(((INDEX(Sheet1!$C$5:$BD$192,MATCH($C25,Sheet1!$C$5:C$192,0),16))*3.4121416)+((INDEX(Sheet1!$C$5:$BD$192,MATCH($C25,Sheet1!$C$5:C$192,0),28))*99.976))/$AP25</f>
        <v>1.3233259822388059</v>
      </c>
      <c r="AC25" s="78">
        <f t="shared" si="212"/>
        <v>1.3233259822388059</v>
      </c>
      <c r="AD25" s="12">
        <v>0</v>
      </c>
      <c r="AE25" s="78">
        <f t="shared" si="213"/>
        <v>0</v>
      </c>
      <c r="AF25" s="12">
        <v>0</v>
      </c>
      <c r="AG25" s="78">
        <f t="shared" si="214"/>
        <v>0</v>
      </c>
      <c r="AH25" s="50">
        <f t="shared" si="215"/>
        <v>0.26543860775162509</v>
      </c>
      <c r="AI25" s="90">
        <f t="shared" si="216"/>
        <v>0.26543860775162509</v>
      </c>
      <c r="AJ25" s="50">
        <f t="shared" si="217"/>
        <v>0.51238648699597622</v>
      </c>
      <c r="AK25" s="89">
        <f t="shared" si="218"/>
        <v>0.51238648699597622</v>
      </c>
      <c r="AL25" s="48" t="str">
        <f t="shared" si="219"/>
        <v>Yes</v>
      </c>
      <c r="AM25" s="48" t="str">
        <f t="shared" si="220"/>
        <v>Yes</v>
      </c>
      <c r="AN25" s="79" t="str">
        <f t="shared" si="221"/>
        <v>Pass</v>
      </c>
      <c r="AO25" s="84"/>
      <c r="AP25" s="49">
        <f>IF(ISNUMBER(SEARCH("RetlMed",C25)),Sheet3!D$2,IF(ISNUMBER(SEARCH("OffSml",C25)),Sheet3!A$2,IF(ISNUMBER(SEARCH("OffMed",C25)),Sheet3!B$2,IF(ISNUMBER(SEARCH("OffLrg",C25)),Sheet3!C$2,IF(ISNUMBER(SEARCH("RetlStrp",C25)),Sheet3!E$2)))))</f>
        <v>53600</v>
      </c>
      <c r="AQ25" s="17"/>
      <c r="AR25" s="17"/>
      <c r="AS25" s="17"/>
    </row>
    <row r="26" spans="1:45" s="4" customFormat="1" ht="26.25" customHeight="1" x14ac:dyDescent="0.2">
      <c r="A26" s="5"/>
      <c r="B26" s="47" t="str">
        <f t="shared" si="18"/>
        <v>CBECC-Com 2016.2.1</v>
      </c>
      <c r="C26" s="66" t="s">
        <v>165</v>
      </c>
      <c r="D26" s="48">
        <f>INDEX(Sheet1!$C$5:$BD$192,MATCH($C26,Sheet1!$C$5:$C$192,0),54)</f>
        <v>107.56399999999999</v>
      </c>
      <c r="E26" s="78">
        <f t="shared" si="199"/>
        <v>107.56399999999999</v>
      </c>
      <c r="F26" s="10">
        <f>(INDEX(Sheet1!$C$5:$BD$192,MATCH($C26,Sheet1!$C$5:$C$192,0),18))/$AP26</f>
        <v>2.845820895522388</v>
      </c>
      <c r="G26" s="78">
        <f t="shared" si="200"/>
        <v>2.845820895522388</v>
      </c>
      <c r="H26" s="10">
        <f>(INDEX(Sheet1!$C$5:$BD$192,MATCH($C26,Sheet1!$C$5:$C$192,0),30))/$AP26</f>
        <v>0.12427089552238806</v>
      </c>
      <c r="I26" s="78">
        <f t="shared" si="201"/>
        <v>0.12427089552238806</v>
      </c>
      <c r="J26" s="10">
        <f t="shared" si="202"/>
        <v>22.134420899082592</v>
      </c>
      <c r="K26" s="78">
        <f t="shared" si="203"/>
        <v>22.134420899082592</v>
      </c>
      <c r="L26" s="10">
        <f>(((INDEX(Sheet1!$C$5:$BD$192,MATCH($C26,Sheet1!$C$5:$C$192,0),11))*3.4121416)+((INDEX(Sheet1!$C$5:$BD$192,MATCH($C26,Sheet1!$C$5:$C$192,0),23))*99.976))/$AP26</f>
        <v>11.103233086902289</v>
      </c>
      <c r="M26" s="78">
        <f t="shared" si="204"/>
        <v>11.103233086902289</v>
      </c>
      <c r="N26" s="10">
        <f>(((INDEX(Sheet1!$C$5:$BD$192,MATCH($C26,Sheet1!$C$5:$C$192,0),12))*3.4121416)+((INDEX(Sheet1!$C$5:$BD$192,MATCH($C26,Sheet1!$C$5:$C$192,0),24))*99.976))/$AP26</f>
        <v>2.8006043413014923</v>
      </c>
      <c r="O26" s="78">
        <f t="shared" si="205"/>
        <v>2.8006043413014923</v>
      </c>
      <c r="P26" s="10">
        <f>(((INDEX(Sheet1!$C$5:$BD$192,MATCH($C26,Sheet1!$C$5:$C$192,0),17))*3.4121416)+((INDEX(Sheet1!$C$5:$BD$192,MATCH($C26,Sheet1!$C$5:$C$192,0),29))*99.976))/$AP26</f>
        <v>4.9927907324567169</v>
      </c>
      <c r="Q26" s="78">
        <f t="shared" si="206"/>
        <v>4.9927907324567169</v>
      </c>
      <c r="R26" s="10">
        <f>(((INDEX(Sheet1!$C$5:$BD$192,MATCH($C26,Sheet1!$C$5:$C$192,0),31))+(INDEX(Sheet1!$C$5:$BD$192,MATCH($C26,Sheet1!$C$5:$C$192,0),32)))*99.976)/$AP26</f>
        <v>0</v>
      </c>
      <c r="S26" s="78">
        <f t="shared" si="207"/>
        <v>0</v>
      </c>
      <c r="T26" s="48">
        <f>(((INDEX(Sheet1!$C$5:$BD$192,MATCH($C26,Sheet1!$C$5:$C$192,0),19))+(INDEX(Sheet1!$C$5:$BD$192,MATCH($C26,Sheet1!$C$5:$C$192,0),20)))*3.4121416)/$AP26</f>
        <v>14.622618239955223</v>
      </c>
      <c r="U26" s="78">
        <f t="shared" si="208"/>
        <v>14.622618239955223</v>
      </c>
      <c r="V26" s="10">
        <f>(((INDEX(Sheet1!$C$5:$BD$192,MATCH($C26,Sheet1!$C$5:$C$192,0),13))*3.4121416)+((INDEX(Sheet1!$C$5:$BD$192,MATCH($C26,Sheet1!$C$5:$C$192,0),25))*99.976))/$AP26</f>
        <v>1.6329070996104478</v>
      </c>
      <c r="W26" s="78">
        <f t="shared" si="209"/>
        <v>1.6329070996104478</v>
      </c>
      <c r="X26" s="10">
        <f>(((INDEX(Sheet1!$C$5:$BD$192,MATCH($C26,Sheet1!$C$5:C$192,0),15))*3.4121416)+((INDEX(Sheet1!$C$5:$BD$192,MATCH($C26,Sheet1!$C$5:C$192,0),27))*99.976))/$AP26</f>
        <v>0.2815615217967164</v>
      </c>
      <c r="Y26" s="78">
        <f t="shared" si="210"/>
        <v>0.2815615217967164</v>
      </c>
      <c r="Z26" s="10">
        <f>(((INDEX(Sheet1!$C$5:$BD$192,MATCH($C26,Sheet1!$C$5:C$192,0),14))*3.4121416)+((INDEX(Sheet1!$C$5:$BD$192,MATCH($C26,Sheet1!$C$5:C$192,0),26))*99.976))/$AP26</f>
        <v>0</v>
      </c>
      <c r="AA26" s="78">
        <f t="shared" si="211"/>
        <v>0</v>
      </c>
      <c r="AB26" s="10">
        <f>(((INDEX(Sheet1!$C$5:$BD$192,MATCH($C26,Sheet1!$C$5:C$192,0),16))*3.4121416)+((INDEX(Sheet1!$C$5:$BD$192,MATCH($C26,Sheet1!$C$5:C$192,0),28))*99.976))/$AP26</f>
        <v>1.3233241170149255</v>
      </c>
      <c r="AC26" s="78">
        <f t="shared" si="212"/>
        <v>1.3233241170149255</v>
      </c>
      <c r="AD26" s="12">
        <v>0</v>
      </c>
      <c r="AE26" s="78">
        <f t="shared" si="213"/>
        <v>0</v>
      </c>
      <c r="AF26" s="12">
        <v>0</v>
      </c>
      <c r="AG26" s="78">
        <f t="shared" si="214"/>
        <v>0</v>
      </c>
      <c r="AH26" s="50">
        <f t="shared" si="215"/>
        <v>-1.3726263283850451E-2</v>
      </c>
      <c r="AI26" s="90">
        <f t="shared" si="216"/>
        <v>-1.3726263283850451E-2</v>
      </c>
      <c r="AJ26" s="50">
        <f t="shared" si="217"/>
        <v>-8.4570031916899272E-3</v>
      </c>
      <c r="AK26" s="89">
        <f t="shared" si="218"/>
        <v>-8.4570031916899272E-3</v>
      </c>
      <c r="AL26" s="48" t="str">
        <f t="shared" si="219"/>
        <v>No</v>
      </c>
      <c r="AM26" s="48" t="str">
        <f t="shared" si="220"/>
        <v>No</v>
      </c>
      <c r="AN26" s="79" t="str">
        <f t="shared" si="221"/>
        <v>Pass</v>
      </c>
      <c r="AO26" s="84"/>
      <c r="AP26" s="49">
        <f>IF(ISNUMBER(SEARCH("RetlMed",C26)),Sheet3!D$2,IF(ISNUMBER(SEARCH("OffSml",C26)),Sheet3!A$2,IF(ISNUMBER(SEARCH("OffMed",C26)),Sheet3!B$2,IF(ISNUMBER(SEARCH("OffLrg",C26)),Sheet3!C$2,IF(ISNUMBER(SEARCH("RetlStrp",C26)),Sheet3!E$2)))))</f>
        <v>53600</v>
      </c>
      <c r="AQ26" s="17"/>
      <c r="AR26" s="17"/>
      <c r="AS26" s="17"/>
    </row>
    <row r="27" spans="1:45" s="4" customFormat="1" ht="26.25" customHeight="1" x14ac:dyDescent="0.2">
      <c r="A27" s="5"/>
      <c r="B27" s="47" t="str">
        <f t="shared" si="18"/>
        <v>CBECC-Com 2016.2.1</v>
      </c>
      <c r="C27" s="65" t="s">
        <v>142</v>
      </c>
      <c r="D27" s="53">
        <f>INDEX(Sheet1!$C$5:$BD$192,MATCH($C27,Sheet1!$C$5:$C$192,0),54)</f>
        <v>107.797</v>
      </c>
      <c r="E27" s="78">
        <f t="shared" si="1"/>
        <v>107.797</v>
      </c>
      <c r="F27" s="53">
        <f>(INDEX(Sheet1!$C$5:$BD$192,MATCH($C27,Sheet1!$C$5:$C$192,0),18))/$AP27</f>
        <v>3.4203171641791044</v>
      </c>
      <c r="G27" s="78">
        <f t="shared" ref="G27" si="222">F27</f>
        <v>3.4203171641791044</v>
      </c>
      <c r="H27" s="53">
        <f>(INDEX(Sheet1!$C$5:$BD$192,MATCH($C27,Sheet1!$C$5:$C$192,0),30))/$AP27</f>
        <v>3.528507462686567E-2</v>
      </c>
      <c r="I27" s="78">
        <f t="shared" ref="I27" si="223">H27</f>
        <v>3.528507462686567E-2</v>
      </c>
      <c r="J27" s="53">
        <f t="shared" si="4"/>
        <v>15.198302882368633</v>
      </c>
      <c r="K27" s="78">
        <f t="shared" ref="K27" si="224">J27</f>
        <v>15.198302882368633</v>
      </c>
      <c r="L27" s="53">
        <f>(((INDEX(Sheet1!$C$5:$BD$192,MATCH($C27,Sheet1!$C$5:$C$192,0),11))*3.4121416)+((INDEX(Sheet1!$C$5:$BD$192,MATCH($C27,Sheet1!$C$5:$C$192,0),23))*99.976))/$AP27</f>
        <v>2.3921771111652017</v>
      </c>
      <c r="M27" s="78">
        <f t="shared" ref="M27" si="225">L27</f>
        <v>2.3921771111652017</v>
      </c>
      <c r="N27" s="53">
        <f>(((INDEX(Sheet1!$C$5:$BD$192,MATCH($C27,Sheet1!$C$5:$C$192,0),12))*3.4121416)+((INDEX(Sheet1!$C$5:$BD$192,MATCH($C27,Sheet1!$C$5:$C$192,0),24))*99.976))/$AP27</f>
        <v>5.1256669108462685</v>
      </c>
      <c r="O27" s="78">
        <f t="shared" ref="O27" si="226">N27</f>
        <v>5.1256669108462685</v>
      </c>
      <c r="P27" s="53">
        <f>(((INDEX(Sheet1!$C$5:$BD$192,MATCH($C27,Sheet1!$C$5:$C$192,0),17))*3.4121416)+((INDEX(Sheet1!$C$5:$BD$192,MATCH($C27,Sheet1!$C$5:$C$192,0),29))*99.976))/$AP27</f>
        <v>4.9934973513328353</v>
      </c>
      <c r="Q27" s="78">
        <f t="shared" ref="Q27" si="227">P27</f>
        <v>4.9934973513328353</v>
      </c>
      <c r="R27" s="53">
        <f>(((INDEX(Sheet1!$C$5:$BD$192,MATCH($C27,Sheet1!$C$5:$C$192,0),31))+(INDEX(Sheet1!$C$5:$BD$192,MATCH($C27,Sheet1!$C$5:$C$192,0),32)))*99.976)/$AP27</f>
        <v>0</v>
      </c>
      <c r="S27" s="78">
        <f t="shared" ref="S27" si="228">R27</f>
        <v>0</v>
      </c>
      <c r="T27" s="53">
        <f>(((INDEX(Sheet1!$C$5:$BD$192,MATCH($C27,Sheet1!$C$5:$C$192,0),19))+(INDEX(Sheet1!$C$5:$BD$192,MATCH($C27,Sheet1!$C$5:$C$192,0),20)))*3.4121416)/$AP27</f>
        <v>14.622618239955223</v>
      </c>
      <c r="U27" s="78">
        <f t="shared" ref="U27" si="229">T27</f>
        <v>14.622618239955223</v>
      </c>
      <c r="V27" s="53">
        <f>(((INDEX(Sheet1!$C$5:$BD$192,MATCH($C27,Sheet1!$C$5:$C$192,0),13))*3.4121416)+((INDEX(Sheet1!$C$5:$BD$192,MATCH($C27,Sheet1!$C$5:$C$192,0),25))*99.976))/$AP27</f>
        <v>1.4415407028985074</v>
      </c>
      <c r="W27" s="78">
        <f t="shared" ref="W27" si="230">V27</f>
        <v>1.4415407028985074</v>
      </c>
      <c r="X27" s="53">
        <f>(((INDEX(Sheet1!$C$5:$BD$192,MATCH($C27,Sheet1!$C$5:C$192,0),15))*3.4121416)+((INDEX(Sheet1!$C$5:$BD$192,MATCH($C27,Sheet1!$C$5:C$192,0),27))*99.976))/$AP27</f>
        <v>0.10940433642432836</v>
      </c>
      <c r="Y27" s="78">
        <f t="shared" ref="Y27" si="231">X27</f>
        <v>0.10940433642432836</v>
      </c>
      <c r="Z27" s="53">
        <f>(((INDEX(Sheet1!$C$5:$BD$192,MATCH($C27,Sheet1!$C$5:C$192,0),14))*3.4121416)+((INDEX(Sheet1!$C$5:$BD$192,MATCH($C27,Sheet1!$C$5:C$192,0),26))*99.976))/$AP27</f>
        <v>0</v>
      </c>
      <c r="AA27" s="78">
        <f t="shared" ref="AA27" si="232">Z27</f>
        <v>0</v>
      </c>
      <c r="AB27" s="53">
        <f>(((INDEX(Sheet1!$C$5:$BD$192,MATCH($C27,Sheet1!$C$5:C$192,0),16))*3.4121416)+((INDEX(Sheet1!$C$5:$BD$192,MATCH($C27,Sheet1!$C$5:C$192,0),28))*99.976))/$AP27</f>
        <v>1.1360164697014927</v>
      </c>
      <c r="AC27" s="78">
        <f t="shared" ref="AC27" si="233">AB27</f>
        <v>1.1360164697014927</v>
      </c>
      <c r="AD27" s="54">
        <v>0</v>
      </c>
      <c r="AE27" s="78">
        <f t="shared" ref="AE27" si="234">AD27</f>
        <v>0</v>
      </c>
      <c r="AF27" s="54">
        <v>0</v>
      </c>
      <c r="AG27" s="78">
        <f t="shared" ref="AG27" si="235">AF27</f>
        <v>0</v>
      </c>
      <c r="AH27" s="55"/>
      <c r="AI27" s="53"/>
      <c r="AJ27" s="55"/>
      <c r="AK27" s="53"/>
      <c r="AL27" s="53"/>
      <c r="AM27" s="53"/>
      <c r="AN27" s="80"/>
      <c r="AO27" s="84"/>
      <c r="AP27" s="49">
        <f>IF(ISNUMBER(SEARCH("RetlMed",C27)),Sheet3!D$2,IF(ISNUMBER(SEARCH("OffSml",C27)),Sheet3!A$2,IF(ISNUMBER(SEARCH("OffMed",C27)),Sheet3!B$2,IF(ISNUMBER(SEARCH("OffLrg",C27)),Sheet3!C$2,IF(ISNUMBER(SEARCH("RetlStrp",C27)),Sheet3!E$2)))))</f>
        <v>53600</v>
      </c>
      <c r="AQ27" s="17"/>
      <c r="AR27" s="17"/>
      <c r="AS27" s="17"/>
    </row>
    <row r="28" spans="1:45" s="4" customFormat="1" ht="26.25" customHeight="1" x14ac:dyDescent="0.2">
      <c r="A28" s="5"/>
      <c r="B28" s="47" t="str">
        <f t="shared" si="18"/>
        <v>CBECC-Com 2016.2.1</v>
      </c>
      <c r="C28" s="66" t="s">
        <v>143</v>
      </c>
      <c r="D28" s="48">
        <f>INDEX(Sheet1!$C$5:$BD$192,MATCH($C28,Sheet1!$C$5:$C$192,0),54)</f>
        <v>108.02800000000001</v>
      </c>
      <c r="E28" s="78">
        <f t="shared" si="1"/>
        <v>108.02800000000001</v>
      </c>
      <c r="F28" s="10">
        <f>(INDEX(Sheet1!$C$5:$BD$192,MATCH($C28,Sheet1!$C$5:$C$192,0),18))/$AP28</f>
        <v>3.4292537313432834</v>
      </c>
      <c r="G28" s="78">
        <f t="shared" ref="G28" si="236">F28</f>
        <v>3.4292537313432834</v>
      </c>
      <c r="H28" s="10">
        <f>(INDEX(Sheet1!$C$5:$BD$192,MATCH($C28,Sheet1!$C$5:$C$192,0),30))/$AP28</f>
        <v>3.4574067164179108E-2</v>
      </c>
      <c r="I28" s="78">
        <f t="shared" ref="I28" si="237">H28</f>
        <v>3.4574067164179108E-2</v>
      </c>
      <c r="J28" s="10">
        <f t="shared" si="4"/>
        <v>15.157634305374541</v>
      </c>
      <c r="K28" s="78">
        <f t="shared" ref="K28" si="238">J28</f>
        <v>15.157634305374541</v>
      </c>
      <c r="L28" s="10">
        <f>(((INDEX(Sheet1!$C$5:$BD$192,MATCH($C28,Sheet1!$C$5:$C$192,0),11))*3.4121416)+((INDEX(Sheet1!$C$5:$BD$192,MATCH($C28,Sheet1!$C$5:$C$192,0),23))*99.976))/$AP28</f>
        <v>2.3210589899526011</v>
      </c>
      <c r="M28" s="78">
        <f t="shared" ref="M28" si="239">L28</f>
        <v>2.3210589899526011</v>
      </c>
      <c r="N28" s="10">
        <f>(((INDEX(Sheet1!$C$5:$BD$192,MATCH($C28,Sheet1!$C$5:$C$192,0),12))*3.4121416)+((INDEX(Sheet1!$C$5:$BD$192,MATCH($C28,Sheet1!$C$5:$C$192,0),24))*99.976))/$AP28</f>
        <v>5.1514871465358203</v>
      </c>
      <c r="O28" s="78">
        <f t="shared" ref="O28" si="240">N28</f>
        <v>5.1514871465358203</v>
      </c>
      <c r="P28" s="10">
        <f>(((INDEX(Sheet1!$C$5:$BD$192,MATCH($C28,Sheet1!$C$5:$C$192,0),17))*3.4121416)+((INDEX(Sheet1!$C$5:$BD$192,MATCH($C28,Sheet1!$C$5:$C$192,0),29))*99.976))/$AP28</f>
        <v>4.9934973513328353</v>
      </c>
      <c r="Q28" s="78">
        <f t="shared" ref="Q28" si="241">P28</f>
        <v>4.9934973513328353</v>
      </c>
      <c r="R28" s="10">
        <f>(((INDEX(Sheet1!$C$5:$BD$192,MATCH($C28,Sheet1!$C$5:$C$192,0),31))+(INDEX(Sheet1!$C$5:$BD$192,MATCH($C28,Sheet1!$C$5:$C$192,0),32)))*99.976)/$AP28</f>
        <v>0</v>
      </c>
      <c r="S28" s="78">
        <f t="shared" ref="S28" si="242">R28</f>
        <v>0</v>
      </c>
      <c r="T28" s="48">
        <f>(((INDEX(Sheet1!$C$5:$BD$192,MATCH($C28,Sheet1!$C$5:$C$192,0),19))+(INDEX(Sheet1!$C$5:$BD$192,MATCH($C28,Sheet1!$C$5:$C$192,0),20)))*3.4121416)/$AP28</f>
        <v>14.622618239955223</v>
      </c>
      <c r="U28" s="78">
        <f t="shared" ref="U28" si="243">T28</f>
        <v>14.622618239955223</v>
      </c>
      <c r="V28" s="10">
        <f>(((INDEX(Sheet1!$C$5:$BD$192,MATCH($C28,Sheet1!$C$5:$C$192,0),13))*3.4121416)+((INDEX(Sheet1!$C$5:$BD$192,MATCH($C28,Sheet1!$C$5:$C$192,0),25))*99.976))/$AP28</f>
        <v>1.448772405991045</v>
      </c>
      <c r="W28" s="78">
        <f t="shared" ref="W28" si="244">V28</f>
        <v>1.448772405991045</v>
      </c>
      <c r="X28" s="10">
        <f>(((INDEX(Sheet1!$C$5:$BD$192,MATCH($C28,Sheet1!$C$5:C$192,0),15))*3.4121416)+((INDEX(Sheet1!$C$5:$BD$192,MATCH($C28,Sheet1!$C$5:C$192,0),27))*99.976))/$AP28</f>
        <v>0.10680194186074628</v>
      </c>
      <c r="Y28" s="78">
        <f t="shared" ref="Y28" si="245">X28</f>
        <v>0.10680194186074628</v>
      </c>
      <c r="Z28" s="10">
        <f>(((INDEX(Sheet1!$C$5:$BD$192,MATCH($C28,Sheet1!$C$5:C$192,0),14))*3.4121416)+((INDEX(Sheet1!$C$5:$BD$192,MATCH($C28,Sheet1!$C$5:C$192,0),26))*99.976))/$AP28</f>
        <v>0</v>
      </c>
      <c r="AA28" s="78">
        <f t="shared" ref="AA28" si="246">Z28</f>
        <v>0</v>
      </c>
      <c r="AB28" s="10">
        <f>(((INDEX(Sheet1!$C$5:$BD$192,MATCH($C28,Sheet1!$C$5:C$192,0),16))*3.4121416)+((INDEX(Sheet1!$C$5:$BD$192,MATCH($C28,Sheet1!$C$5:C$192,0),28))*99.976))/$AP28</f>
        <v>1.1360164697014927</v>
      </c>
      <c r="AC28" s="78">
        <f t="shared" ref="AC28" si="247">AB28</f>
        <v>1.1360164697014927</v>
      </c>
      <c r="AD28" s="12">
        <v>0</v>
      </c>
      <c r="AE28" s="78">
        <f t="shared" ref="AE28" si="248">AD28</f>
        <v>0</v>
      </c>
      <c r="AF28" s="12">
        <v>0</v>
      </c>
      <c r="AG28" s="78">
        <f t="shared" ref="AG28" si="249">AF28</f>
        <v>0</v>
      </c>
      <c r="AH28" s="50">
        <f>IF($D$27=0,"",(D28-D$27)/D$27)</f>
        <v>2.1429167787601583E-3</v>
      </c>
      <c r="AI28" s="90">
        <f>IF($E$27=0,"",(E28-E$27)/E$27)</f>
        <v>2.1429167787601583E-3</v>
      </c>
      <c r="AJ28" s="50">
        <f>IF($F$27=0,"",(F28-F$27)/F$27)</f>
        <v>2.6127890295588531E-3</v>
      </c>
      <c r="AK28" s="89">
        <f>IF($G$27=0,"",(G28-G$27)/G$27)</f>
        <v>2.6127890295588531E-3</v>
      </c>
      <c r="AL28" s="48" t="str">
        <f t="shared" si="121"/>
        <v>Yes</v>
      </c>
      <c r="AM28" s="48" t="str">
        <f t="shared" si="17"/>
        <v>Yes</v>
      </c>
      <c r="AN28" s="79" t="str">
        <f>IF((AL28=AM28),(IF(AND(AI28&gt;(-0.5%*D$27),AI28&lt;(0.5%*D$27),AE28&lt;=150,AG28&lt;=150,(COUNTBLANK(D28:AK28)=0)),"Pass","Fail")),IF(COUNTA(D28:AK28)=0,"","Fail"))</f>
        <v>Pass</v>
      </c>
      <c r="AO28" s="84"/>
      <c r="AP28" s="49">
        <f>IF(ISNUMBER(SEARCH("RetlMed",C28)),Sheet3!D$2,IF(ISNUMBER(SEARCH("OffSml",C28)),Sheet3!A$2,IF(ISNUMBER(SEARCH("OffMed",C28)),Sheet3!B$2,IF(ISNUMBER(SEARCH("OffLrg",C28)),Sheet3!C$2,IF(ISNUMBER(SEARCH("RetlStrp",C28)),Sheet3!E$2)))))</f>
        <v>53600</v>
      </c>
      <c r="AQ28" s="17"/>
      <c r="AR28" s="17"/>
      <c r="AS28" s="17"/>
    </row>
    <row r="29" spans="1:45" s="4" customFormat="1" ht="26.25" customHeight="1" x14ac:dyDescent="0.2">
      <c r="A29" s="5"/>
      <c r="B29" s="47" t="str">
        <f t="shared" si="18"/>
        <v>CBECC-Com 2016.2.1</v>
      </c>
      <c r="C29" s="66" t="s">
        <v>144</v>
      </c>
      <c r="D29" s="48">
        <f>INDEX(Sheet1!$C$5:$BD$192,MATCH($C29,Sheet1!$C$5:$C$192,0),54)</f>
        <v>107.779</v>
      </c>
      <c r="E29" s="78">
        <f t="shared" si="1"/>
        <v>107.779</v>
      </c>
      <c r="F29" s="10">
        <f>(INDEX(Sheet1!$C$5:$BD$192,MATCH($C29,Sheet1!$C$5:$C$192,0),18))/$AP29</f>
        <v>3.4384328358208953</v>
      </c>
      <c r="G29" s="78">
        <f t="shared" ref="G29" si="250">F29</f>
        <v>3.4384328358208953</v>
      </c>
      <c r="H29" s="10">
        <f>(INDEX(Sheet1!$C$5:$BD$192,MATCH($C29,Sheet1!$C$5:$C$192,0),30))/$AP29</f>
        <v>3.2392537313432834E-2</v>
      </c>
      <c r="I29" s="78">
        <f t="shared" ref="I29" si="251">H29</f>
        <v>3.2392537313432834E-2</v>
      </c>
      <c r="J29" s="10">
        <f t="shared" si="4"/>
        <v>14.970876550504377</v>
      </c>
      <c r="K29" s="78">
        <f t="shared" ref="K29" si="252">J29</f>
        <v>14.970876550504377</v>
      </c>
      <c r="L29" s="10">
        <f>(((INDEX(Sheet1!$C$5:$BD$192,MATCH($C29,Sheet1!$C$5:$C$192,0),11))*3.4121416)+((INDEX(Sheet1!$C$5:$BD$192,MATCH($C29,Sheet1!$C$5:$C$192,0),23))*99.976))/$AP29</f>
        <v>2.1029285856130344</v>
      </c>
      <c r="M29" s="78">
        <f t="shared" ref="M29" si="253">L29</f>
        <v>2.1029285856130344</v>
      </c>
      <c r="N29" s="10">
        <f>(((INDEX(Sheet1!$C$5:$BD$192,MATCH($C29,Sheet1!$C$5:$C$192,0),12))*3.4121416)+((INDEX(Sheet1!$C$5:$BD$192,MATCH($C29,Sheet1!$C$5:$C$192,0),24))*99.976))/$AP29</f>
        <v>5.175391235543283</v>
      </c>
      <c r="O29" s="78">
        <f t="shared" ref="O29" si="254">N29</f>
        <v>5.175391235543283</v>
      </c>
      <c r="P29" s="10">
        <f>(((INDEX(Sheet1!$C$5:$BD$192,MATCH($C29,Sheet1!$C$5:$C$192,0),17))*3.4121416)+((INDEX(Sheet1!$C$5:$BD$192,MATCH($C29,Sheet1!$C$5:$C$192,0),29))*99.976))/$AP29</f>
        <v>4.9936564997283579</v>
      </c>
      <c r="Q29" s="78">
        <f t="shared" ref="Q29" si="255">P29</f>
        <v>4.9936564997283579</v>
      </c>
      <c r="R29" s="10">
        <f>(((INDEX(Sheet1!$C$5:$BD$192,MATCH($C29,Sheet1!$C$5:$C$192,0),31))+(INDEX(Sheet1!$C$5:$BD$192,MATCH($C29,Sheet1!$C$5:$C$192,0),32)))*99.976)/$AP29</f>
        <v>0</v>
      </c>
      <c r="S29" s="78">
        <f t="shared" ref="S29" si="256">R29</f>
        <v>0</v>
      </c>
      <c r="T29" s="48">
        <f>(((INDEX(Sheet1!$C$5:$BD$192,MATCH($C29,Sheet1!$C$5:$C$192,0),19))+(INDEX(Sheet1!$C$5:$BD$192,MATCH($C29,Sheet1!$C$5:$C$192,0),20)))*3.4121416)/$AP29</f>
        <v>14.622618239955223</v>
      </c>
      <c r="U29" s="78">
        <f t="shared" ref="U29" si="257">T29</f>
        <v>14.622618239955223</v>
      </c>
      <c r="V29" s="10">
        <f>(((INDEX(Sheet1!$C$5:$BD$192,MATCH($C29,Sheet1!$C$5:$C$192,0),13))*3.4121416)+((INDEX(Sheet1!$C$5:$BD$192,MATCH($C29,Sheet1!$C$5:$C$192,0),25))*99.976))/$AP29</f>
        <v>1.4602883838910445</v>
      </c>
      <c r="W29" s="78">
        <f t="shared" ref="W29" si="258">V29</f>
        <v>1.4602883838910445</v>
      </c>
      <c r="X29" s="10">
        <f>(((INDEX(Sheet1!$C$5:$BD$192,MATCH($C29,Sheet1!$C$5:C$192,0),15))*3.4121416)+((INDEX(Sheet1!$C$5:$BD$192,MATCH($C29,Sheet1!$C$5:C$192,0),27))*99.976))/$AP29</f>
        <v>0.10259724125104479</v>
      </c>
      <c r="Y29" s="78">
        <f t="shared" ref="Y29" si="259">X29</f>
        <v>0.10259724125104479</v>
      </c>
      <c r="Z29" s="10">
        <f>(((INDEX(Sheet1!$C$5:$BD$192,MATCH($C29,Sheet1!$C$5:C$192,0),14))*3.4121416)+((INDEX(Sheet1!$C$5:$BD$192,MATCH($C29,Sheet1!$C$5:C$192,0),26))*99.976))/$AP29</f>
        <v>0</v>
      </c>
      <c r="AA29" s="78">
        <f t="shared" ref="AA29" si="260">Z29</f>
        <v>0</v>
      </c>
      <c r="AB29" s="10">
        <f>(((INDEX(Sheet1!$C$5:$BD$192,MATCH($C29,Sheet1!$C$5:C$192,0),16))*3.4121416)+((INDEX(Sheet1!$C$5:$BD$192,MATCH($C29,Sheet1!$C$5:C$192,0),28))*99.976))/$AP29</f>
        <v>1.1360146044776118</v>
      </c>
      <c r="AC29" s="78">
        <f t="shared" ref="AC29" si="261">AB29</f>
        <v>1.1360146044776118</v>
      </c>
      <c r="AD29" s="12">
        <v>0</v>
      </c>
      <c r="AE29" s="78">
        <f t="shared" ref="AE29" si="262">AD29</f>
        <v>0</v>
      </c>
      <c r="AF29" s="12">
        <v>0</v>
      </c>
      <c r="AG29" s="78">
        <f t="shared" ref="AG29" si="263">AF29</f>
        <v>0</v>
      </c>
      <c r="AH29" s="50">
        <f t="shared" ref="AH29:AH33" si="264">IF($D$27=0,"",(D29-D$27)/D$27)</f>
        <v>-1.6698052821507726E-4</v>
      </c>
      <c r="AI29" s="90">
        <f t="shared" ref="AI29:AI33" si="265">IF($E$27=0,"",(E29-E$27)/E$27)</f>
        <v>-1.6698052821507726E-4</v>
      </c>
      <c r="AJ29" s="50">
        <f t="shared" ref="AJ29:AJ33" si="266">IF($F$27=0,"",(F29-F$27)/F$27)</f>
        <v>5.2964888260994998E-3</v>
      </c>
      <c r="AK29" s="89">
        <f t="shared" ref="AK29:AK33" si="267">IF($G$27=0,"",(G29-G$27)/G$27)</f>
        <v>5.2964888260994998E-3</v>
      </c>
      <c r="AL29" s="48" t="str">
        <f t="shared" ref="AL29:AL33" si="268">IF(AND(AH29&gt;0,AI29&gt;0), "Yes", "No")</f>
        <v>No</v>
      </c>
      <c r="AM29" s="48" t="str">
        <f t="shared" ref="AM29:AM33" si="269">IF(AND(AH29&lt;0,AI29&lt;0), "No", "Yes")</f>
        <v>No</v>
      </c>
      <c r="AN29" s="79" t="str">
        <f t="shared" ref="AN29:AN33" si="270">IF((AL29=AM29),(IF(AND(AI29&gt;(-0.5%*D$27),AI29&lt;(0.5%*D$27),AE29&lt;=150,AG29&lt;=150,(COUNTBLANK(D29:AK29)=0)),"Pass","Fail")),IF(COUNTA(D29:AK29)=0,"","Fail"))</f>
        <v>Pass</v>
      </c>
      <c r="AO29" s="84"/>
      <c r="AP29" s="49">
        <f>IF(ISNUMBER(SEARCH("RetlMed",C29)),Sheet3!D$2,IF(ISNUMBER(SEARCH("OffSml",C29)),Sheet3!A$2,IF(ISNUMBER(SEARCH("OffMed",C29)),Sheet3!B$2,IF(ISNUMBER(SEARCH("OffLrg",C29)),Sheet3!C$2,IF(ISNUMBER(SEARCH("RetlStrp",C29)),Sheet3!E$2)))))</f>
        <v>53600</v>
      </c>
      <c r="AQ29" s="17"/>
      <c r="AR29" s="17"/>
      <c r="AS29" s="17"/>
    </row>
    <row r="30" spans="1:45" s="4" customFormat="1" ht="26.25" customHeight="1" x14ac:dyDescent="0.2">
      <c r="A30" s="5"/>
      <c r="B30" s="47" t="str">
        <f t="shared" si="18"/>
        <v>CBECC-Com 2016.2.1</v>
      </c>
      <c r="C30" s="66" t="s">
        <v>145</v>
      </c>
      <c r="D30" s="48">
        <f>INDEX(Sheet1!$C$5:$BD$192,MATCH($C30,Sheet1!$C$5:$C$192,0),54)</f>
        <v>105.461</v>
      </c>
      <c r="E30" s="78">
        <f t="shared" si="1"/>
        <v>105.461</v>
      </c>
      <c r="F30" s="10">
        <f>(INDEX(Sheet1!$C$5:$BD$192,MATCH($C30,Sheet1!$C$5:$C$192,0),18))/$AP30</f>
        <v>3.3410261194029851</v>
      </c>
      <c r="G30" s="78">
        <f t="shared" ref="G30" si="271">F30</f>
        <v>3.3410261194029851</v>
      </c>
      <c r="H30" s="10">
        <f>(INDEX(Sheet1!$C$5:$BD$192,MATCH($C30,Sheet1!$C$5:$C$192,0),30))/$AP30</f>
        <v>3.797985074626866E-2</v>
      </c>
      <c r="I30" s="78">
        <f t="shared" ref="I30" si="272">H30</f>
        <v>3.797985074626866E-2</v>
      </c>
      <c r="J30" s="10">
        <f t="shared" si="4"/>
        <v>15.197122200536164</v>
      </c>
      <c r="K30" s="78">
        <f t="shared" ref="K30" si="273">J30</f>
        <v>15.197122200536164</v>
      </c>
      <c r="L30" s="10">
        <f>(((INDEX(Sheet1!$C$5:$BD$192,MATCH($C30,Sheet1!$C$5:$C$192,0),11))*3.4121416)+((INDEX(Sheet1!$C$5:$BD$192,MATCH($C30,Sheet1!$C$5:$C$192,0),23))*99.976))/$AP30</f>
        <v>2.6616498755434792</v>
      </c>
      <c r="M30" s="78">
        <f t="shared" ref="M30" si="274">L30</f>
        <v>2.6616498755434792</v>
      </c>
      <c r="N30" s="10">
        <f>(((INDEX(Sheet1!$C$5:$BD$192,MATCH($C30,Sheet1!$C$5:$C$192,0),12))*3.4121416)+((INDEX(Sheet1!$C$5:$BD$192,MATCH($C30,Sheet1!$C$5:$C$192,0),24))*99.976))/$AP30</f>
        <v>4.9110266527731339</v>
      </c>
      <c r="O30" s="78">
        <f t="shared" ref="O30" si="275">N30</f>
        <v>4.9110266527731339</v>
      </c>
      <c r="P30" s="10">
        <f>(((INDEX(Sheet1!$C$5:$BD$192,MATCH($C30,Sheet1!$C$5:$C$192,0),17))*3.4121416)+((INDEX(Sheet1!$C$5:$BD$192,MATCH($C30,Sheet1!$C$5:$C$192,0),29))*99.976))/$AP30</f>
        <v>4.9934973513328353</v>
      </c>
      <c r="Q30" s="78">
        <f t="shared" ref="Q30" si="276">P30</f>
        <v>4.9934973513328353</v>
      </c>
      <c r="R30" s="10">
        <f>(((INDEX(Sheet1!$C$5:$BD$192,MATCH($C30,Sheet1!$C$5:$C$192,0),31))+(INDEX(Sheet1!$C$5:$BD$192,MATCH($C30,Sheet1!$C$5:$C$192,0),32)))*99.976)/$AP30</f>
        <v>0</v>
      </c>
      <c r="S30" s="78">
        <f t="shared" ref="S30" si="277">R30</f>
        <v>0</v>
      </c>
      <c r="T30" s="48">
        <f>(((INDEX(Sheet1!$C$5:$BD$192,MATCH($C30,Sheet1!$C$5:$C$192,0),19))+(INDEX(Sheet1!$C$5:$BD$192,MATCH($C30,Sheet1!$C$5:$C$192,0),20)))*3.4121416)/$AP30</f>
        <v>14.622618239955223</v>
      </c>
      <c r="U30" s="78">
        <f t="shared" ref="U30" si="278">T30</f>
        <v>14.622618239955223</v>
      </c>
      <c r="V30" s="10">
        <f>(((INDEX(Sheet1!$C$5:$BD$192,MATCH($C30,Sheet1!$C$5:$C$192,0),13))*3.4121416)+((INDEX(Sheet1!$C$5:$BD$192,MATCH($C30,Sheet1!$C$5:$C$192,0),25))*99.976))/$AP30</f>
        <v>1.3771747258134328</v>
      </c>
      <c r="W30" s="78">
        <f t="shared" ref="W30" si="279">V30</f>
        <v>1.3771747258134328</v>
      </c>
      <c r="X30" s="10">
        <f>(((INDEX(Sheet1!$C$5:$BD$192,MATCH($C30,Sheet1!$C$5:C$192,0),15))*3.4121416)+((INDEX(Sheet1!$C$5:$BD$192,MATCH($C30,Sheet1!$C$5:C$192,0),27))*99.976))/$AP30</f>
        <v>0.11775899059567163</v>
      </c>
      <c r="Y30" s="78">
        <f t="shared" ref="Y30" si="280">X30</f>
        <v>0.11775899059567163</v>
      </c>
      <c r="Z30" s="10">
        <f>(((INDEX(Sheet1!$C$5:$BD$192,MATCH($C30,Sheet1!$C$5:C$192,0),14))*3.4121416)+((INDEX(Sheet1!$C$5:$BD$192,MATCH($C30,Sheet1!$C$5:C$192,0),26))*99.976))/$AP30</f>
        <v>0</v>
      </c>
      <c r="AA30" s="78">
        <f t="shared" ref="AA30" si="281">Z30</f>
        <v>0</v>
      </c>
      <c r="AB30" s="10">
        <f>(((INDEX(Sheet1!$C$5:$BD$192,MATCH($C30,Sheet1!$C$5:C$192,0),16))*3.4121416)+((INDEX(Sheet1!$C$5:$BD$192,MATCH($C30,Sheet1!$C$5:C$192,0),28))*99.976))/$AP30</f>
        <v>1.1360146044776118</v>
      </c>
      <c r="AC30" s="78">
        <f t="shared" ref="AC30" si="282">AB30</f>
        <v>1.1360146044776118</v>
      </c>
      <c r="AD30" s="12">
        <v>0</v>
      </c>
      <c r="AE30" s="78">
        <f t="shared" ref="AE30" si="283">AD30</f>
        <v>0</v>
      </c>
      <c r="AF30" s="12">
        <v>0</v>
      </c>
      <c r="AG30" s="78">
        <f t="shared" ref="AG30" si="284">AF30</f>
        <v>0</v>
      </c>
      <c r="AH30" s="50">
        <f t="shared" si="264"/>
        <v>-2.1670361883911412E-2</v>
      </c>
      <c r="AI30" s="90">
        <f t="shared" si="265"/>
        <v>-2.1670361883911412E-2</v>
      </c>
      <c r="AJ30" s="50">
        <f t="shared" si="266"/>
        <v>-2.318236612865391E-2</v>
      </c>
      <c r="AK30" s="89">
        <f t="shared" si="267"/>
        <v>-2.318236612865391E-2</v>
      </c>
      <c r="AL30" s="48" t="str">
        <f t="shared" si="268"/>
        <v>No</v>
      </c>
      <c r="AM30" s="48" t="str">
        <f t="shared" si="269"/>
        <v>No</v>
      </c>
      <c r="AN30" s="79" t="str">
        <f t="shared" si="270"/>
        <v>Pass</v>
      </c>
      <c r="AO30" s="84"/>
      <c r="AP30" s="49">
        <f>IF(ISNUMBER(SEARCH("RetlMed",C30)),Sheet3!D$2,IF(ISNUMBER(SEARCH("OffSml",C30)),Sheet3!A$2,IF(ISNUMBER(SEARCH("OffMed",C30)),Sheet3!B$2,IF(ISNUMBER(SEARCH("OffLrg",C30)),Sheet3!C$2,IF(ISNUMBER(SEARCH("RetlStrp",C30)),Sheet3!E$2)))))</f>
        <v>53600</v>
      </c>
      <c r="AQ30" s="17"/>
      <c r="AR30" s="17"/>
      <c r="AS30" s="17"/>
    </row>
    <row r="31" spans="1:45" s="4" customFormat="1" ht="26.25" customHeight="1" x14ac:dyDescent="0.2">
      <c r="A31" s="5"/>
      <c r="B31" s="47" t="str">
        <f t="shared" si="18"/>
        <v>CBECC-Com 2016.2.1</v>
      </c>
      <c r="C31" s="66" t="s">
        <v>146</v>
      </c>
      <c r="D31" s="48">
        <f>INDEX(Sheet1!$C$5:$BD$192,MATCH($C31,Sheet1!$C$5:$C$192,0),54)</f>
        <v>105.34399999999999</v>
      </c>
      <c r="E31" s="78">
        <f t="shared" si="1"/>
        <v>105.34399999999999</v>
      </c>
      <c r="F31" s="10">
        <f>(INDEX(Sheet1!$C$5:$BD$192,MATCH($C31,Sheet1!$C$5:$C$192,0),18))/$AP31</f>
        <v>3.3565671641791046</v>
      </c>
      <c r="G31" s="78">
        <f t="shared" ref="G31" si="285">F31</f>
        <v>3.3565671641791046</v>
      </c>
      <c r="H31" s="10">
        <f>(INDEX(Sheet1!$C$5:$BD$192,MATCH($C31,Sheet1!$C$5:$C$192,0),30))/$AP31</f>
        <v>3.4848694029850746E-2</v>
      </c>
      <c r="I31" s="78">
        <f t="shared" ref="I31" si="286">H31</f>
        <v>3.4848694029850746E-2</v>
      </c>
      <c r="J31" s="10">
        <f t="shared" si="4"/>
        <v>14.937142262907379</v>
      </c>
      <c r="K31" s="78">
        <f t="shared" ref="K31" si="287">J31</f>
        <v>14.937142262907379</v>
      </c>
      <c r="L31" s="10">
        <f>(((INDEX(Sheet1!$C$5:$BD$192,MATCH($C31,Sheet1!$C$5:$C$192,0),11))*3.4121416)+((INDEX(Sheet1!$C$5:$BD$192,MATCH($C31,Sheet1!$C$5:$C$192,0),23))*99.976))/$AP31</f>
        <v>2.3485398375534987</v>
      </c>
      <c r="M31" s="78">
        <f t="shared" ref="M31" si="288">L31</f>
        <v>2.3485398375534987</v>
      </c>
      <c r="N31" s="10">
        <f>(((INDEX(Sheet1!$C$5:$BD$192,MATCH($C31,Sheet1!$C$5:$C$192,0),12))*3.4121416)+((INDEX(Sheet1!$C$5:$BD$192,MATCH($C31,Sheet1!$C$5:$C$192,0),24))*99.976))/$AP31</f>
        <v>4.9552571748567162</v>
      </c>
      <c r="O31" s="78">
        <f t="shared" ref="O31" si="289">N31</f>
        <v>4.9552571748567162</v>
      </c>
      <c r="P31" s="10">
        <f>(((INDEX(Sheet1!$C$5:$BD$192,MATCH($C31,Sheet1!$C$5:$C$192,0),17))*3.4121416)+((INDEX(Sheet1!$C$5:$BD$192,MATCH($C31,Sheet1!$C$5:$C$192,0),29))*99.976))/$AP31</f>
        <v>4.9936564997283579</v>
      </c>
      <c r="Q31" s="78">
        <f t="shared" ref="Q31" si="290">P31</f>
        <v>4.9936564997283579</v>
      </c>
      <c r="R31" s="10">
        <f>(((INDEX(Sheet1!$C$5:$BD$192,MATCH($C31,Sheet1!$C$5:$C$192,0),31))+(INDEX(Sheet1!$C$5:$BD$192,MATCH($C31,Sheet1!$C$5:$C$192,0),32)))*99.976)/$AP31</f>
        <v>0</v>
      </c>
      <c r="S31" s="78">
        <f t="shared" ref="S31" si="291">R31</f>
        <v>0</v>
      </c>
      <c r="T31" s="48">
        <f>(((INDEX(Sheet1!$C$5:$BD$192,MATCH($C31,Sheet1!$C$5:$C$192,0),19))+(INDEX(Sheet1!$C$5:$BD$192,MATCH($C31,Sheet1!$C$5:$C$192,0),20)))*3.4121416)/$AP31</f>
        <v>14.622618239955223</v>
      </c>
      <c r="U31" s="78">
        <f t="shared" ref="U31" si="292">T31</f>
        <v>14.622618239955223</v>
      </c>
      <c r="V31" s="10">
        <f>(((INDEX(Sheet1!$C$5:$BD$192,MATCH($C31,Sheet1!$C$5:$C$192,0),13))*3.4121416)+((INDEX(Sheet1!$C$5:$BD$192,MATCH($C31,Sheet1!$C$5:$C$192,0),25))*99.976))/$AP31</f>
        <v>1.3929813444567163</v>
      </c>
      <c r="W31" s="78">
        <f t="shared" ref="W31" si="293">V31</f>
        <v>1.3929813444567163</v>
      </c>
      <c r="X31" s="10">
        <f>(((INDEX(Sheet1!$C$5:$BD$192,MATCH($C31,Sheet1!$C$5:C$192,0),15))*3.4121416)+((INDEX(Sheet1!$C$5:$BD$192,MATCH($C31,Sheet1!$C$5:C$192,0),27))*99.976))/$AP31</f>
        <v>0.11069280183447761</v>
      </c>
      <c r="Y31" s="78">
        <f t="shared" ref="Y31" si="294">X31</f>
        <v>0.11069280183447761</v>
      </c>
      <c r="Z31" s="10">
        <f>(((INDEX(Sheet1!$C$5:$BD$192,MATCH($C31,Sheet1!$C$5:C$192,0),14))*3.4121416)+((INDEX(Sheet1!$C$5:$BD$192,MATCH($C31,Sheet1!$C$5:C$192,0),26))*99.976))/$AP31</f>
        <v>0</v>
      </c>
      <c r="AA31" s="78">
        <f t="shared" ref="AA31" si="295">Z31</f>
        <v>0</v>
      </c>
      <c r="AB31" s="10">
        <f>(((INDEX(Sheet1!$C$5:$BD$192,MATCH($C31,Sheet1!$C$5:C$192,0),16))*3.4121416)+((INDEX(Sheet1!$C$5:$BD$192,MATCH($C31,Sheet1!$C$5:C$192,0),28))*99.976))/$AP31</f>
        <v>1.1360146044776118</v>
      </c>
      <c r="AC31" s="78">
        <f t="shared" ref="AC31" si="296">AB31</f>
        <v>1.1360146044776118</v>
      </c>
      <c r="AD31" s="12">
        <v>0</v>
      </c>
      <c r="AE31" s="78">
        <f t="shared" ref="AE31" si="297">AD31</f>
        <v>0</v>
      </c>
      <c r="AF31" s="12">
        <v>0</v>
      </c>
      <c r="AG31" s="78">
        <f t="shared" ref="AG31" si="298">AF31</f>
        <v>0</v>
      </c>
      <c r="AH31" s="50">
        <f t="shared" si="264"/>
        <v>-2.2755735317309414E-2</v>
      </c>
      <c r="AI31" s="90">
        <f t="shared" si="265"/>
        <v>-2.2755735317309414E-2</v>
      </c>
      <c r="AJ31" s="50">
        <f t="shared" si="266"/>
        <v>-1.8638622367437702E-2</v>
      </c>
      <c r="AK31" s="89">
        <f t="shared" si="267"/>
        <v>-1.8638622367437702E-2</v>
      </c>
      <c r="AL31" s="48" t="str">
        <f t="shared" si="268"/>
        <v>No</v>
      </c>
      <c r="AM31" s="48" t="str">
        <f t="shared" si="269"/>
        <v>No</v>
      </c>
      <c r="AN31" s="79" t="str">
        <f t="shared" si="270"/>
        <v>Pass</v>
      </c>
      <c r="AO31" s="84"/>
      <c r="AP31" s="49">
        <f>IF(ISNUMBER(SEARCH("RetlMed",C31)),Sheet3!D$2,IF(ISNUMBER(SEARCH("OffSml",C31)),Sheet3!A$2,IF(ISNUMBER(SEARCH("OffMed",C31)),Sheet3!B$2,IF(ISNUMBER(SEARCH("OffLrg",C31)),Sheet3!C$2,IF(ISNUMBER(SEARCH("RetlStrp",C31)),Sheet3!E$2)))))</f>
        <v>53600</v>
      </c>
      <c r="AQ31" s="17"/>
      <c r="AR31" s="17"/>
      <c r="AS31" s="17"/>
    </row>
    <row r="32" spans="1:45" s="4" customFormat="1" ht="26.25" customHeight="1" x14ac:dyDescent="0.2">
      <c r="A32" s="5"/>
      <c r="B32" s="47" t="str">
        <f t="shared" si="18"/>
        <v>CBECC-Com 2016.2.1</v>
      </c>
      <c r="C32" s="66" t="s">
        <v>147</v>
      </c>
      <c r="D32" s="48">
        <f>INDEX(Sheet1!$C$5:$BD$192,MATCH($C32,Sheet1!$C$5:$C$192,0),54)</f>
        <v>99.242999999999995</v>
      </c>
      <c r="E32" s="78">
        <f t="shared" si="1"/>
        <v>99.242999999999995</v>
      </c>
      <c r="F32" s="10">
        <f>(INDEX(Sheet1!$C$5:$BD$192,MATCH($C32,Sheet1!$C$5:$C$192,0),18))/$AP32</f>
        <v>3.0804850746268655</v>
      </c>
      <c r="G32" s="78">
        <f t="shared" ref="G32" si="299">F32</f>
        <v>3.0804850746268655</v>
      </c>
      <c r="H32" s="10">
        <f>(INDEX(Sheet1!$C$5:$BD$192,MATCH($C32,Sheet1!$C$5:$C$192,0),30))/$AP32</f>
        <v>3.7192350746268657E-2</v>
      </c>
      <c r="I32" s="78">
        <f t="shared" ref="I32" si="300">H32</f>
        <v>3.7192350746268657E-2</v>
      </c>
      <c r="J32" s="10">
        <f t="shared" si="4"/>
        <v>14.229399917216691</v>
      </c>
      <c r="K32" s="78">
        <f t="shared" ref="K32" si="301">J32</f>
        <v>14.229399917216691</v>
      </c>
      <c r="L32" s="10">
        <f>(((INDEX(Sheet1!$C$5:$BD$192,MATCH($C32,Sheet1!$C$5:$C$192,0),11))*3.4121416)+((INDEX(Sheet1!$C$5:$BD$192,MATCH($C32,Sheet1!$C$5:$C$192,0),23))*99.976))/$AP32</f>
        <v>2.5829012908641538</v>
      </c>
      <c r="M32" s="78">
        <f t="shared" ref="M32" si="302">L32</f>
        <v>2.5829012908641538</v>
      </c>
      <c r="N32" s="10">
        <f>(((INDEX(Sheet1!$C$5:$BD$192,MATCH($C32,Sheet1!$C$5:$C$192,0),12))*3.4121416)+((INDEX(Sheet1!$C$5:$BD$192,MATCH($C32,Sheet1!$C$5:$C$192,0),24))*99.976))/$AP32</f>
        <v>5.0004107576343282</v>
      </c>
      <c r="O32" s="78">
        <f t="shared" ref="O32" si="303">N32</f>
        <v>5.0004107576343282</v>
      </c>
      <c r="P32" s="10">
        <f>(((INDEX(Sheet1!$C$5:$BD$192,MATCH($C32,Sheet1!$C$5:$C$192,0),17))*3.4121416)+((INDEX(Sheet1!$C$5:$BD$192,MATCH($C32,Sheet1!$C$5:$C$192,0),29))*99.976))/$AP32</f>
        <v>3.994796607879104</v>
      </c>
      <c r="Q32" s="78">
        <f t="shared" ref="Q32" si="304">P32</f>
        <v>3.994796607879104</v>
      </c>
      <c r="R32" s="10">
        <f>(((INDEX(Sheet1!$C$5:$BD$192,MATCH($C32,Sheet1!$C$5:$C$192,0),31))+(INDEX(Sheet1!$C$5:$BD$192,MATCH($C32,Sheet1!$C$5:$C$192,0),32)))*99.976)/$AP32</f>
        <v>0</v>
      </c>
      <c r="S32" s="78">
        <f t="shared" ref="S32" si="305">R32</f>
        <v>0</v>
      </c>
      <c r="T32" s="48">
        <f>(((INDEX(Sheet1!$C$5:$BD$192,MATCH($C32,Sheet1!$C$5:$C$192,0),19))+(INDEX(Sheet1!$C$5:$BD$192,MATCH($C32,Sheet1!$C$5:$C$192,0),20)))*3.4121416)/$AP32</f>
        <v>14.622618239955223</v>
      </c>
      <c r="U32" s="78">
        <f t="shared" ref="U32" si="306">T32</f>
        <v>14.622618239955223</v>
      </c>
      <c r="V32" s="10">
        <f>(((INDEX(Sheet1!$C$5:$BD$192,MATCH($C32,Sheet1!$C$5:$C$192,0),13))*3.4121416)+((INDEX(Sheet1!$C$5:$BD$192,MATCH($C32,Sheet1!$C$5:$C$192,0),25))*99.976))/$AP32</f>
        <v>1.3999265804373136</v>
      </c>
      <c r="W32" s="78">
        <f t="shared" ref="W32" si="307">V32</f>
        <v>1.3999265804373136</v>
      </c>
      <c r="X32" s="10">
        <f>(((INDEX(Sheet1!$C$5:$BD$192,MATCH($C32,Sheet1!$C$5:C$192,0),15))*3.4121416)+((INDEX(Sheet1!$C$5:$BD$192,MATCH($C32,Sheet1!$C$5:C$192,0),27))*99.976))/$AP32</f>
        <v>0.11534821070029851</v>
      </c>
      <c r="Y32" s="78">
        <f t="shared" ref="Y32" si="308">X32</f>
        <v>0.11534821070029851</v>
      </c>
      <c r="Z32" s="10">
        <f>(((INDEX(Sheet1!$C$5:$BD$192,MATCH($C32,Sheet1!$C$5:C$192,0),14))*3.4121416)+((INDEX(Sheet1!$C$5:$BD$192,MATCH($C32,Sheet1!$C$5:C$192,0),26))*99.976))/$AP32</f>
        <v>0</v>
      </c>
      <c r="AA32" s="78">
        <f t="shared" ref="AA32" si="309">Z32</f>
        <v>0</v>
      </c>
      <c r="AB32" s="10">
        <f>(((INDEX(Sheet1!$C$5:$BD$192,MATCH($C32,Sheet1!$C$5:C$192,0),16))*3.4121416)+((INDEX(Sheet1!$C$5:$BD$192,MATCH($C32,Sheet1!$C$5:C$192,0),28))*99.976))/$AP32</f>
        <v>1.1360164697014927</v>
      </c>
      <c r="AC32" s="78">
        <f t="shared" ref="AC32" si="310">AB32</f>
        <v>1.1360164697014927</v>
      </c>
      <c r="AD32" s="12">
        <v>0</v>
      </c>
      <c r="AE32" s="78">
        <f t="shared" ref="AE32" si="311">AD32</f>
        <v>0</v>
      </c>
      <c r="AF32" s="12">
        <v>0</v>
      </c>
      <c r="AG32" s="78">
        <f t="shared" ref="AG32" si="312">AF32</f>
        <v>0</v>
      </c>
      <c r="AH32" s="50">
        <f t="shared" si="264"/>
        <v>-7.9352857686206507E-2</v>
      </c>
      <c r="AI32" s="90">
        <f t="shared" si="265"/>
        <v>-7.9352857686206507E-2</v>
      </c>
      <c r="AJ32" s="50">
        <f t="shared" si="266"/>
        <v>-9.9356893890219247E-2</v>
      </c>
      <c r="AK32" s="89">
        <f t="shared" si="267"/>
        <v>-9.9356893890219247E-2</v>
      </c>
      <c r="AL32" s="48" t="str">
        <f t="shared" si="268"/>
        <v>No</v>
      </c>
      <c r="AM32" s="48" t="str">
        <f t="shared" si="269"/>
        <v>No</v>
      </c>
      <c r="AN32" s="79" t="str">
        <f t="shared" si="270"/>
        <v>Pass</v>
      </c>
      <c r="AO32" s="84"/>
      <c r="AP32" s="49">
        <f>IF(ISNUMBER(SEARCH("RetlMed",C32)),Sheet3!D$2,IF(ISNUMBER(SEARCH("OffSml",C32)),Sheet3!A$2,IF(ISNUMBER(SEARCH("OffMed",C32)),Sheet3!B$2,IF(ISNUMBER(SEARCH("OffLrg",C32)),Sheet3!C$2,IF(ISNUMBER(SEARCH("RetlStrp",C32)),Sheet3!E$2)))))</f>
        <v>53600</v>
      </c>
      <c r="AQ32" s="17"/>
      <c r="AR32" s="17"/>
      <c r="AS32" s="17"/>
    </row>
    <row r="33" spans="1:45" s="4" customFormat="1" ht="26.25" customHeight="1" x14ac:dyDescent="0.2">
      <c r="A33" s="5"/>
      <c r="B33" s="47" t="str">
        <f t="shared" si="18"/>
        <v>CBECC-Com 2016.2.1</v>
      </c>
      <c r="C33" s="66" t="s">
        <v>148</v>
      </c>
      <c r="D33" s="48">
        <f>INDEX(Sheet1!$C$5:$BD$192,MATCH($C33,Sheet1!$C$5:$C$192,0),54)</f>
        <v>116.414</v>
      </c>
      <c r="E33" s="78">
        <f t="shared" si="1"/>
        <v>116.414</v>
      </c>
      <c r="F33" s="10">
        <f>(INDEX(Sheet1!$C$5:$BD$192,MATCH($C33,Sheet1!$C$5:$C$192,0),18))/$AP33</f>
        <v>3.7616044776119404</v>
      </c>
      <c r="G33" s="78">
        <f t="shared" ref="G33" si="313">F33</f>
        <v>3.7616044776119404</v>
      </c>
      <c r="H33" s="10">
        <f>(INDEX(Sheet1!$C$5:$BD$192,MATCH($C33,Sheet1!$C$5:$C$192,0),30))/$AP33</f>
        <v>3.355223880597015E-2</v>
      </c>
      <c r="I33" s="78">
        <f t="shared" ref="I33" si="314">H33</f>
        <v>3.355223880597015E-2</v>
      </c>
      <c r="J33" s="10">
        <f t="shared" si="4"/>
        <v>16.18954369593521</v>
      </c>
      <c r="K33" s="78">
        <f t="shared" ref="K33" si="315">J33</f>
        <v>16.18954369593521</v>
      </c>
      <c r="L33" s="10">
        <f>(((INDEX(Sheet1!$C$5:$BD$192,MATCH($C33,Sheet1!$C$5:$C$192,0),11))*3.4121416)+((INDEX(Sheet1!$C$5:$BD$192,MATCH($C33,Sheet1!$C$5:$C$192,0),23))*99.976))/$AP33</f>
        <v>2.2188966484217785</v>
      </c>
      <c r="M33" s="78">
        <f t="shared" ref="M33" si="316">L33</f>
        <v>2.2188966484217785</v>
      </c>
      <c r="N33" s="10">
        <f>(((INDEX(Sheet1!$C$5:$BD$192,MATCH($C33,Sheet1!$C$5:$C$192,0),12))*3.4121416)+((INDEX(Sheet1!$C$5:$BD$192,MATCH($C33,Sheet1!$C$5:$C$192,0),24))*99.976))/$AP33</f>
        <v>5.2519925412761186</v>
      </c>
      <c r="O33" s="78">
        <f t="shared" ref="O33" si="317">N33</f>
        <v>5.2519925412761186</v>
      </c>
      <c r="P33" s="10">
        <f>(((INDEX(Sheet1!$C$5:$BD$192,MATCH($C33,Sheet1!$C$5:$C$192,0),17))*3.4121416)+((INDEX(Sheet1!$C$5:$BD$192,MATCH($C33,Sheet1!$C$5:$C$192,0),29))*99.976))/$AP33</f>
        <v>5.9921980947865672</v>
      </c>
      <c r="Q33" s="78">
        <f t="shared" ref="Q33" si="318">P33</f>
        <v>5.9921980947865672</v>
      </c>
      <c r="R33" s="10">
        <f>(((INDEX(Sheet1!$C$5:$BD$192,MATCH($C33,Sheet1!$C$5:$C$192,0),31))+(INDEX(Sheet1!$C$5:$BD$192,MATCH($C33,Sheet1!$C$5:$C$192,0),32)))*99.976)/$AP33</f>
        <v>0</v>
      </c>
      <c r="S33" s="78">
        <f t="shared" ref="S33" si="319">R33</f>
        <v>0</v>
      </c>
      <c r="T33" s="48">
        <f>(((INDEX(Sheet1!$C$5:$BD$192,MATCH($C33,Sheet1!$C$5:$C$192,0),19))+(INDEX(Sheet1!$C$5:$BD$192,MATCH($C33,Sheet1!$C$5:$C$192,0),20)))*3.4121416)/$AP33</f>
        <v>14.622618239955223</v>
      </c>
      <c r="U33" s="78">
        <f t="shared" ref="U33" si="320">T33</f>
        <v>14.622618239955223</v>
      </c>
      <c r="V33" s="10">
        <f>(((INDEX(Sheet1!$C$5:$BD$192,MATCH($C33,Sheet1!$C$5:$C$192,0),13))*3.4121416)+((INDEX(Sheet1!$C$5:$BD$192,MATCH($C33,Sheet1!$C$5:$C$192,0),25))*99.976))/$AP33</f>
        <v>1.4864014526283582</v>
      </c>
      <c r="W33" s="78">
        <f t="shared" ref="W33" si="321">V33</f>
        <v>1.4864014526283582</v>
      </c>
      <c r="X33" s="10">
        <f>(((INDEX(Sheet1!$C$5:$BD$192,MATCH($C33,Sheet1!$C$5:C$192,0),15))*3.4121416)+((INDEX(Sheet1!$C$5:$BD$192,MATCH($C33,Sheet1!$C$5:C$192,0),27))*99.976))/$AP33</f>
        <v>0.10403848912089551</v>
      </c>
      <c r="Y33" s="78">
        <f t="shared" ref="Y33" si="322">X33</f>
        <v>0.10403848912089551</v>
      </c>
      <c r="Z33" s="10">
        <f>(((INDEX(Sheet1!$C$5:$BD$192,MATCH($C33,Sheet1!$C$5:C$192,0),14))*3.4121416)+((INDEX(Sheet1!$C$5:$BD$192,MATCH($C33,Sheet1!$C$5:C$192,0),26))*99.976))/$AP33</f>
        <v>0</v>
      </c>
      <c r="AA33" s="78">
        <f t="shared" ref="AA33" si="323">Z33</f>
        <v>0</v>
      </c>
      <c r="AB33" s="10">
        <f>(((INDEX(Sheet1!$C$5:$BD$192,MATCH($C33,Sheet1!$C$5:C$192,0),16))*3.4121416)+((INDEX(Sheet1!$C$5:$BD$192,MATCH($C33,Sheet1!$C$5:C$192,0),28))*99.976))/$AP33</f>
        <v>1.1360164697014927</v>
      </c>
      <c r="AC33" s="78">
        <f t="shared" ref="AC33" si="324">AB33</f>
        <v>1.1360164697014927</v>
      </c>
      <c r="AD33" s="12">
        <v>0</v>
      </c>
      <c r="AE33" s="78">
        <f t="shared" ref="AE33" si="325">AD33</f>
        <v>0</v>
      </c>
      <c r="AF33" s="12">
        <v>0</v>
      </c>
      <c r="AG33" s="78">
        <f t="shared" ref="AG33" si="326">AF33</f>
        <v>0</v>
      </c>
      <c r="AH33" s="50">
        <f t="shared" si="264"/>
        <v>7.9937289534959266E-2</v>
      </c>
      <c r="AI33" s="90">
        <f t="shared" si="265"/>
        <v>7.9937289534959266E-2</v>
      </c>
      <c r="AJ33" s="50">
        <f t="shared" si="266"/>
        <v>9.9782358492109882E-2</v>
      </c>
      <c r="AK33" s="89">
        <f t="shared" si="267"/>
        <v>9.9782358492109882E-2</v>
      </c>
      <c r="AL33" s="48" t="str">
        <f t="shared" si="268"/>
        <v>Yes</v>
      </c>
      <c r="AM33" s="48" t="str">
        <f t="shared" si="269"/>
        <v>Yes</v>
      </c>
      <c r="AN33" s="79" t="str">
        <f t="shared" si="270"/>
        <v>Pass</v>
      </c>
      <c r="AO33" s="84"/>
      <c r="AP33" s="49">
        <f>IF(ISNUMBER(SEARCH("RetlMed",C33)),Sheet3!D$2,IF(ISNUMBER(SEARCH("OffSml",C33)),Sheet3!A$2,IF(ISNUMBER(SEARCH("OffMed",C33)),Sheet3!B$2,IF(ISNUMBER(SEARCH("OffLrg",C33)),Sheet3!C$2,IF(ISNUMBER(SEARCH("RetlStrp",C33)),Sheet3!E$2)))))</f>
        <v>53600</v>
      </c>
      <c r="AQ33" s="17"/>
      <c r="AR33" s="17"/>
      <c r="AS33" s="17"/>
    </row>
    <row r="34" spans="1:45" s="4" customFormat="1" ht="26.25" customHeight="1" x14ac:dyDescent="0.2">
      <c r="A34" s="5"/>
      <c r="B34" s="47" t="str">
        <f t="shared" si="18"/>
        <v>CBECC-Com 2016.2.1</v>
      </c>
      <c r="C34" s="66" t="s">
        <v>149</v>
      </c>
      <c r="D34" s="48">
        <f>INDEX(Sheet1!$C$5:$BD$192,MATCH($C34,Sheet1!$C$5:$C$192,0),54)</f>
        <v>104.077</v>
      </c>
      <c r="E34" s="78">
        <f t="shared" ref="E34:E38" si="327">D34</f>
        <v>104.077</v>
      </c>
      <c r="F34" s="10">
        <f>(INDEX(Sheet1!$C$5:$BD$192,MATCH($C34,Sheet1!$C$5:$C$192,0),18))/$AP34</f>
        <v>3.2751865671641789</v>
      </c>
      <c r="G34" s="78">
        <f t="shared" ref="G34:G38" si="328">F34</f>
        <v>3.2751865671641789</v>
      </c>
      <c r="H34" s="10">
        <f>(INDEX(Sheet1!$C$5:$BD$192,MATCH($C34,Sheet1!$C$5:$C$192,0),30))/$AP34</f>
        <v>3.5687873134328356E-2</v>
      </c>
      <c r="I34" s="78">
        <f t="shared" ref="I34:I38" si="329">H34</f>
        <v>3.5687873134328356E-2</v>
      </c>
      <c r="J34" s="10">
        <f t="shared" ref="J34:J38" si="330">SUM(L34,N34,P34,V34,X34,Z34,AB34)</f>
        <v>14.743305837289061</v>
      </c>
      <c r="K34" s="78">
        <f t="shared" ref="K34:K38" si="331">J34</f>
        <v>14.743305837289061</v>
      </c>
      <c r="L34" s="10">
        <f>(((INDEX(Sheet1!$C$5:$BD$192,MATCH($C34,Sheet1!$C$5:$C$192,0),11))*3.4121416)+((INDEX(Sheet1!$C$5:$BD$192,MATCH($C34,Sheet1!$C$5:$C$192,0),23))*99.976))/$AP34</f>
        <v>2.4324562388871196</v>
      </c>
      <c r="M34" s="78">
        <f t="shared" ref="M34:M38" si="332">L34</f>
        <v>2.4324562388871196</v>
      </c>
      <c r="N34" s="10">
        <f>(((INDEX(Sheet1!$C$5:$BD$192,MATCH($C34,Sheet1!$C$5:$C$192,0),12))*3.4121416)+((INDEX(Sheet1!$C$5:$BD$192,MATCH($C34,Sheet1!$C$5:$C$192,0),24))*99.976))/$AP34</f>
        <v>5.0234745431134327</v>
      </c>
      <c r="O34" s="78">
        <f t="shared" ref="O34:O38" si="333">N34</f>
        <v>5.0234745431134327</v>
      </c>
      <c r="P34" s="10">
        <f>(((INDEX(Sheet1!$C$5:$BD$192,MATCH($C34,Sheet1!$C$5:$C$192,0),17))*3.4121416)+((INDEX(Sheet1!$C$5:$BD$192,MATCH($C34,Sheet1!$C$5:$C$192,0),29))*99.976))/$AP34</f>
        <v>4.9934973513328353</v>
      </c>
      <c r="Q34" s="78">
        <f t="shared" ref="Q34:Q38" si="334">P34</f>
        <v>4.9934973513328353</v>
      </c>
      <c r="R34" s="10">
        <f>(((INDEX(Sheet1!$C$5:$BD$192,MATCH($C34,Sheet1!$C$5:$C$192,0),31))+(INDEX(Sheet1!$C$5:$BD$192,MATCH($C34,Sheet1!$C$5:$C$192,0),32)))*99.976)/$AP34</f>
        <v>0</v>
      </c>
      <c r="S34" s="78">
        <f t="shared" ref="S34:S38" si="335">R34</f>
        <v>0</v>
      </c>
      <c r="T34" s="48">
        <f>(((INDEX(Sheet1!$C$5:$BD$192,MATCH($C34,Sheet1!$C$5:$C$192,0),19))+(INDEX(Sheet1!$C$5:$BD$192,MATCH($C34,Sheet1!$C$5:$C$192,0),20)))*3.4121416)/$AP34</f>
        <v>14.622618239955223</v>
      </c>
      <c r="U34" s="78">
        <f t="shared" ref="U34:U38" si="336">T34</f>
        <v>14.622618239955223</v>
      </c>
      <c r="V34" s="10">
        <f>(((INDEX(Sheet1!$C$5:$BD$192,MATCH($C34,Sheet1!$C$5:$C$192,0),13))*3.4121416)+((INDEX(Sheet1!$C$5:$BD$192,MATCH($C34,Sheet1!$C$5:$C$192,0),25))*99.976))/$AP34</f>
        <v>1.0480112823223879</v>
      </c>
      <c r="W34" s="78">
        <f t="shared" ref="W34:W38" si="337">V34</f>
        <v>1.0480112823223879</v>
      </c>
      <c r="X34" s="10">
        <f>(((INDEX(Sheet1!$C$5:$BD$192,MATCH($C34,Sheet1!$C$5:C$192,0),15))*3.4121416)+((INDEX(Sheet1!$C$5:$BD$192,MATCH($C34,Sheet1!$C$5:C$192,0),27))*99.976))/$AP34</f>
        <v>0.10984995193179103</v>
      </c>
      <c r="Y34" s="78">
        <f t="shared" ref="Y34:Y38" si="338">X34</f>
        <v>0.10984995193179103</v>
      </c>
      <c r="Z34" s="10">
        <f>(((INDEX(Sheet1!$C$5:$BD$192,MATCH($C34,Sheet1!$C$5:C$192,0),14))*3.4121416)+((INDEX(Sheet1!$C$5:$BD$192,MATCH($C34,Sheet1!$C$5:C$192,0),26))*99.976))/$AP34</f>
        <v>0</v>
      </c>
      <c r="AA34" s="78">
        <f t="shared" ref="AA34:AA38" si="339">Z34</f>
        <v>0</v>
      </c>
      <c r="AB34" s="10">
        <f>(((INDEX(Sheet1!$C$5:$BD$192,MATCH($C34,Sheet1!$C$5:C$192,0),16))*3.4121416)+((INDEX(Sheet1!$C$5:$BD$192,MATCH($C34,Sheet1!$C$5:C$192,0),28))*99.976))/$AP34</f>
        <v>1.1360164697014927</v>
      </c>
      <c r="AC34" s="78">
        <f t="shared" ref="AC34:AC38" si="340">AB34</f>
        <v>1.1360164697014927</v>
      </c>
      <c r="AD34" s="12">
        <v>0</v>
      </c>
      <c r="AE34" s="78">
        <f t="shared" ref="AE34:AE38" si="341">AD34</f>
        <v>0</v>
      </c>
      <c r="AF34" s="12">
        <v>0</v>
      </c>
      <c r="AG34" s="78">
        <f t="shared" ref="AG34:AG38" si="342">AF34</f>
        <v>0</v>
      </c>
      <c r="AH34" s="50">
        <f t="shared" ref="AH34:AH38" si="343">IF($D$27=0,"",(D34-D$27)/D$27)</f>
        <v>-3.4509309164447978E-2</v>
      </c>
      <c r="AI34" s="90">
        <f t="shared" ref="AI34:AI38" si="344">IF($E$27=0,"",(E34-E$27)/E$27)</f>
        <v>-3.4509309164447978E-2</v>
      </c>
      <c r="AJ34" s="50">
        <f t="shared" ref="AJ34:AJ38" si="345">IF($F$27=0,"",(F34-F$27)/F$27)</f>
        <v>-4.2431912027011583E-2</v>
      </c>
      <c r="AK34" s="89">
        <f t="shared" ref="AK34:AK38" si="346">IF($G$27=0,"",(G34-G$27)/G$27)</f>
        <v>-4.2431912027011583E-2</v>
      </c>
      <c r="AL34" s="48" t="str">
        <f t="shared" ref="AL34:AL38" si="347">IF(AND(AH34&gt;0,AI34&gt;0), "Yes", "No")</f>
        <v>No</v>
      </c>
      <c r="AM34" s="48" t="str">
        <f t="shared" ref="AM34:AM38" si="348">IF(AND(AH34&lt;0,AI34&lt;0), "No", "Yes")</f>
        <v>No</v>
      </c>
      <c r="AN34" s="79" t="str">
        <f t="shared" ref="AN34:AN38" si="349">IF((AL34=AM34),(IF(AND(AI34&gt;(-0.5%*D$27),AI34&lt;(0.5%*D$27),AE34&lt;=150,AG34&lt;=150,(COUNTBLANK(D34:AK34)=0)),"Pass","Fail")),IF(COUNTA(D34:AK34)=0,"","Fail"))</f>
        <v>Pass</v>
      </c>
      <c r="AO34" s="84"/>
      <c r="AP34" s="49">
        <f>IF(ISNUMBER(SEARCH("RetlMed",C34)),Sheet3!D$2,IF(ISNUMBER(SEARCH("OffSml",C34)),Sheet3!A$2,IF(ISNUMBER(SEARCH("OffMed",C34)),Sheet3!B$2,IF(ISNUMBER(SEARCH("OffLrg",C34)),Sheet3!C$2,IF(ISNUMBER(SEARCH("RetlStrp",C34)),Sheet3!E$2)))))</f>
        <v>53600</v>
      </c>
      <c r="AQ34" s="17"/>
      <c r="AR34" s="17"/>
      <c r="AS34" s="17"/>
    </row>
    <row r="35" spans="1:45" s="4" customFormat="1" ht="26.25" customHeight="1" x14ac:dyDescent="0.2">
      <c r="A35" s="5"/>
      <c r="B35" s="47" t="str">
        <f t="shared" si="18"/>
        <v>CBECC-Com 2016.2.1</v>
      </c>
      <c r="C35" s="66" t="s">
        <v>150</v>
      </c>
      <c r="D35" s="48">
        <f>INDEX(Sheet1!$C$5:$BD$192,MATCH($C35,Sheet1!$C$5:$C$192,0),54)</f>
        <v>131.93</v>
      </c>
      <c r="E35" s="78">
        <f t="shared" si="327"/>
        <v>131.93</v>
      </c>
      <c r="F35" s="10">
        <f>(INDEX(Sheet1!$C$5:$BD$192,MATCH($C35,Sheet1!$C$5:$C$192,0),18))/$AP35</f>
        <v>4.3769962686567165</v>
      </c>
      <c r="G35" s="78">
        <f t="shared" si="328"/>
        <v>4.3769962686567165</v>
      </c>
      <c r="H35" s="10">
        <f>(INDEX(Sheet1!$C$5:$BD$192,MATCH($C35,Sheet1!$C$5:$C$192,0),30))/$AP35</f>
        <v>8.5255597014925369E-2</v>
      </c>
      <c r="I35" s="78">
        <f t="shared" si="329"/>
        <v>8.5255597014925369E-2</v>
      </c>
      <c r="J35" s="10">
        <f t="shared" si="330"/>
        <v>23.458453428957082</v>
      </c>
      <c r="K35" s="78">
        <f t="shared" si="331"/>
        <v>23.458453428957082</v>
      </c>
      <c r="L35" s="10">
        <f>(((INDEX(Sheet1!$C$5:$BD$192,MATCH($C35,Sheet1!$C$5:$C$192,0),11))*3.4121416)+((INDEX(Sheet1!$C$5:$BD$192,MATCH($C35,Sheet1!$C$5:$C$192,0),23))*99.976))/$AP35</f>
        <v>7.3891394516157396</v>
      </c>
      <c r="M35" s="78">
        <f t="shared" si="332"/>
        <v>7.3891394516157396</v>
      </c>
      <c r="N35" s="10">
        <f>(((INDEX(Sheet1!$C$5:$BD$192,MATCH($C35,Sheet1!$C$5:$C$192,0),12))*3.4121416)+((INDEX(Sheet1!$C$5:$BD$192,MATCH($C35,Sheet1!$C$5:$C$192,0),24))*99.976))/$AP35</f>
        <v>8.6378746560149242</v>
      </c>
      <c r="O35" s="78">
        <f t="shared" si="333"/>
        <v>8.6378746560149242</v>
      </c>
      <c r="P35" s="10">
        <f>(((INDEX(Sheet1!$C$5:$BD$192,MATCH($C35,Sheet1!$C$5:$C$192,0),17))*3.4121416)+((INDEX(Sheet1!$C$5:$BD$192,MATCH($C35,Sheet1!$C$5:$C$192,0),29))*99.976))/$AP35</f>
        <v>4.9934973513328353</v>
      </c>
      <c r="Q35" s="78">
        <f t="shared" si="334"/>
        <v>4.9934973513328353</v>
      </c>
      <c r="R35" s="10">
        <f>(((INDEX(Sheet1!$C$5:$BD$192,MATCH($C35,Sheet1!$C$5:$C$192,0),31))+(INDEX(Sheet1!$C$5:$BD$192,MATCH($C35,Sheet1!$C$5:$C$192,0),32)))*99.976)/$AP35</f>
        <v>0</v>
      </c>
      <c r="S35" s="78">
        <f t="shared" si="335"/>
        <v>0</v>
      </c>
      <c r="T35" s="48">
        <f>(((INDEX(Sheet1!$C$5:$BD$192,MATCH($C35,Sheet1!$C$5:$C$192,0),19))+(INDEX(Sheet1!$C$5:$BD$192,MATCH($C35,Sheet1!$C$5:$C$192,0),20)))*3.4121416)/$AP35</f>
        <v>14.622618239955223</v>
      </c>
      <c r="U35" s="78">
        <f t="shared" si="336"/>
        <v>14.622618239955223</v>
      </c>
      <c r="V35" s="10">
        <f>(((INDEX(Sheet1!$C$5:$BD$192,MATCH($C35,Sheet1!$C$5:$C$192,0),13))*3.4121416)+((INDEX(Sheet1!$C$5:$BD$192,MATCH($C35,Sheet1!$C$5:$C$192,0),25))*99.976))/$AP35</f>
        <v>1.1148408765701492</v>
      </c>
      <c r="W35" s="78">
        <f t="shared" si="337"/>
        <v>1.1148408765701492</v>
      </c>
      <c r="X35" s="10">
        <f>(((INDEX(Sheet1!$C$5:$BD$192,MATCH($C35,Sheet1!$C$5:C$192,0),15))*3.4121416)+((INDEX(Sheet1!$C$5:$BD$192,MATCH($C35,Sheet1!$C$5:C$192,0),27))*99.976))/$AP35</f>
        <v>0.18708275849805972</v>
      </c>
      <c r="Y35" s="78">
        <f t="shared" si="338"/>
        <v>0.18708275849805972</v>
      </c>
      <c r="Z35" s="10">
        <f>(((INDEX(Sheet1!$C$5:$BD$192,MATCH($C35,Sheet1!$C$5:C$192,0),14))*3.4121416)+((INDEX(Sheet1!$C$5:$BD$192,MATCH($C35,Sheet1!$C$5:C$192,0),26))*99.976))/$AP35</f>
        <v>0</v>
      </c>
      <c r="AA35" s="78">
        <f t="shared" si="339"/>
        <v>0</v>
      </c>
      <c r="AB35" s="10">
        <f>(((INDEX(Sheet1!$C$5:$BD$192,MATCH($C35,Sheet1!$C$5:C$192,0),16))*3.4121416)+((INDEX(Sheet1!$C$5:$BD$192,MATCH($C35,Sheet1!$C$5:C$192,0),28))*99.976))/$AP35</f>
        <v>1.1360183349253732</v>
      </c>
      <c r="AC35" s="78">
        <f t="shared" si="340"/>
        <v>1.1360183349253732</v>
      </c>
      <c r="AD35" s="12">
        <v>0</v>
      </c>
      <c r="AE35" s="78">
        <f t="shared" si="341"/>
        <v>0</v>
      </c>
      <c r="AF35" s="12">
        <v>0</v>
      </c>
      <c r="AG35" s="78">
        <f t="shared" si="342"/>
        <v>0</v>
      </c>
      <c r="AH35" s="50">
        <f t="shared" si="343"/>
        <v>0.22387450485635046</v>
      </c>
      <c r="AI35" s="90">
        <f t="shared" si="344"/>
        <v>0.22387450485635046</v>
      </c>
      <c r="AJ35" s="50">
        <f t="shared" si="345"/>
        <v>0.2797047930223806</v>
      </c>
      <c r="AK35" s="89">
        <f t="shared" si="346"/>
        <v>0.2797047930223806</v>
      </c>
      <c r="AL35" s="48" t="str">
        <f t="shared" si="347"/>
        <v>Yes</v>
      </c>
      <c r="AM35" s="48" t="str">
        <f t="shared" si="348"/>
        <v>Yes</v>
      </c>
      <c r="AN35" s="79" t="str">
        <f t="shared" si="349"/>
        <v>Pass</v>
      </c>
      <c r="AO35" s="84"/>
      <c r="AP35" s="49">
        <f>IF(ISNUMBER(SEARCH("RetlMed",C35)),Sheet3!D$2,IF(ISNUMBER(SEARCH("OffSml",C35)),Sheet3!A$2,IF(ISNUMBER(SEARCH("OffMed",C35)),Sheet3!B$2,IF(ISNUMBER(SEARCH("OffLrg",C35)),Sheet3!C$2,IF(ISNUMBER(SEARCH("RetlStrp",C35)),Sheet3!E$2)))))</f>
        <v>53600</v>
      </c>
      <c r="AQ35" s="17"/>
      <c r="AR35" s="17"/>
      <c r="AS35" s="17"/>
    </row>
    <row r="36" spans="1:45" s="4" customFormat="1" ht="26.25" customHeight="1" x14ac:dyDescent="0.2">
      <c r="A36" s="5"/>
      <c r="B36" s="47" t="str">
        <f t="shared" si="18"/>
        <v>CBECC-Com 2016.2.1</v>
      </c>
      <c r="C36" s="66" t="s">
        <v>151</v>
      </c>
      <c r="D36" s="48">
        <f>INDEX(Sheet1!$C$5:$BD$192,MATCH($C36,Sheet1!$C$5:$C$192,0),54)</f>
        <v>106.905</v>
      </c>
      <c r="E36" s="78">
        <f t="shared" si="327"/>
        <v>106.905</v>
      </c>
      <c r="F36" s="10">
        <f>(INDEX(Sheet1!$C$5:$BD$192,MATCH($C36,Sheet1!$C$5:$C$192,0),18))/$AP36</f>
        <v>3.399608208955224</v>
      </c>
      <c r="G36" s="78">
        <f t="shared" si="328"/>
        <v>3.399608208955224</v>
      </c>
      <c r="H36" s="10">
        <f>(INDEX(Sheet1!$C$5:$BD$192,MATCH($C36,Sheet1!$C$5:$C$192,0),30))/$AP36</f>
        <v>3.5284514925373135E-2</v>
      </c>
      <c r="I36" s="78">
        <f t="shared" si="329"/>
        <v>3.5284514925373135E-2</v>
      </c>
      <c r="J36" s="10">
        <f t="shared" si="330"/>
        <v>15.127558287104769</v>
      </c>
      <c r="K36" s="78">
        <f t="shared" si="331"/>
        <v>15.127558287104769</v>
      </c>
      <c r="L36" s="10">
        <f>(((INDEX(Sheet1!$C$5:$BD$192,MATCH($C36,Sheet1!$C$5:$C$192,0),11))*3.4121416)+((INDEX(Sheet1!$C$5:$BD$192,MATCH($C36,Sheet1!$C$5:$C$192,0),23))*99.976))/$AP36</f>
        <v>2.392121140443725</v>
      </c>
      <c r="M36" s="78">
        <f t="shared" si="332"/>
        <v>2.392121140443725</v>
      </c>
      <c r="N36" s="10">
        <f>(((INDEX(Sheet1!$C$5:$BD$192,MATCH($C36,Sheet1!$C$5:$C$192,0),12))*3.4121416)+((INDEX(Sheet1!$C$5:$BD$192,MATCH($C36,Sheet1!$C$5:$C$192,0),24))*99.976))/$AP36</f>
        <v>5.0542220131283582</v>
      </c>
      <c r="O36" s="78">
        <f t="shared" si="333"/>
        <v>5.0542220131283582</v>
      </c>
      <c r="P36" s="10">
        <f>(((INDEX(Sheet1!$C$5:$BD$192,MATCH($C36,Sheet1!$C$5:$C$192,0),17))*3.4121416)+((INDEX(Sheet1!$C$5:$BD$192,MATCH($C36,Sheet1!$C$5:$C$192,0),29))*99.976))/$AP36</f>
        <v>4.9934973513328353</v>
      </c>
      <c r="Q36" s="78">
        <f t="shared" si="334"/>
        <v>4.9934973513328353</v>
      </c>
      <c r="R36" s="10">
        <f>(((INDEX(Sheet1!$C$5:$BD$192,MATCH($C36,Sheet1!$C$5:$C$192,0),31))+(INDEX(Sheet1!$C$5:$BD$192,MATCH($C36,Sheet1!$C$5:$C$192,0),32)))*99.976)/$AP36</f>
        <v>0</v>
      </c>
      <c r="S36" s="78">
        <f t="shared" si="335"/>
        <v>0</v>
      </c>
      <c r="T36" s="48">
        <f>(((INDEX(Sheet1!$C$5:$BD$192,MATCH($C36,Sheet1!$C$5:$C$192,0),19))+(INDEX(Sheet1!$C$5:$BD$192,MATCH($C36,Sheet1!$C$5:$C$192,0),20)))*3.4121416)/$AP36</f>
        <v>14.622618239955223</v>
      </c>
      <c r="U36" s="78">
        <f t="shared" si="336"/>
        <v>14.622618239955223</v>
      </c>
      <c r="V36" s="10">
        <f>(((INDEX(Sheet1!$C$5:$BD$192,MATCH($C36,Sheet1!$C$5:$C$192,0),13))*3.4121416)+((INDEX(Sheet1!$C$5:$BD$192,MATCH($C36,Sheet1!$C$5:$C$192,0),25))*99.976))/$AP36</f>
        <v>1.4423300789402986</v>
      </c>
      <c r="W36" s="78">
        <f t="shared" si="337"/>
        <v>1.4423300789402986</v>
      </c>
      <c r="X36" s="10">
        <f>(((INDEX(Sheet1!$C$5:$BD$192,MATCH($C36,Sheet1!$C$5:C$192,0),15))*3.4121416)+((INDEX(Sheet1!$C$5:$BD$192,MATCH($C36,Sheet1!$C$5:C$192,0),27))*99.976))/$AP36</f>
        <v>0.10937123355805969</v>
      </c>
      <c r="Y36" s="78">
        <f t="shared" si="338"/>
        <v>0.10937123355805969</v>
      </c>
      <c r="Z36" s="10">
        <f>(((INDEX(Sheet1!$C$5:$BD$192,MATCH($C36,Sheet1!$C$5:C$192,0),14))*3.4121416)+((INDEX(Sheet1!$C$5:$BD$192,MATCH($C36,Sheet1!$C$5:C$192,0),26))*99.976))/$AP36</f>
        <v>0</v>
      </c>
      <c r="AA36" s="78">
        <f t="shared" si="339"/>
        <v>0</v>
      </c>
      <c r="AB36" s="10">
        <f>(((INDEX(Sheet1!$C$5:$BD$192,MATCH($C36,Sheet1!$C$5:C$192,0),16))*3.4121416)+((INDEX(Sheet1!$C$5:$BD$192,MATCH($C36,Sheet1!$C$5:C$192,0),28))*99.976))/$AP36</f>
        <v>1.1360164697014927</v>
      </c>
      <c r="AC36" s="78">
        <f t="shared" si="340"/>
        <v>1.1360164697014927</v>
      </c>
      <c r="AD36" s="12">
        <v>0</v>
      </c>
      <c r="AE36" s="78">
        <f t="shared" si="341"/>
        <v>0</v>
      </c>
      <c r="AF36" s="12">
        <v>0</v>
      </c>
      <c r="AG36" s="78">
        <f t="shared" si="342"/>
        <v>0</v>
      </c>
      <c r="AH36" s="50">
        <f t="shared" si="343"/>
        <v>-8.2748128426579221E-3</v>
      </c>
      <c r="AI36" s="90">
        <f t="shared" si="344"/>
        <v>-8.2748128426579221E-3</v>
      </c>
      <c r="AJ36" s="50">
        <f t="shared" si="345"/>
        <v>-6.0546885653660291E-3</v>
      </c>
      <c r="AK36" s="89">
        <f t="shared" si="346"/>
        <v>-6.0546885653660291E-3</v>
      </c>
      <c r="AL36" s="48" t="str">
        <f t="shared" si="347"/>
        <v>No</v>
      </c>
      <c r="AM36" s="48" t="str">
        <f t="shared" si="348"/>
        <v>No</v>
      </c>
      <c r="AN36" s="79" t="str">
        <f t="shared" si="349"/>
        <v>Pass</v>
      </c>
      <c r="AO36" s="84"/>
      <c r="AP36" s="49">
        <f>IF(ISNUMBER(SEARCH("RetlMed",C36)),Sheet3!D$2,IF(ISNUMBER(SEARCH("OffSml",C36)),Sheet3!A$2,IF(ISNUMBER(SEARCH("OffMed",C36)),Sheet3!B$2,IF(ISNUMBER(SEARCH("OffLrg",C36)),Sheet3!C$2,IF(ISNUMBER(SEARCH("RetlStrp",C36)),Sheet3!E$2)))))</f>
        <v>53600</v>
      </c>
      <c r="AQ36" s="17"/>
      <c r="AR36" s="17"/>
      <c r="AS36" s="17"/>
    </row>
    <row r="37" spans="1:45" s="4" customFormat="1" ht="26.25" customHeight="1" x14ac:dyDescent="0.2">
      <c r="A37" s="5"/>
      <c r="B37" s="47" t="str">
        <f t="shared" si="18"/>
        <v>CBECC-Com 2016.2.1</v>
      </c>
      <c r="C37" s="66" t="s">
        <v>152</v>
      </c>
      <c r="D37" s="48">
        <f>INDEX(Sheet1!$C$5:$BD$192,MATCH($C37,Sheet1!$C$5:$C$192,0),54)</f>
        <v>131.25299999999999</v>
      </c>
      <c r="E37" s="78">
        <f t="shared" si="327"/>
        <v>131.25299999999999</v>
      </c>
      <c r="F37" s="10">
        <f>(INDEX(Sheet1!$C$5:$BD$192,MATCH($C37,Sheet1!$C$5:$C$192,0),18))/$AP37</f>
        <v>4.522276119402985</v>
      </c>
      <c r="G37" s="78">
        <f t="shared" si="328"/>
        <v>4.522276119402985</v>
      </c>
      <c r="H37" s="10">
        <f>(INDEX(Sheet1!$C$5:$BD$192,MATCH($C37,Sheet1!$C$5:$C$192,0),30))/$AP37</f>
        <v>2.6340858208955223E-2</v>
      </c>
      <c r="I37" s="78">
        <f t="shared" si="329"/>
        <v>2.6340858208955223E-2</v>
      </c>
      <c r="J37" s="10">
        <f t="shared" si="330"/>
        <v>18.064090774516814</v>
      </c>
      <c r="K37" s="78">
        <f t="shared" si="331"/>
        <v>18.064090774516814</v>
      </c>
      <c r="L37" s="10">
        <f>(((INDEX(Sheet1!$C$5:$BD$192,MATCH($C37,Sheet1!$C$5:$C$192,0),11))*3.4121416)+((INDEX(Sheet1!$C$5:$BD$192,MATCH($C37,Sheet1!$C$5:$C$192,0),23))*99.976))/$AP37</f>
        <v>1.4977659641702648</v>
      </c>
      <c r="M37" s="78">
        <f t="shared" si="332"/>
        <v>1.4977659641702648</v>
      </c>
      <c r="N37" s="10">
        <f>(((INDEX(Sheet1!$C$5:$BD$192,MATCH($C37,Sheet1!$C$5:$C$192,0),12))*3.4121416)+((INDEX(Sheet1!$C$5:$BD$192,MATCH($C37,Sheet1!$C$5:$C$192,0),24))*99.976))/$AP37</f>
        <v>5.4609543845970157</v>
      </c>
      <c r="O37" s="78">
        <f t="shared" si="333"/>
        <v>5.4609543845970157</v>
      </c>
      <c r="P37" s="10">
        <f>(((INDEX(Sheet1!$C$5:$BD$192,MATCH($C37,Sheet1!$C$5:$C$192,0),17))*3.4121416)+((INDEX(Sheet1!$C$5:$BD$192,MATCH($C37,Sheet1!$C$5:$C$192,0),29))*99.976))/$AP37</f>
        <v>4.9934973513328353</v>
      </c>
      <c r="Q37" s="78">
        <f t="shared" si="334"/>
        <v>4.9934973513328353</v>
      </c>
      <c r="R37" s="10">
        <f>(((INDEX(Sheet1!$C$5:$BD$192,MATCH($C37,Sheet1!$C$5:$C$192,0),31))+(INDEX(Sheet1!$C$5:$BD$192,MATCH($C37,Sheet1!$C$5:$C$192,0),32)))*99.976)/$AP37</f>
        <v>0</v>
      </c>
      <c r="S37" s="78">
        <f t="shared" si="335"/>
        <v>0</v>
      </c>
      <c r="T37" s="48">
        <f>(((INDEX(Sheet1!$C$5:$BD$192,MATCH($C37,Sheet1!$C$5:$C$192,0),19))+(INDEX(Sheet1!$C$5:$BD$192,MATCH($C37,Sheet1!$C$5:$C$192,0),20)))*3.4121416)/$AP37</f>
        <v>14.622618239955223</v>
      </c>
      <c r="U37" s="78">
        <f t="shared" si="336"/>
        <v>14.622618239955223</v>
      </c>
      <c r="V37" s="10">
        <f>(((INDEX(Sheet1!$C$5:$BD$192,MATCH($C37,Sheet1!$C$5:$C$192,0),13))*3.4121416)+((INDEX(Sheet1!$C$5:$BD$192,MATCH($C37,Sheet1!$C$5:$C$192,0),25))*99.976))/$AP37</f>
        <v>4.9166732378462683</v>
      </c>
      <c r="W37" s="78">
        <f t="shared" si="337"/>
        <v>4.9166732378462683</v>
      </c>
      <c r="X37" s="10">
        <f>(((INDEX(Sheet1!$C$5:$BD$192,MATCH($C37,Sheet1!$C$5:C$192,0),15))*3.4121416)+((INDEX(Sheet1!$C$5:$BD$192,MATCH($C37,Sheet1!$C$5:C$192,0),27))*99.976))/$AP37</f>
        <v>5.9187097316701485E-2</v>
      </c>
      <c r="Y37" s="78">
        <f t="shared" si="338"/>
        <v>5.9187097316701485E-2</v>
      </c>
      <c r="Z37" s="10">
        <f>(((INDEX(Sheet1!$C$5:$BD$192,MATCH($C37,Sheet1!$C$5:C$192,0),14))*3.4121416)+((INDEX(Sheet1!$C$5:$BD$192,MATCH($C37,Sheet1!$C$5:C$192,0),26))*99.976))/$AP37</f>
        <v>0</v>
      </c>
      <c r="AA37" s="78">
        <f t="shared" si="339"/>
        <v>0</v>
      </c>
      <c r="AB37" s="10">
        <f>(((INDEX(Sheet1!$C$5:$BD$192,MATCH($C37,Sheet1!$C$5:C$192,0),16))*3.4121416)+((INDEX(Sheet1!$C$5:$BD$192,MATCH($C37,Sheet1!$C$5:C$192,0),28))*99.976))/$AP37</f>
        <v>1.1360127392537311</v>
      </c>
      <c r="AC37" s="78">
        <f t="shared" si="340"/>
        <v>1.1360127392537311</v>
      </c>
      <c r="AD37" s="12">
        <v>0</v>
      </c>
      <c r="AE37" s="78">
        <f t="shared" si="341"/>
        <v>0</v>
      </c>
      <c r="AF37" s="12">
        <v>0</v>
      </c>
      <c r="AG37" s="78">
        <f t="shared" si="342"/>
        <v>0</v>
      </c>
      <c r="AH37" s="50">
        <f t="shared" si="343"/>
        <v>0.21759418165626121</v>
      </c>
      <c r="AI37" s="90">
        <f t="shared" si="344"/>
        <v>0.21759418165626121</v>
      </c>
      <c r="AJ37" s="50">
        <f t="shared" si="345"/>
        <v>0.32218034244445781</v>
      </c>
      <c r="AK37" s="89">
        <f t="shared" si="346"/>
        <v>0.32218034244445781</v>
      </c>
      <c r="AL37" s="48" t="str">
        <f t="shared" si="347"/>
        <v>Yes</v>
      </c>
      <c r="AM37" s="48" t="str">
        <f t="shared" si="348"/>
        <v>Yes</v>
      </c>
      <c r="AN37" s="79" t="str">
        <f t="shared" si="349"/>
        <v>Pass</v>
      </c>
      <c r="AO37" s="84"/>
      <c r="AP37" s="49">
        <f>IF(ISNUMBER(SEARCH("RetlMed",C37)),Sheet3!D$2,IF(ISNUMBER(SEARCH("OffSml",C37)),Sheet3!A$2,IF(ISNUMBER(SEARCH("OffMed",C37)),Sheet3!B$2,IF(ISNUMBER(SEARCH("OffLrg",C37)),Sheet3!C$2,IF(ISNUMBER(SEARCH("RetlStrp",C37)),Sheet3!E$2)))))</f>
        <v>53600</v>
      </c>
      <c r="AQ37" s="17"/>
      <c r="AR37" s="17"/>
      <c r="AS37" s="17"/>
    </row>
    <row r="38" spans="1:45" s="4" customFormat="1" ht="26.25" customHeight="1" x14ac:dyDescent="0.2">
      <c r="A38" s="5"/>
      <c r="B38" s="47" t="str">
        <f t="shared" si="18"/>
        <v>CBECC-Com 2016.2.1</v>
      </c>
      <c r="C38" s="66" t="s">
        <v>153</v>
      </c>
      <c r="D38" s="48">
        <f>INDEX(Sheet1!$C$5:$BD$192,MATCH($C38,Sheet1!$C$5:$C$192,0),54)</f>
        <v>106.843</v>
      </c>
      <c r="E38" s="78">
        <f t="shared" si="327"/>
        <v>106.843</v>
      </c>
      <c r="F38" s="10">
        <f>(INDEX(Sheet1!$C$5:$BD$192,MATCH($C38,Sheet1!$C$5:$C$192,0),18))/$AP38</f>
        <v>3.3787313432835822</v>
      </c>
      <c r="G38" s="78">
        <f t="shared" si="328"/>
        <v>3.3787313432835822</v>
      </c>
      <c r="H38" s="10">
        <f>(INDEX(Sheet1!$C$5:$BD$192,MATCH($C38,Sheet1!$C$5:$C$192,0),30))/$AP38</f>
        <v>3.6992164179104475E-2</v>
      </c>
      <c r="I38" s="78">
        <f t="shared" si="329"/>
        <v>3.6992164179104475E-2</v>
      </c>
      <c r="J38" s="10">
        <f t="shared" si="330"/>
        <v>15.22704216469779</v>
      </c>
      <c r="K38" s="78">
        <f t="shared" si="331"/>
        <v>15.22704216469779</v>
      </c>
      <c r="L38" s="10">
        <f>(((INDEX(Sheet1!$C$5:$BD$192,MATCH($C38,Sheet1!$C$5:$C$192,0),11))*3.4121416)+((INDEX(Sheet1!$C$5:$BD$192,MATCH($C38,Sheet1!$C$5:$C$192,0),23))*99.976))/$AP38</f>
        <v>2.5628829945655509</v>
      </c>
      <c r="M38" s="78">
        <f t="shared" si="332"/>
        <v>2.5628829945655509</v>
      </c>
      <c r="N38" s="10">
        <f>(((INDEX(Sheet1!$C$5:$BD$192,MATCH($C38,Sheet1!$C$5:$C$192,0),12))*3.4121416)+((INDEX(Sheet1!$C$5:$BD$192,MATCH($C38,Sheet1!$C$5:$C$192,0),24))*99.976))/$AP38</f>
        <v>5.0293312040686571</v>
      </c>
      <c r="O38" s="78">
        <f t="shared" si="333"/>
        <v>5.0293312040686571</v>
      </c>
      <c r="P38" s="10">
        <f>(((INDEX(Sheet1!$C$5:$BD$192,MATCH($C38,Sheet1!$C$5:$C$192,0),17))*3.4121416)+((INDEX(Sheet1!$C$5:$BD$192,MATCH($C38,Sheet1!$C$5:$C$192,0),29))*99.976))/$AP38</f>
        <v>4.9934973513328353</v>
      </c>
      <c r="Q38" s="78">
        <f t="shared" si="334"/>
        <v>4.9934973513328353</v>
      </c>
      <c r="R38" s="10">
        <f>(((INDEX(Sheet1!$C$5:$BD$192,MATCH($C38,Sheet1!$C$5:$C$192,0),31))+(INDEX(Sheet1!$C$5:$BD$192,MATCH($C38,Sheet1!$C$5:$C$192,0),32)))*99.976)/$AP38</f>
        <v>0</v>
      </c>
      <c r="S38" s="78">
        <f t="shared" si="335"/>
        <v>0</v>
      </c>
      <c r="T38" s="48">
        <f>(((INDEX(Sheet1!$C$5:$BD$192,MATCH($C38,Sheet1!$C$5:$C$192,0),19))+(INDEX(Sheet1!$C$5:$BD$192,MATCH($C38,Sheet1!$C$5:$C$192,0),20)))*3.4121416)/$AP38</f>
        <v>14.622618239955223</v>
      </c>
      <c r="U38" s="78">
        <f t="shared" si="336"/>
        <v>14.622618239955223</v>
      </c>
      <c r="V38" s="10">
        <f>(((INDEX(Sheet1!$C$5:$BD$192,MATCH($C38,Sheet1!$C$5:$C$192,0),13))*3.4121416)+((INDEX(Sheet1!$C$5:$BD$192,MATCH($C38,Sheet1!$C$5:$C$192,0),25))*99.976))/$AP38</f>
        <v>1.3853294895999999</v>
      </c>
      <c r="W38" s="78">
        <f t="shared" si="337"/>
        <v>1.3853294895999999</v>
      </c>
      <c r="X38" s="10">
        <f>(((INDEX(Sheet1!$C$5:$BD$192,MATCH($C38,Sheet1!$C$5:C$192,0),15))*3.4121416)+((INDEX(Sheet1!$C$5:$BD$192,MATCH($C38,Sheet1!$C$5:C$192,0),27))*99.976))/$AP38</f>
        <v>0.11999025110089553</v>
      </c>
      <c r="Y38" s="78">
        <f t="shared" si="338"/>
        <v>0.11999025110089553</v>
      </c>
      <c r="Z38" s="10">
        <f>(((INDEX(Sheet1!$C$5:$BD$192,MATCH($C38,Sheet1!$C$5:C$192,0),14))*3.4121416)+((INDEX(Sheet1!$C$5:$BD$192,MATCH($C38,Sheet1!$C$5:C$192,0),26))*99.976))/$AP38</f>
        <v>0</v>
      </c>
      <c r="AA38" s="78">
        <f t="shared" si="339"/>
        <v>0</v>
      </c>
      <c r="AB38" s="10">
        <f>(((INDEX(Sheet1!$C$5:$BD$192,MATCH($C38,Sheet1!$C$5:C$192,0),16))*3.4121416)+((INDEX(Sheet1!$C$5:$BD$192,MATCH($C38,Sheet1!$C$5:C$192,0),28))*99.976))/$AP38</f>
        <v>1.1360108740298507</v>
      </c>
      <c r="AC38" s="78">
        <f t="shared" si="340"/>
        <v>1.1360108740298507</v>
      </c>
      <c r="AD38" s="12">
        <v>0</v>
      </c>
      <c r="AE38" s="78">
        <f t="shared" si="341"/>
        <v>0</v>
      </c>
      <c r="AF38" s="12">
        <v>0</v>
      </c>
      <c r="AG38" s="78">
        <f t="shared" si="342"/>
        <v>0</v>
      </c>
      <c r="AH38" s="50">
        <f t="shared" si="343"/>
        <v>-8.8499679953986995E-3</v>
      </c>
      <c r="AI38" s="90">
        <f t="shared" si="344"/>
        <v>-8.8499679953986995E-3</v>
      </c>
      <c r="AJ38" s="50">
        <f t="shared" si="345"/>
        <v>-1.2158469200181043E-2</v>
      </c>
      <c r="AK38" s="89">
        <f t="shared" si="346"/>
        <v>-1.2158469200181043E-2</v>
      </c>
      <c r="AL38" s="48" t="str">
        <f t="shared" si="347"/>
        <v>No</v>
      </c>
      <c r="AM38" s="48" t="str">
        <f t="shared" si="348"/>
        <v>No</v>
      </c>
      <c r="AN38" s="79" t="str">
        <f t="shared" si="349"/>
        <v>Pass</v>
      </c>
      <c r="AO38" s="84"/>
      <c r="AP38" s="49">
        <f>IF(ISNUMBER(SEARCH("RetlMed",C38)),Sheet3!D$2,IF(ISNUMBER(SEARCH("OffSml",C38)),Sheet3!A$2,IF(ISNUMBER(SEARCH("OffMed",C38)),Sheet3!B$2,IF(ISNUMBER(SEARCH("OffLrg",C38)),Sheet3!C$2,IF(ISNUMBER(SEARCH("RetlStrp",C38)),Sheet3!E$2)))))</f>
        <v>53600</v>
      </c>
      <c r="AQ38" s="17"/>
      <c r="AR38" s="17"/>
      <c r="AS38" s="17"/>
    </row>
    <row r="39" spans="1:45" s="4" customFormat="1" ht="26.25" customHeight="1" x14ac:dyDescent="0.2">
      <c r="A39" s="5"/>
      <c r="B39" s="47" t="str">
        <f t="shared" si="18"/>
        <v>CBECC-Com 2016.2.1</v>
      </c>
      <c r="C39" s="65" t="s">
        <v>140</v>
      </c>
      <c r="D39" s="53">
        <f>INDEX(Sheet1!$C$5:$BD$192,MATCH($C39,Sheet1!$C$5:$C$192,0),54)</f>
        <v>322.92599999999999</v>
      </c>
      <c r="E39" s="78">
        <f t="shared" si="1"/>
        <v>322.92599999999999</v>
      </c>
      <c r="F39" s="53">
        <f>(INDEX(Sheet1!$C$5:$BD$192,MATCH($C39,Sheet1!$C$5:$C$192,0),18))/$AP39</f>
        <v>7.1943283582089554</v>
      </c>
      <c r="G39" s="78">
        <f t="shared" ref="G39" si="350">F39</f>
        <v>7.1943283582089554</v>
      </c>
      <c r="H39" s="53">
        <f>(INDEX(Sheet1!$C$5:$BD$192,MATCH($C39,Sheet1!$C$5:$C$192,0),30))/$AP39</f>
        <v>0.85247574626865663</v>
      </c>
      <c r="I39" s="78">
        <f t="shared" ref="I39" si="351">H39</f>
        <v>0.85247574626865663</v>
      </c>
      <c r="J39" s="53">
        <f t="shared" si="4"/>
        <v>109.77524960399498</v>
      </c>
      <c r="K39" s="78">
        <f t="shared" ref="K39" si="352">J39</f>
        <v>109.77524960399498</v>
      </c>
      <c r="L39" s="53">
        <f>(((INDEX(Sheet1!$C$5:$BD$192,MATCH($C39,Sheet1!$C$5:$C$192,0),11))*3.4121416)+((INDEX(Sheet1!$C$5:$BD$192,MATCH($C39,Sheet1!$C$5:$C$192,0),23))*99.976))/$AP39</f>
        <v>83.908191929490499</v>
      </c>
      <c r="M39" s="78">
        <f t="shared" ref="M39" si="353">L39</f>
        <v>83.908191929490499</v>
      </c>
      <c r="N39" s="53">
        <f>(((INDEX(Sheet1!$C$5:$BD$192,MATCH($C39,Sheet1!$C$5:$C$192,0),12))*3.4121416)+((INDEX(Sheet1!$C$5:$BD$192,MATCH($C39,Sheet1!$C$5:$C$192,0),24))*99.976))/$AP39</f>
        <v>5.7833890339253724</v>
      </c>
      <c r="O39" s="78">
        <f t="shared" ref="O39" si="354">N39</f>
        <v>5.7833890339253724</v>
      </c>
      <c r="P39" s="53">
        <f>(((INDEX(Sheet1!$C$5:$BD$192,MATCH($C39,Sheet1!$C$5:$C$192,0),17))*3.4121416)+((INDEX(Sheet1!$C$5:$BD$192,MATCH($C39,Sheet1!$C$5:$C$192,0),29))*99.976))/$AP39</f>
        <v>7.3499821800895528</v>
      </c>
      <c r="Q39" s="78">
        <f t="shared" ref="Q39" si="355">P39</f>
        <v>7.3499821800895528</v>
      </c>
      <c r="R39" s="53">
        <f>(((INDEX(Sheet1!$C$5:$BD$192,MATCH($C39,Sheet1!$C$5:$C$192,0),31))+(INDEX(Sheet1!$C$5:$BD$192,MATCH($C39,Sheet1!$C$5:$C$192,0),32)))*99.976)/$AP39</f>
        <v>5.3868971328358217</v>
      </c>
      <c r="S39" s="78">
        <f t="shared" ref="S39" si="356">R39</f>
        <v>5.3868971328358217</v>
      </c>
      <c r="T39" s="53">
        <f>(((INDEX(Sheet1!$C$5:$BD$192,MATCH($C39,Sheet1!$C$5:$C$192,0),19))+(INDEX(Sheet1!$C$5:$BD$192,MATCH($C39,Sheet1!$C$5:$C$192,0),20)))*3.4121416)/$AP39</f>
        <v>16.471566103519404</v>
      </c>
      <c r="U39" s="78">
        <f t="shared" ref="U39" si="357">T39</f>
        <v>16.471566103519404</v>
      </c>
      <c r="V39" s="53">
        <f>(((INDEX(Sheet1!$C$5:$BD$192,MATCH($C39,Sheet1!$C$5:$C$192,0),13))*3.4121416)+((INDEX(Sheet1!$C$5:$BD$192,MATCH($C39,Sheet1!$C$5:$C$192,0),25))*99.976))/$AP39</f>
        <v>10.231777666850746</v>
      </c>
      <c r="W39" s="78">
        <f t="shared" ref="W39" si="358">V39</f>
        <v>10.231777666850746</v>
      </c>
      <c r="X39" s="53">
        <f>(((INDEX(Sheet1!$C$5:$BD$192,MATCH($C39,Sheet1!$C$5:C$192,0),15))*3.4121416)+((INDEX(Sheet1!$C$5:$BD$192,MATCH($C39,Sheet1!$C$5:C$192,0),27))*99.976))/$AP39</f>
        <v>1.1642914660268657</v>
      </c>
      <c r="Y39" s="78">
        <f t="shared" ref="Y39" si="359">X39</f>
        <v>1.1642914660268657</v>
      </c>
      <c r="Z39" s="53">
        <f>(((INDEX(Sheet1!$C$5:$BD$192,MATCH($C39,Sheet1!$C$5:C$192,0),14))*3.4121416)+((INDEX(Sheet1!$C$5:$BD$192,MATCH($C39,Sheet1!$C$5:C$192,0),26))*99.976))/$AP39</f>
        <v>0</v>
      </c>
      <c r="AA39" s="78">
        <f t="shared" ref="AA39" si="360">Z39</f>
        <v>0</v>
      </c>
      <c r="AB39" s="53">
        <f>(((INDEX(Sheet1!$C$5:$BD$192,MATCH($C39,Sheet1!$C$5:C$192,0),16))*3.4121416)+((INDEX(Sheet1!$C$5:$BD$192,MATCH($C39,Sheet1!$C$5:C$192,0),28))*99.976))/$AP39</f>
        <v>1.3376173276119403</v>
      </c>
      <c r="AC39" s="78">
        <f t="shared" ref="AC39" si="361">AB39</f>
        <v>1.3376173276119403</v>
      </c>
      <c r="AD39" s="54">
        <v>0</v>
      </c>
      <c r="AE39" s="78">
        <f t="shared" ref="AE39" si="362">AD39</f>
        <v>0</v>
      </c>
      <c r="AF39" s="54">
        <v>0</v>
      </c>
      <c r="AG39" s="78">
        <f t="shared" ref="AG39" si="363">AF39</f>
        <v>0</v>
      </c>
      <c r="AH39" s="55"/>
      <c r="AI39" s="53"/>
      <c r="AJ39" s="55"/>
      <c r="AK39" s="53"/>
      <c r="AL39" s="53"/>
      <c r="AM39" s="53"/>
      <c r="AN39" s="80"/>
      <c r="AO39" s="84"/>
      <c r="AP39" s="49">
        <f>IF(ISNUMBER(SEARCH("RetlMed",C39)),Sheet3!D$2,IF(ISNUMBER(SEARCH("OffSml",C39)),Sheet3!A$2,IF(ISNUMBER(SEARCH("OffMed",C39)),Sheet3!B$2,IF(ISNUMBER(SEARCH("OffLrg",C39)),Sheet3!C$2,IF(ISNUMBER(SEARCH("RetlStrp",C39)),Sheet3!E$2)))))</f>
        <v>53600</v>
      </c>
      <c r="AQ39" s="17"/>
      <c r="AR39" s="17"/>
      <c r="AS39" s="17"/>
    </row>
    <row r="40" spans="1:45" s="4" customFormat="1" ht="26.25" customHeight="1" x14ac:dyDescent="0.2">
      <c r="A40" s="5"/>
      <c r="B40" s="47" t="str">
        <f t="shared" si="18"/>
        <v>CBECC-Com 2016.2.1</v>
      </c>
      <c r="C40" s="66" t="s">
        <v>141</v>
      </c>
      <c r="D40" s="48">
        <f>INDEX(Sheet1!$C$5:$BD$192,MATCH($C40,Sheet1!$C$5:$C$192,0),54)</f>
        <v>313.43400000000003</v>
      </c>
      <c r="E40" s="78">
        <f t="shared" si="1"/>
        <v>313.43400000000003</v>
      </c>
      <c r="F40" s="10">
        <f>(INDEX(Sheet1!$C$5:$BD$192,MATCH($C40,Sheet1!$C$5:$C$192,0),18))/$AP40</f>
        <v>7.1345522388059699</v>
      </c>
      <c r="G40" s="78">
        <f t="shared" ref="G40" si="364">F40</f>
        <v>7.1345522388059699</v>
      </c>
      <c r="H40" s="10">
        <f>(INDEX(Sheet1!$C$5:$BD$192,MATCH($C40,Sheet1!$C$5:$C$192,0),30))/$AP40</f>
        <v>0.81558022388059703</v>
      </c>
      <c r="I40" s="78">
        <f t="shared" ref="I40" si="365">H40</f>
        <v>0.81558022388059703</v>
      </c>
      <c r="J40" s="10">
        <f t="shared" si="4"/>
        <v>105.88246243544741</v>
      </c>
      <c r="K40" s="78">
        <f t="shared" ref="K40" si="366">J40</f>
        <v>105.88246243544741</v>
      </c>
      <c r="L40" s="10">
        <f>(((INDEX(Sheet1!$C$5:$BD$192,MATCH($C40,Sheet1!$C$5:$C$192,0),11))*3.4121416)+((INDEX(Sheet1!$C$5:$BD$192,MATCH($C40,Sheet1!$C$5:$C$192,0),23))*99.976))/$AP40</f>
        <v>80.218519492212351</v>
      </c>
      <c r="M40" s="78">
        <f t="shared" ref="M40" si="367">L40</f>
        <v>80.218519492212351</v>
      </c>
      <c r="N40" s="10">
        <f>(((INDEX(Sheet1!$C$5:$BD$192,MATCH($C40,Sheet1!$C$5:$C$192,0),12))*3.4121416)+((INDEX(Sheet1!$C$5:$BD$192,MATCH($C40,Sheet1!$C$5:$C$192,0),24))*99.976))/$AP40</f>
        <v>3.1545758366865675</v>
      </c>
      <c r="O40" s="78">
        <f t="shared" ref="O40" si="368">N40</f>
        <v>3.1545758366865675</v>
      </c>
      <c r="P40" s="10">
        <f>(((INDEX(Sheet1!$C$5:$BD$192,MATCH($C40,Sheet1!$C$5:$C$192,0),17))*3.4121416)+((INDEX(Sheet1!$C$5:$BD$192,MATCH($C40,Sheet1!$C$5:$C$192,0),29))*99.976))/$AP40</f>
        <v>7.3499821800895528</v>
      </c>
      <c r="Q40" s="78">
        <f t="shared" ref="Q40" si="369">P40</f>
        <v>7.3499821800895528</v>
      </c>
      <c r="R40" s="10">
        <f>(((INDEX(Sheet1!$C$5:$BD$192,MATCH($C40,Sheet1!$C$5:$C$192,0),31))+(INDEX(Sheet1!$C$5:$BD$192,MATCH($C40,Sheet1!$C$5:$C$192,0),32)))*99.976)/$AP40</f>
        <v>5.3868971328358217</v>
      </c>
      <c r="S40" s="78">
        <f t="shared" ref="S40" si="370">R40</f>
        <v>5.3868971328358217</v>
      </c>
      <c r="T40" s="48">
        <f>(((INDEX(Sheet1!$C$5:$BD$192,MATCH($C40,Sheet1!$C$5:$C$192,0),19))+(INDEX(Sheet1!$C$5:$BD$192,MATCH($C40,Sheet1!$C$5:$C$192,0),20)))*3.4121416)/$AP40</f>
        <v>16.471566103519404</v>
      </c>
      <c r="U40" s="78">
        <f t="shared" ref="U40" si="371">T40</f>
        <v>16.471566103519404</v>
      </c>
      <c r="V40" s="10">
        <f>(((INDEX(Sheet1!$C$5:$BD$192,MATCH($C40,Sheet1!$C$5:$C$192,0),13))*3.4121416)+((INDEX(Sheet1!$C$5:$BD$192,MATCH($C40,Sheet1!$C$5:$C$192,0),25))*99.976))/$AP40</f>
        <v>13.209444147074626</v>
      </c>
      <c r="W40" s="78">
        <f t="shared" ref="W40" si="372">V40</f>
        <v>13.209444147074626</v>
      </c>
      <c r="X40" s="10">
        <f>(((INDEX(Sheet1!$C$5:$BD$192,MATCH($C40,Sheet1!$C$5:C$192,0),15))*3.4121416)+((INDEX(Sheet1!$C$5:$BD$192,MATCH($C40,Sheet1!$C$5:C$192,0),27))*99.976))/$AP40</f>
        <v>0.61232345177238812</v>
      </c>
      <c r="Y40" s="78">
        <f t="shared" ref="Y40" si="373">X40</f>
        <v>0.61232345177238812</v>
      </c>
      <c r="Z40" s="10">
        <f>(((INDEX(Sheet1!$C$5:$BD$192,MATCH($C40,Sheet1!$C$5:C$192,0),14))*3.4121416)+((INDEX(Sheet1!$C$5:$BD$192,MATCH($C40,Sheet1!$C$5:C$192,0),26))*99.976))/$AP40</f>
        <v>0</v>
      </c>
      <c r="AA40" s="78">
        <f t="shared" ref="AA40" si="374">Z40</f>
        <v>0</v>
      </c>
      <c r="AB40" s="10">
        <f>(((INDEX(Sheet1!$C$5:$BD$192,MATCH($C40,Sheet1!$C$5:C$192,0),16))*3.4121416)+((INDEX(Sheet1!$C$5:$BD$192,MATCH($C40,Sheet1!$C$5:C$192,0),28))*99.976))/$AP40</f>
        <v>1.3376173276119403</v>
      </c>
      <c r="AC40" s="78">
        <f t="shared" ref="AC40" si="375">AB40</f>
        <v>1.3376173276119403</v>
      </c>
      <c r="AD40" s="12">
        <v>0</v>
      </c>
      <c r="AE40" s="78">
        <f t="shared" ref="AE40" si="376">AD40</f>
        <v>0</v>
      </c>
      <c r="AF40" s="12">
        <v>0</v>
      </c>
      <c r="AG40" s="78">
        <f t="shared" ref="AG40" si="377">AF40</f>
        <v>0</v>
      </c>
      <c r="AH40" s="50">
        <f>IF(D39=0,"",(D40-D$39)/D$39)</f>
        <v>-2.9393731071514721E-2</v>
      </c>
      <c r="AI40" s="90">
        <f>IF(E39=0,"",(E40-E$39)/E$39)</f>
        <v>-2.9393731071514721E-2</v>
      </c>
      <c r="AJ40" s="50">
        <f>IF(F39=0,"",(F40-F$39)/F$39)</f>
        <v>-8.3087838678893647E-3</v>
      </c>
      <c r="AK40" s="89">
        <f>IF(G39=0,"",(G40-G$39)/G$39)</f>
        <v>-8.3087838678893647E-3</v>
      </c>
      <c r="AL40" s="48" t="str">
        <f t="shared" si="121"/>
        <v>No</v>
      </c>
      <c r="AM40" s="48" t="str">
        <f t="shared" si="17"/>
        <v>No</v>
      </c>
      <c r="AN40" s="79" t="str">
        <f>IF((AL40=AM40),(IF(AND(AI40&gt;(-0.5%*D$39),AI40&lt;(0.5%*D$39),AE40&lt;=150,AG40&lt;=150,(COUNTBLANK(D40:AK40)=0)),"Pass","Fail")),IF(COUNTA(D40:AK40)=0,"","Fail"))</f>
        <v>Pass</v>
      </c>
      <c r="AO40" s="84"/>
      <c r="AP40" s="49">
        <f>IF(ISNUMBER(SEARCH("RetlMed",C40)),Sheet3!D$2,IF(ISNUMBER(SEARCH("OffSml",C40)),Sheet3!A$2,IF(ISNUMBER(SEARCH("OffMed",C40)),Sheet3!B$2,IF(ISNUMBER(SEARCH("OffLrg",C40)),Sheet3!C$2,IF(ISNUMBER(SEARCH("RetlStrp",C40)),Sheet3!E$2)))))</f>
        <v>53600</v>
      </c>
      <c r="AQ40" s="17"/>
      <c r="AR40" s="17"/>
      <c r="AS40" s="17"/>
    </row>
    <row r="41" spans="1:45" s="4" customFormat="1" ht="26.25" customHeight="1" x14ac:dyDescent="0.2">
      <c r="A41" s="5"/>
      <c r="B41" s="47" t="str">
        <f t="shared" si="18"/>
        <v>CBECC-Com 2016.2.1</v>
      </c>
      <c r="C41" s="65" t="s">
        <v>138</v>
      </c>
      <c r="D41" s="53">
        <f>INDEX(Sheet1!$C$5:$BD$192,MATCH($C41,Sheet1!$C$5:$C$192,0),54)</f>
        <v>314.517</v>
      </c>
      <c r="E41" s="78">
        <f t="shared" si="1"/>
        <v>314.517</v>
      </c>
      <c r="F41" s="53">
        <f>(INDEX(Sheet1!$C$5:$BD$192,MATCH($C41,Sheet1!$C$5:$C$192,0),18))/$AP41</f>
        <v>9.0021268656716416</v>
      </c>
      <c r="G41" s="78">
        <f t="shared" ref="G41" si="378">F41</f>
        <v>9.0021268656716416</v>
      </c>
      <c r="H41" s="53">
        <f>(INDEX(Sheet1!$C$5:$BD$192,MATCH($C41,Sheet1!$C$5:$C$192,0),30))/$AP41</f>
        <v>0.53211380597014923</v>
      </c>
      <c r="I41" s="78">
        <f t="shared" ref="I41" si="379">H41</f>
        <v>0.53211380597014923</v>
      </c>
      <c r="J41" s="53">
        <f t="shared" si="4"/>
        <v>83.915299925534867</v>
      </c>
      <c r="K41" s="78">
        <f t="shared" ref="K41" si="380">J41</f>
        <v>83.915299925534867</v>
      </c>
      <c r="L41" s="53">
        <f>(((INDEX(Sheet1!$C$5:$BD$192,MATCH($C41,Sheet1!$C$5:$C$192,0),11))*3.4121416)+((INDEX(Sheet1!$C$5:$BD$192,MATCH($C41,Sheet1!$C$5:$C$192,0),23))*99.976))/$AP41</f>
        <v>52.062123069515465</v>
      </c>
      <c r="M41" s="78">
        <f t="shared" ref="M41" si="381">L41</f>
        <v>52.062123069515465</v>
      </c>
      <c r="N41" s="53">
        <f>(((INDEX(Sheet1!$C$5:$BD$192,MATCH($C41,Sheet1!$C$5:$C$192,0),12))*3.4121416)+((INDEX(Sheet1!$C$5:$BD$192,MATCH($C41,Sheet1!$C$5:$C$192,0),24))*99.976))/$AP41</f>
        <v>12.205854364910449</v>
      </c>
      <c r="O41" s="78">
        <f t="shared" ref="O41" si="382">N41</f>
        <v>12.205854364910449</v>
      </c>
      <c r="P41" s="53">
        <f>(((INDEX(Sheet1!$C$5:$BD$192,MATCH($C41,Sheet1!$C$5:$C$192,0),17))*3.4121416)+((INDEX(Sheet1!$C$5:$BD$192,MATCH($C41,Sheet1!$C$5:$C$192,0),29))*99.976))/$AP41</f>
        <v>7.350682433029851</v>
      </c>
      <c r="Q41" s="78">
        <f t="shared" ref="Q41" si="383">P41</f>
        <v>7.350682433029851</v>
      </c>
      <c r="R41" s="53">
        <f>(((INDEX(Sheet1!$C$5:$BD$192,MATCH($C41,Sheet1!$C$5:$C$192,0),31))+(INDEX(Sheet1!$C$5:$BD$192,MATCH($C41,Sheet1!$C$5:$C$192,0),32)))*99.976)/$AP41</f>
        <v>5.3868971328358217</v>
      </c>
      <c r="S41" s="78">
        <f t="shared" ref="S41" si="384">R41</f>
        <v>5.3868971328358217</v>
      </c>
      <c r="T41" s="53">
        <f>(((INDEX(Sheet1!$C$5:$BD$192,MATCH($C41,Sheet1!$C$5:$C$192,0),19))+(INDEX(Sheet1!$C$5:$BD$192,MATCH($C41,Sheet1!$C$5:$C$192,0),20)))*3.4121416)/$AP41</f>
        <v>16.471566103519404</v>
      </c>
      <c r="U41" s="78">
        <f t="shared" ref="U41" si="385">T41</f>
        <v>16.471566103519404</v>
      </c>
      <c r="V41" s="53">
        <f>(((INDEX(Sheet1!$C$5:$BD$192,MATCH($C41,Sheet1!$C$5:$C$192,0),13))*3.4121416)+((INDEX(Sheet1!$C$5:$BD$192,MATCH($C41,Sheet1!$C$5:$C$192,0),25))*99.976))/$AP41</f>
        <v>10.062507433373135</v>
      </c>
      <c r="W41" s="78">
        <f t="shared" ref="W41" si="386">V41</f>
        <v>10.062507433373135</v>
      </c>
      <c r="X41" s="53">
        <f>(((INDEX(Sheet1!$C$5:$BD$192,MATCH($C41,Sheet1!$C$5:C$192,0),15))*3.4121416)+((INDEX(Sheet1!$C$5:$BD$192,MATCH($C41,Sheet1!$C$5:C$192,0),27))*99.976))/$AP41</f>
        <v>1.0859586257507465</v>
      </c>
      <c r="Y41" s="78">
        <f t="shared" ref="Y41" si="387">X41</f>
        <v>1.0859586257507465</v>
      </c>
      <c r="Z41" s="53">
        <f>(((INDEX(Sheet1!$C$5:$BD$192,MATCH($C41,Sheet1!$C$5:C$192,0),14))*3.4121416)+((INDEX(Sheet1!$C$5:$BD$192,MATCH($C41,Sheet1!$C$5:C$192,0),26))*99.976))/$AP41</f>
        <v>0</v>
      </c>
      <c r="AA41" s="78">
        <f t="shared" ref="AA41" si="388">Z41</f>
        <v>0</v>
      </c>
      <c r="AB41" s="53">
        <f>(((INDEX(Sheet1!$C$5:$BD$192,MATCH($C41,Sheet1!$C$5:C$192,0),16))*3.4121416)+((INDEX(Sheet1!$C$5:$BD$192,MATCH($C41,Sheet1!$C$5:C$192,0),28))*99.976))/$AP41</f>
        <v>1.1481739989552238</v>
      </c>
      <c r="AC41" s="78">
        <f t="shared" ref="AC41" si="389">AB41</f>
        <v>1.1481739989552238</v>
      </c>
      <c r="AD41" s="54">
        <v>0</v>
      </c>
      <c r="AE41" s="78">
        <f t="shared" ref="AE41" si="390">AD41</f>
        <v>0</v>
      </c>
      <c r="AF41" s="54">
        <v>0</v>
      </c>
      <c r="AG41" s="78">
        <f t="shared" ref="AG41" si="391">AF41</f>
        <v>0</v>
      </c>
      <c r="AH41" s="55"/>
      <c r="AI41" s="53"/>
      <c r="AJ41" s="55"/>
      <c r="AK41" s="53"/>
      <c r="AL41" s="53"/>
      <c r="AM41" s="53"/>
      <c r="AN41" s="80"/>
      <c r="AO41" s="84"/>
      <c r="AP41" s="49">
        <f>IF(ISNUMBER(SEARCH("RetlMed",C41)),Sheet3!D$2,IF(ISNUMBER(SEARCH("OffSml",C41)),Sheet3!A$2,IF(ISNUMBER(SEARCH("OffMed",C41)),Sheet3!B$2,IF(ISNUMBER(SEARCH("OffLrg",C41)),Sheet3!C$2,IF(ISNUMBER(SEARCH("RetlStrp",C41)),Sheet3!E$2)))))</f>
        <v>53600</v>
      </c>
      <c r="AQ41" s="17"/>
      <c r="AR41" s="17"/>
      <c r="AS41" s="17"/>
    </row>
    <row r="42" spans="1:45" s="4" customFormat="1" ht="26.25" customHeight="1" x14ac:dyDescent="0.2">
      <c r="A42" s="5"/>
      <c r="B42" s="47" t="str">
        <f t="shared" si="18"/>
        <v>CBECC-Com 2016.2.1</v>
      </c>
      <c r="C42" s="66" t="s">
        <v>139</v>
      </c>
      <c r="D42" s="48">
        <f>INDEX(Sheet1!$C$5:$BD$192,MATCH($C42,Sheet1!$C$5:$C$192,0),54)</f>
        <v>261.10599999999999</v>
      </c>
      <c r="E42" s="78">
        <f t="shared" si="1"/>
        <v>261.10599999999999</v>
      </c>
      <c r="F42" s="10">
        <f>(INDEX(Sheet1!$C$5:$BD$192,MATCH($C42,Sheet1!$C$5:$C$192,0),18))/$AP42</f>
        <v>7.5825186567164176</v>
      </c>
      <c r="G42" s="78">
        <f t="shared" ref="G42" si="392">F42</f>
        <v>7.5825186567164176</v>
      </c>
      <c r="H42" s="10">
        <f>(INDEX(Sheet1!$C$5:$BD$192,MATCH($C42,Sheet1!$C$5:$C$192,0),30))/$AP42</f>
        <v>0.38282089552238807</v>
      </c>
      <c r="I42" s="78">
        <f t="shared" ref="I42" si="393">H42</f>
        <v>0.38282089552238807</v>
      </c>
      <c r="J42" s="10">
        <f t="shared" si="4"/>
        <v>64.145466404734236</v>
      </c>
      <c r="K42" s="78">
        <f t="shared" ref="K42" si="394">J42</f>
        <v>64.145466404734236</v>
      </c>
      <c r="L42" s="10">
        <f>(((INDEX(Sheet1!$C$5:$BD$192,MATCH($C42,Sheet1!$C$5:$C$192,0),11))*3.4121416)+((INDEX(Sheet1!$C$5:$BD$192,MATCH($C42,Sheet1!$C$5:$C$192,0),23))*99.976))/$AP42</f>
        <v>37.132914044057515</v>
      </c>
      <c r="M42" s="78">
        <f t="shared" ref="M42" si="395">L42</f>
        <v>37.132914044057515</v>
      </c>
      <c r="N42" s="10">
        <f>(((INDEX(Sheet1!$C$5:$BD$192,MATCH($C42,Sheet1!$C$5:$C$192,0),12))*3.4121416)+((INDEX(Sheet1!$C$5:$BD$192,MATCH($C42,Sheet1!$C$5:$C$192,0),24))*99.976))/$AP42</f>
        <v>5.291881495129851</v>
      </c>
      <c r="O42" s="78">
        <f t="shared" ref="O42" si="396">N42</f>
        <v>5.291881495129851</v>
      </c>
      <c r="P42" s="10">
        <f>(((INDEX(Sheet1!$C$5:$BD$192,MATCH($C42,Sheet1!$C$5:$C$192,0),17))*3.4121416)+((INDEX(Sheet1!$C$5:$BD$192,MATCH($C42,Sheet1!$C$5:$C$192,0),29))*99.976))/$AP42</f>
        <v>7.350682433029851</v>
      </c>
      <c r="Q42" s="78">
        <f t="shared" ref="Q42" si="397">P42</f>
        <v>7.350682433029851</v>
      </c>
      <c r="R42" s="10">
        <f>(((INDEX(Sheet1!$C$5:$BD$192,MATCH($C42,Sheet1!$C$5:$C$192,0),31))+(INDEX(Sheet1!$C$5:$BD$192,MATCH($C42,Sheet1!$C$5:$C$192,0),32)))*99.976)/$AP42</f>
        <v>5.3868971328358217</v>
      </c>
      <c r="S42" s="78">
        <f t="shared" ref="S42" si="398">R42</f>
        <v>5.3868971328358217</v>
      </c>
      <c r="T42" s="48">
        <f>(((INDEX(Sheet1!$C$5:$BD$192,MATCH($C42,Sheet1!$C$5:$C$192,0),19))+(INDEX(Sheet1!$C$5:$BD$192,MATCH($C42,Sheet1!$C$5:$C$192,0),20)))*3.4121416)/$AP42</f>
        <v>16.471566103519404</v>
      </c>
      <c r="U42" s="78">
        <f t="shared" ref="U42" si="399">T42</f>
        <v>16.471566103519404</v>
      </c>
      <c r="V42" s="10">
        <f>(((INDEX(Sheet1!$C$5:$BD$192,MATCH($C42,Sheet1!$C$5:$C$192,0),13))*3.4121416)+((INDEX(Sheet1!$C$5:$BD$192,MATCH($C42,Sheet1!$C$5:$C$192,0),25))*99.976))/$AP42</f>
        <v>12.718375857850745</v>
      </c>
      <c r="W42" s="78">
        <f t="shared" ref="W42" si="400">V42</f>
        <v>12.718375857850745</v>
      </c>
      <c r="X42" s="10">
        <f>(((INDEX(Sheet1!$C$5:$BD$192,MATCH($C42,Sheet1!$C$5:C$192,0),15))*3.4121416)+((INDEX(Sheet1!$C$5:$BD$192,MATCH($C42,Sheet1!$C$5:C$192,0),27))*99.976))/$AP42</f>
        <v>0.50343857571104478</v>
      </c>
      <c r="Y42" s="78">
        <f t="shared" ref="Y42" si="401">X42</f>
        <v>0.50343857571104478</v>
      </c>
      <c r="Z42" s="10">
        <f>(((INDEX(Sheet1!$C$5:$BD$192,MATCH($C42,Sheet1!$C$5:C$192,0),14))*3.4121416)+((INDEX(Sheet1!$C$5:$BD$192,MATCH($C42,Sheet1!$C$5:C$192,0),26))*99.976))/$AP42</f>
        <v>0</v>
      </c>
      <c r="AA42" s="78">
        <f t="shared" ref="AA42" si="402">Z42</f>
        <v>0</v>
      </c>
      <c r="AB42" s="10">
        <f>(((INDEX(Sheet1!$C$5:$BD$192,MATCH($C42,Sheet1!$C$5:C$192,0),16))*3.4121416)+((INDEX(Sheet1!$C$5:$BD$192,MATCH($C42,Sheet1!$C$5:C$192,0),28))*99.976))/$AP42</f>
        <v>1.1481739989552238</v>
      </c>
      <c r="AC42" s="78">
        <f t="shared" ref="AC42" si="403">AB42</f>
        <v>1.1481739989552238</v>
      </c>
      <c r="AD42" s="12">
        <v>0</v>
      </c>
      <c r="AE42" s="78">
        <f t="shared" ref="AE42" si="404">AD42</f>
        <v>0</v>
      </c>
      <c r="AF42" s="12">
        <v>0</v>
      </c>
      <c r="AG42" s="78">
        <f t="shared" ref="AG42" si="405">AF42</f>
        <v>0</v>
      </c>
      <c r="AH42" s="50">
        <f>IF(D41=0,"",(D42-D$41)/D$41)</f>
        <v>-0.16981911947525891</v>
      </c>
      <c r="AI42" s="90">
        <f>IF(E41=0,"",(E42-E$41)/E$41)</f>
        <v>-0.16981911947525891</v>
      </c>
      <c r="AJ42" s="50">
        <f>IF(F41=0,"",(F42-F$41)/F$41)</f>
        <v>-0.15769697874051325</v>
      </c>
      <c r="AK42" s="89">
        <f>IF(G41=0,"",(G42-G$41)/G$41)</f>
        <v>-0.15769697874051325</v>
      </c>
      <c r="AL42" s="48" t="str">
        <f t="shared" si="121"/>
        <v>No</v>
      </c>
      <c r="AM42" s="48" t="str">
        <f t="shared" si="17"/>
        <v>No</v>
      </c>
      <c r="AN42" s="79" t="str">
        <f>IF((AL42=AM42),(IF(AND(AI42&gt;(-0.5%*D$41),AI42&lt;(0.5%*D$41),AE42&lt;=150,AG42&lt;=150,(COUNTBLANK(D42:AK42)=0)),"Pass","Fail")),IF(COUNTA(D42:AK42)=0,"","Fail"))</f>
        <v>Pass</v>
      </c>
      <c r="AO42" s="84"/>
      <c r="AP42" s="49">
        <f>IF(ISNUMBER(SEARCH("RetlMed",C42)),Sheet3!D$2,IF(ISNUMBER(SEARCH("OffSml",C42)),Sheet3!A$2,IF(ISNUMBER(SEARCH("OffMed",C42)),Sheet3!B$2,IF(ISNUMBER(SEARCH("OffLrg",C42)),Sheet3!C$2,IF(ISNUMBER(SEARCH("RetlStrp",C42)),Sheet3!E$2)))))</f>
        <v>53600</v>
      </c>
      <c r="AQ42" s="17"/>
      <c r="AR42" s="17"/>
      <c r="AS42" s="17"/>
    </row>
    <row r="43" spans="1:45" s="4" customFormat="1" ht="26.25" customHeight="1" x14ac:dyDescent="0.2">
      <c r="A43" s="5"/>
      <c r="B43" s="47" t="str">
        <f t="shared" si="18"/>
        <v>CBECC-Com 2016.2.1</v>
      </c>
      <c r="C43" s="65" t="s">
        <v>135</v>
      </c>
      <c r="D43" s="53">
        <f>INDEX(Sheet1!$C$5:$BD$192,MATCH($C43,Sheet1!$C$5:$C$192,0),54)</f>
        <v>90.362200000000001</v>
      </c>
      <c r="E43" s="78">
        <f t="shared" si="1"/>
        <v>90.362200000000001</v>
      </c>
      <c r="F43" s="53">
        <f>(INDEX(Sheet1!$C$5:$BD$192,MATCH($C43,Sheet1!$C$5:$C$192,0),18))/$AP43</f>
        <v>2.6273565984757319</v>
      </c>
      <c r="G43" s="78">
        <f t="shared" ref="G43" si="406">F43</f>
        <v>2.6273565984757319</v>
      </c>
      <c r="H43" s="53">
        <f>(INDEX(Sheet1!$C$5:$BD$192,MATCH($C43,Sheet1!$C$5:$C$192,0),30))/$AP43</f>
        <v>0.10909185720016044</v>
      </c>
      <c r="I43" s="78">
        <f t="shared" ref="I43" si="407">H43</f>
        <v>0.10909185720016044</v>
      </c>
      <c r="J43" s="53">
        <f t="shared" si="4"/>
        <v>19.896237321346824</v>
      </c>
      <c r="K43" s="78">
        <f t="shared" ref="K43" si="408">J43</f>
        <v>19.896237321346824</v>
      </c>
      <c r="L43" s="53">
        <f>(((INDEX(Sheet1!$C$5:$BD$192,MATCH($C43,Sheet1!$C$5:$C$192,0),11))*3.4121416)+((INDEX(Sheet1!$C$5:$BD$192,MATCH($C43,Sheet1!$C$5:$C$192,0),23))*99.976))/$AP43</f>
        <v>9.6048011301366518</v>
      </c>
      <c r="M43" s="78">
        <f t="shared" ref="M43" si="409">L43</f>
        <v>9.6048011301366518</v>
      </c>
      <c r="N43" s="53">
        <f>(((INDEX(Sheet1!$C$5:$BD$192,MATCH($C43,Sheet1!$C$5:$C$192,0),12))*3.4121416)+((INDEX(Sheet1!$C$5:$BD$192,MATCH($C43,Sheet1!$C$5:$C$192,0),24))*99.976))/$AP43</f>
        <v>1.1490417633501806</v>
      </c>
      <c r="O43" s="78">
        <f t="shared" ref="O43" si="410">N43</f>
        <v>1.1490417633501806</v>
      </c>
      <c r="P43" s="53">
        <f>(((INDEX(Sheet1!$C$5:$BD$192,MATCH($C43,Sheet1!$C$5:$C$192,0),17))*3.4121416)+((INDEX(Sheet1!$C$5:$BD$192,MATCH($C43,Sheet1!$C$5:$C$192,0),29))*99.976))/$AP43</f>
        <v>5.010626603582832</v>
      </c>
      <c r="Q43" s="78">
        <f t="shared" ref="Q43" si="411">P43</f>
        <v>5.010626603582832</v>
      </c>
      <c r="R43" s="53">
        <f>(((INDEX(Sheet1!$C$5:$BD$192,MATCH($C43,Sheet1!$C$5:$C$192,0),31))+(INDEX(Sheet1!$C$5:$BD$192,MATCH($C43,Sheet1!$C$5:$C$192,0),32)))*99.976)/$AP43</f>
        <v>0</v>
      </c>
      <c r="S43" s="78">
        <f t="shared" ref="S43" si="412">R43</f>
        <v>0</v>
      </c>
      <c r="T43" s="53">
        <f>(((INDEX(Sheet1!$C$5:$BD$192,MATCH($C43,Sheet1!$C$5:$C$192,0),19))+(INDEX(Sheet1!$C$5:$BD$192,MATCH($C43,Sheet1!$C$5:$C$192,0),20)))*3.4121416)/$AP43</f>
        <v>14.644971969514641</v>
      </c>
      <c r="U43" s="78">
        <f t="shared" ref="U43" si="413">T43</f>
        <v>14.644971969514641</v>
      </c>
      <c r="V43" s="53">
        <f>(((INDEX(Sheet1!$C$5:$BD$192,MATCH($C43,Sheet1!$C$5:$C$192,0),13))*3.4121416)+((INDEX(Sheet1!$C$5:$BD$192,MATCH($C43,Sheet1!$C$5:$C$192,0),25))*99.976))/$AP43</f>
        <v>1.8731671927942237</v>
      </c>
      <c r="W43" s="78">
        <f t="shared" ref="W43" si="414">V43</f>
        <v>1.8731671927942237</v>
      </c>
      <c r="X43" s="53">
        <f>(((INDEX(Sheet1!$C$5:$BD$192,MATCH($C43,Sheet1!$C$5:C$192,0),15))*3.4121416)+((INDEX(Sheet1!$C$5:$BD$192,MATCH($C43,Sheet1!$C$5:C$192,0),27))*99.976))/$AP43</f>
        <v>0.9289018295579623</v>
      </c>
      <c r="Y43" s="78">
        <f t="shared" ref="Y43" si="415">X43</f>
        <v>0.9289018295579623</v>
      </c>
      <c r="Z43" s="53">
        <f>(((INDEX(Sheet1!$C$5:$BD$192,MATCH($C43,Sheet1!$C$5:C$192,0),14))*3.4121416)+((INDEX(Sheet1!$C$5:$BD$192,MATCH($C43,Sheet1!$C$5:C$192,0),26))*99.976))/$AP43</f>
        <v>2.5804030003594061E-2</v>
      </c>
      <c r="AA43" s="78">
        <f t="shared" ref="AA43" si="416">Z43</f>
        <v>2.5804030003594061E-2</v>
      </c>
      <c r="AB43" s="53">
        <f>(((INDEX(Sheet1!$C$5:$BD$192,MATCH($C43,Sheet1!$C$5:C$192,0),16))*3.4121416)+((INDEX(Sheet1!$C$5:$BD$192,MATCH($C43,Sheet1!$C$5:C$192,0),28))*99.976))/$AP43</f>
        <v>1.3038947719213798</v>
      </c>
      <c r="AC43" s="78">
        <f t="shared" ref="AC43" si="417">AB43</f>
        <v>1.3038947719213798</v>
      </c>
      <c r="AD43" s="54">
        <v>0</v>
      </c>
      <c r="AE43" s="78">
        <f t="shared" ref="AE43" si="418">AD43</f>
        <v>0</v>
      </c>
      <c r="AF43" s="54">
        <v>0</v>
      </c>
      <c r="AG43" s="78">
        <f t="shared" ref="AG43" si="419">AF43</f>
        <v>0</v>
      </c>
      <c r="AH43" s="55"/>
      <c r="AI43" s="53"/>
      <c r="AJ43" s="55"/>
      <c r="AK43" s="53"/>
      <c r="AL43" s="53"/>
      <c r="AM43" s="53"/>
      <c r="AN43" s="80"/>
      <c r="AO43" s="84"/>
      <c r="AP43" s="49">
        <f>IF(ISNUMBER(SEARCH("RetlMed",C43)),Sheet3!D$2,IF(ISNUMBER(SEARCH("OffSml",C43)),Sheet3!A$2,IF(ISNUMBER(SEARCH("OffMed",C43)),Sheet3!B$2,IF(ISNUMBER(SEARCH("OffLrg",C43)),Sheet3!C$2,IF(ISNUMBER(SEARCH("RetlStrp",C43)),Sheet3!E$2)))))</f>
        <v>498600</v>
      </c>
      <c r="AQ43" s="17"/>
      <c r="AR43" s="17"/>
      <c r="AS43" s="17"/>
    </row>
    <row r="44" spans="1:45" s="4" customFormat="1" ht="26.25" customHeight="1" x14ac:dyDescent="0.2">
      <c r="A44" s="5"/>
      <c r="B44" s="47" t="str">
        <f t="shared" si="18"/>
        <v>CBECC-Com 2016.2.1</v>
      </c>
      <c r="C44" s="66" t="s">
        <v>136</v>
      </c>
      <c r="D44" s="48">
        <f>INDEX(Sheet1!$C$5:$BD$192,MATCH($C44,Sheet1!$C$5:$C$192,0),54)</f>
        <v>87.009299999999996</v>
      </c>
      <c r="E44" s="78">
        <f t="shared" si="1"/>
        <v>87.009299999999996</v>
      </c>
      <c r="F44" s="10">
        <f>(INDEX(Sheet1!$C$5:$BD$192,MATCH($C44,Sheet1!$C$5:$C$192,0),18))/$AP44</f>
        <v>2.5671881267549139</v>
      </c>
      <c r="G44" s="78">
        <f t="shared" ref="G44" si="420">F44</f>
        <v>2.5671881267549139</v>
      </c>
      <c r="H44" s="10">
        <f>(INDEX(Sheet1!$C$5:$BD$192,MATCH($C44,Sheet1!$C$5:$C$192,0),30))/$AP44</f>
        <v>0.10909185720016044</v>
      </c>
      <c r="I44" s="78">
        <f t="shared" ref="I44" si="421">H44</f>
        <v>0.10909185720016044</v>
      </c>
      <c r="J44" s="10">
        <f t="shared" si="4"/>
        <v>19.63466525629498</v>
      </c>
      <c r="K44" s="78">
        <f t="shared" ref="K44" si="422">J44</f>
        <v>19.63466525629498</v>
      </c>
      <c r="L44" s="10">
        <f>(((INDEX(Sheet1!$C$5:$BD$192,MATCH($C44,Sheet1!$C$5:$C$192,0),11))*3.4121416)+((INDEX(Sheet1!$C$5:$BD$192,MATCH($C44,Sheet1!$C$5:$C$192,0),23))*99.976))/$AP44</f>
        <v>9.6048011301366518</v>
      </c>
      <c r="M44" s="78">
        <f t="shared" ref="M44" si="423">L44</f>
        <v>9.6048011301366518</v>
      </c>
      <c r="N44" s="10">
        <f>(((INDEX(Sheet1!$C$5:$BD$192,MATCH($C44,Sheet1!$C$5:$C$192,0),12))*3.4121416)+((INDEX(Sheet1!$C$5:$BD$192,MATCH($C44,Sheet1!$C$5:$C$192,0),24))*99.976))/$AP44</f>
        <v>0.91141682797753709</v>
      </c>
      <c r="O44" s="78">
        <f t="shared" ref="O44" si="424">N44</f>
        <v>0.91141682797753709</v>
      </c>
      <c r="P44" s="10">
        <f>(((INDEX(Sheet1!$C$5:$BD$192,MATCH($C44,Sheet1!$C$5:$C$192,0),17))*3.4121416)+((INDEX(Sheet1!$C$5:$BD$192,MATCH($C44,Sheet1!$C$5:$C$192,0),29))*99.976))/$AP44</f>
        <v>5.010626603582832</v>
      </c>
      <c r="Q44" s="78">
        <f t="shared" ref="Q44" si="425">P44</f>
        <v>5.010626603582832</v>
      </c>
      <c r="R44" s="10">
        <f>(((INDEX(Sheet1!$C$5:$BD$192,MATCH($C44,Sheet1!$C$5:$C$192,0),31))+(INDEX(Sheet1!$C$5:$BD$192,MATCH($C44,Sheet1!$C$5:$C$192,0),32)))*99.976)/$AP44</f>
        <v>0</v>
      </c>
      <c r="S44" s="78">
        <f t="shared" ref="S44" si="426">R44</f>
        <v>0</v>
      </c>
      <c r="T44" s="48">
        <f>(((INDEX(Sheet1!$C$5:$BD$192,MATCH($C44,Sheet1!$C$5:$C$192,0),19))+(INDEX(Sheet1!$C$5:$BD$192,MATCH($C44,Sheet1!$C$5:$C$192,0),20)))*3.4121416)/$AP44</f>
        <v>14.644971969514641</v>
      </c>
      <c r="U44" s="78">
        <f t="shared" ref="U44" si="427">T44</f>
        <v>14.644971969514641</v>
      </c>
      <c r="V44" s="10">
        <f>(((INDEX(Sheet1!$C$5:$BD$192,MATCH($C44,Sheet1!$C$5:$C$192,0),13))*3.4121416)+((INDEX(Sheet1!$C$5:$BD$192,MATCH($C44,Sheet1!$C$5:$C$192,0),25))*99.976))/$AP44</f>
        <v>1.8731671927942237</v>
      </c>
      <c r="W44" s="78">
        <f t="shared" ref="W44" si="428">V44</f>
        <v>1.8731671927942237</v>
      </c>
      <c r="X44" s="10">
        <f>(((INDEX(Sheet1!$C$5:$BD$192,MATCH($C44,Sheet1!$C$5:C$192,0),15))*3.4121416)+((INDEX(Sheet1!$C$5:$BD$192,MATCH($C44,Sheet1!$C$5:C$192,0),27))*99.976))/$AP44</f>
        <v>0.90544250062735665</v>
      </c>
      <c r="Y44" s="78">
        <f t="shared" ref="Y44" si="429">X44</f>
        <v>0.90544250062735665</v>
      </c>
      <c r="Z44" s="10">
        <f>(((INDEX(Sheet1!$C$5:$BD$192,MATCH($C44,Sheet1!$C$5:C$192,0),14))*3.4121416)+((INDEX(Sheet1!$C$5:$BD$192,MATCH($C44,Sheet1!$C$5:C$192,0),26))*99.976))/$AP44</f>
        <v>2.5316229255002008E-2</v>
      </c>
      <c r="AA44" s="78">
        <f t="shared" ref="AA44" si="430">Z44</f>
        <v>2.5316229255002008E-2</v>
      </c>
      <c r="AB44" s="10">
        <f>(((INDEX(Sheet1!$C$5:$BD$192,MATCH($C44,Sheet1!$C$5:C$192,0),16))*3.4121416)+((INDEX(Sheet1!$C$5:$BD$192,MATCH($C44,Sheet1!$C$5:C$192,0),28))*99.976))/$AP44</f>
        <v>1.3038947719213798</v>
      </c>
      <c r="AC44" s="78">
        <f t="shared" ref="AC44" si="431">AB44</f>
        <v>1.3038947719213798</v>
      </c>
      <c r="AD44" s="12">
        <v>0</v>
      </c>
      <c r="AE44" s="78">
        <f t="shared" ref="AE44" si="432">AD44</f>
        <v>0</v>
      </c>
      <c r="AF44" s="12">
        <v>0</v>
      </c>
      <c r="AG44" s="78">
        <f t="shared" ref="AG44" si="433">AF44</f>
        <v>0</v>
      </c>
      <c r="AH44" s="50">
        <f>IF($D$43=0,"",(D44-D$43)/D$43)</f>
        <v>-3.7105116962623808E-2</v>
      </c>
      <c r="AI44" s="90">
        <f>IF($E$43=0,"",(E44-E$43)/E$43)</f>
        <v>-3.7105116962623808E-2</v>
      </c>
      <c r="AJ44" s="50">
        <f>IF($F$43=0,"",(F44-F$43)/F$43)</f>
        <v>-2.2900763358778501E-2</v>
      </c>
      <c r="AK44" s="89">
        <f>IF($G$43=0,"",(G44-G$43)/G$43)</f>
        <v>-2.2900763358778501E-2</v>
      </c>
      <c r="AL44" s="48" t="str">
        <f t="shared" si="121"/>
        <v>No</v>
      </c>
      <c r="AM44" s="48" t="str">
        <f t="shared" si="17"/>
        <v>No</v>
      </c>
      <c r="AN44" s="79" t="str">
        <f>IF((AL44=AM44),(IF(AND(AI44&gt;(-0.5%*D$43),AI44&lt;(0.5%*D$43),AE44&lt;=150,AG44&lt;=150,(COUNTBLANK(D44:AK44)=0)),"Pass","Fail")),IF(COUNTA(D44:AK44)=0,"","Fail"))</f>
        <v>Pass</v>
      </c>
      <c r="AO44" s="84"/>
      <c r="AP44" s="49">
        <f>IF(ISNUMBER(SEARCH("RetlMed",C44)),Sheet3!D$2,IF(ISNUMBER(SEARCH("OffSml",C44)),Sheet3!A$2,IF(ISNUMBER(SEARCH("OffMed",C44)),Sheet3!B$2,IF(ISNUMBER(SEARCH("OffLrg",C44)),Sheet3!C$2,IF(ISNUMBER(SEARCH("RetlStrp",C44)),Sheet3!E$2)))))</f>
        <v>498600</v>
      </c>
      <c r="AQ44" s="17"/>
      <c r="AR44" s="17"/>
      <c r="AS44" s="17"/>
    </row>
    <row r="45" spans="1:45" s="4" customFormat="1" ht="26.25" customHeight="1" x14ac:dyDescent="0.2">
      <c r="A45" s="5"/>
      <c r="B45" s="47" t="str">
        <f t="shared" si="18"/>
        <v>CBECC-Com 2016.2.1</v>
      </c>
      <c r="C45" s="66" t="s">
        <v>137</v>
      </c>
      <c r="D45" s="48">
        <f>INDEX(Sheet1!$C$5:$BD$192,MATCH($C45,Sheet1!$C$5:$C$192,0),54)</f>
        <v>88.977000000000004</v>
      </c>
      <c r="E45" s="78">
        <f t="shared" si="1"/>
        <v>88.977000000000004</v>
      </c>
      <c r="F45" s="10">
        <f>(INDEX(Sheet1!$C$5:$BD$192,MATCH($C45,Sheet1!$C$5:$C$192,0),18))/$AP45</f>
        <v>2.6073004412354592</v>
      </c>
      <c r="G45" s="78">
        <f t="shared" ref="G45" si="434">F45</f>
        <v>2.6073004412354592</v>
      </c>
      <c r="H45" s="10">
        <f>(INDEX(Sheet1!$C$5:$BD$192,MATCH($C45,Sheet1!$C$5:$C$192,0),30))/$AP45</f>
        <v>0.10909165663858804</v>
      </c>
      <c r="I45" s="78">
        <f t="shared" ref="I45" si="435">H45</f>
        <v>0.10909165663858804</v>
      </c>
      <c r="J45" s="10">
        <f t="shared" si="4"/>
        <v>19.822013516961334</v>
      </c>
      <c r="K45" s="78">
        <f t="shared" ref="K45" si="436">J45</f>
        <v>19.822013516961334</v>
      </c>
      <c r="L45" s="10">
        <f>(((INDEX(Sheet1!$C$5:$BD$192,MATCH($C45,Sheet1!$C$5:$C$192,0),11))*3.4121416)+((INDEX(Sheet1!$C$5:$BD$192,MATCH($C45,Sheet1!$C$5:$C$192,0),23))*99.976))/$AP45</f>
        <v>9.6047810719494446</v>
      </c>
      <c r="M45" s="78">
        <f t="shared" ref="M45" si="437">L45</f>
        <v>9.6047810719494446</v>
      </c>
      <c r="N45" s="10">
        <f>(((INDEX(Sheet1!$C$5:$BD$192,MATCH($C45,Sheet1!$C$5:$C$192,0),12))*3.4121416)+((INDEX(Sheet1!$C$5:$BD$192,MATCH($C45,Sheet1!$C$5:$C$192,0),24))*99.976))/$AP45</f>
        <v>1.0738254610525473</v>
      </c>
      <c r="O45" s="78">
        <f t="shared" ref="O45" si="438">N45</f>
        <v>1.0738254610525473</v>
      </c>
      <c r="P45" s="10">
        <f>(((INDEX(Sheet1!$C$5:$BD$192,MATCH($C45,Sheet1!$C$5:$C$192,0),17))*3.4121416)+((INDEX(Sheet1!$C$5:$BD$192,MATCH($C45,Sheet1!$C$5:$C$192,0),29))*99.976))/$AP45</f>
        <v>5.010626603582832</v>
      </c>
      <c r="Q45" s="78">
        <f t="shared" ref="Q45" si="439">P45</f>
        <v>5.010626603582832</v>
      </c>
      <c r="R45" s="10">
        <f>(((INDEX(Sheet1!$C$5:$BD$192,MATCH($C45,Sheet1!$C$5:$C$192,0),31))+(INDEX(Sheet1!$C$5:$BD$192,MATCH($C45,Sheet1!$C$5:$C$192,0),32)))*99.976)/$AP45</f>
        <v>0</v>
      </c>
      <c r="S45" s="78">
        <f t="shared" ref="S45" si="440">R45</f>
        <v>0</v>
      </c>
      <c r="T45" s="48">
        <f>(((INDEX(Sheet1!$C$5:$BD$192,MATCH($C45,Sheet1!$C$5:$C$192,0),19))+(INDEX(Sheet1!$C$5:$BD$192,MATCH($C45,Sheet1!$C$5:$C$192,0),20)))*3.4121416)/$AP45</f>
        <v>14.644971969514641</v>
      </c>
      <c r="U45" s="78">
        <f t="shared" ref="U45" si="441">T45</f>
        <v>14.644971969514641</v>
      </c>
      <c r="V45" s="10">
        <f>(((INDEX(Sheet1!$C$5:$BD$192,MATCH($C45,Sheet1!$C$5:$C$192,0),13))*3.4121416)+((INDEX(Sheet1!$C$5:$BD$192,MATCH($C45,Sheet1!$C$5:$C$192,0),25))*99.976))/$AP45</f>
        <v>1.8738104766097072</v>
      </c>
      <c r="W45" s="78">
        <f t="shared" ref="W45" si="442">V45</f>
        <v>1.8738104766097072</v>
      </c>
      <c r="X45" s="10">
        <f>(((INDEX(Sheet1!$C$5:$BD$192,MATCH($C45,Sheet1!$C$5:C$192,0),15))*3.4121416)+((INDEX(Sheet1!$C$5:$BD$192,MATCH($C45,Sheet1!$C$5:C$192,0),27))*99.976))/$AP45</f>
        <v>0.93013364963016443</v>
      </c>
      <c r="Y45" s="78">
        <f t="shared" ref="Y45" si="443">X45</f>
        <v>0.93013364963016443</v>
      </c>
      <c r="Z45" s="10">
        <f>(((INDEX(Sheet1!$C$5:$BD$192,MATCH($C45,Sheet1!$C$5:C$192,0),14))*3.4121416)+((INDEX(Sheet1!$C$5:$BD$192,MATCH($C45,Sheet1!$C$5:C$192,0),26))*99.976))/$AP45</f>
        <v>2.4941482215258725E-2</v>
      </c>
      <c r="AA45" s="78">
        <f t="shared" ref="AA45" si="444">Z45</f>
        <v>2.4941482215258725E-2</v>
      </c>
      <c r="AB45" s="10">
        <f>(((INDEX(Sheet1!$C$5:$BD$192,MATCH($C45,Sheet1!$C$5:C$192,0),16))*3.4121416)+((INDEX(Sheet1!$C$5:$BD$192,MATCH($C45,Sheet1!$C$5:C$192,0),28))*99.976))/$AP45</f>
        <v>1.3038947719213798</v>
      </c>
      <c r="AC45" s="78">
        <f t="shared" ref="AC45" si="445">AB45</f>
        <v>1.3038947719213798</v>
      </c>
      <c r="AD45" s="12">
        <v>0</v>
      </c>
      <c r="AE45" s="78">
        <f t="shared" ref="AE45" si="446">AD45</f>
        <v>0</v>
      </c>
      <c r="AF45" s="12">
        <v>0</v>
      </c>
      <c r="AG45" s="78">
        <f t="shared" ref="AG45" si="447">AF45</f>
        <v>0</v>
      </c>
      <c r="AH45" s="50">
        <f>IF($D$43=0,"",(D45-D$43)/D$43)</f>
        <v>-1.5329418717118414E-2</v>
      </c>
      <c r="AI45" s="90">
        <f>IF($E$43=0,"",(E45-E$43)/E$43)</f>
        <v>-1.5329418717118414E-2</v>
      </c>
      <c r="AJ45" s="50">
        <f>IF($F$43=0,"",(F45-F$43)/F$43)</f>
        <v>-7.6335877862595009E-3</v>
      </c>
      <c r="AK45" s="89">
        <f>IF($G$43=0,"",(G45-G$43)/G$43)</f>
        <v>-7.6335877862595009E-3</v>
      </c>
      <c r="AL45" s="48" t="str">
        <f t="shared" ref="AL45" si="448">IF(AND(AH45&gt;0,AI45&gt;0), "Yes", "No")</f>
        <v>No</v>
      </c>
      <c r="AM45" s="48" t="str">
        <f t="shared" ref="AM45" si="449">IF(AND(AH45&lt;0,AI45&lt;0), "No", "Yes")</f>
        <v>No</v>
      </c>
      <c r="AN45" s="79" t="str">
        <f>IF((AL45=AM45),(IF(AND(AI45&gt;(-0.5%*D$43),AI45&lt;(0.5%*D$43),AE45&lt;=150,AG45&lt;=150,(COUNTBLANK(D45:AK45)=0)),"Pass","Fail")),IF(COUNTA(D45:AK45)=0,"","Fail"))</f>
        <v>Pass</v>
      </c>
      <c r="AO45" s="84"/>
      <c r="AP45" s="49">
        <f>IF(ISNUMBER(SEARCH("RetlMed",C45)),Sheet3!D$2,IF(ISNUMBER(SEARCH("OffSml",C45)),Sheet3!A$2,IF(ISNUMBER(SEARCH("OffMed",C45)),Sheet3!B$2,IF(ISNUMBER(SEARCH("OffLrg",C45)),Sheet3!C$2,IF(ISNUMBER(SEARCH("RetlStrp",C45)),Sheet3!E$2)))))</f>
        <v>498600</v>
      </c>
      <c r="AQ45" s="17"/>
      <c r="AR45" s="17"/>
      <c r="AS45" s="17"/>
    </row>
    <row r="46" spans="1:45" s="4" customFormat="1" ht="26.25" customHeight="1" x14ac:dyDescent="0.2">
      <c r="A46" s="5"/>
      <c r="B46" s="47" t="str">
        <f t="shared" si="18"/>
        <v>CBECC-Com 2016.2.1</v>
      </c>
      <c r="C46" s="65" t="s">
        <v>132</v>
      </c>
      <c r="D46" s="53">
        <f>INDEX(Sheet1!$C$5:$BD$192,MATCH($C46,Sheet1!$C$5:$C$192,0),54)</f>
        <v>92.5642</v>
      </c>
      <c r="E46" s="78">
        <f t="shared" si="1"/>
        <v>92.5642</v>
      </c>
      <c r="F46" s="53">
        <f>(INDEX(Sheet1!$C$5:$BD$192,MATCH($C46,Sheet1!$C$5:$C$192,0),18))/$AP46</f>
        <v>3.1287605294825513</v>
      </c>
      <c r="G46" s="78">
        <f t="shared" ref="G46" si="450">F46</f>
        <v>3.1287605294825513</v>
      </c>
      <c r="H46" s="53">
        <f>(INDEX(Sheet1!$C$5:$BD$192,MATCH($C46,Sheet1!$C$5:$C$192,0),30))/$AP46</f>
        <v>4.4012234255916563E-2</v>
      </c>
      <c r="I46" s="78">
        <f t="shared" ref="I46" si="451">H46</f>
        <v>4.4012234255916563E-2</v>
      </c>
      <c r="J46" s="53">
        <f t="shared" si="4"/>
        <v>15.079908838275225</v>
      </c>
      <c r="K46" s="78">
        <f t="shared" ref="K46" si="452">J46</f>
        <v>15.079908838275225</v>
      </c>
      <c r="L46" s="53">
        <f>(((INDEX(Sheet1!$C$5:$BD$192,MATCH($C46,Sheet1!$C$5:$C$192,0),11))*3.4121416)+((INDEX(Sheet1!$C$5:$BD$192,MATCH($C46,Sheet1!$C$5:$C$192,0),23))*99.976))/$AP46</f>
        <v>3.2842369395084505</v>
      </c>
      <c r="M46" s="78">
        <f t="shared" ref="M46" si="453">L46</f>
        <v>3.2842369395084505</v>
      </c>
      <c r="N46" s="53">
        <f>(((INDEX(Sheet1!$C$5:$BD$192,MATCH($C46,Sheet1!$C$5:$C$192,0),12))*3.4121416)+((INDEX(Sheet1!$C$5:$BD$192,MATCH($C46,Sheet1!$C$5:$C$192,0),24))*99.976))/$AP46</f>
        <v>2.400167193461693</v>
      </c>
      <c r="O46" s="78">
        <f t="shared" ref="O46" si="454">N46</f>
        <v>2.400167193461693</v>
      </c>
      <c r="P46" s="53">
        <f>(((INDEX(Sheet1!$C$5:$BD$192,MATCH($C46,Sheet1!$C$5:$C$192,0),17))*3.4121416)+((INDEX(Sheet1!$C$5:$BD$192,MATCH($C46,Sheet1!$C$5:$C$192,0),29))*99.976))/$AP46</f>
        <v>4.985730151234657</v>
      </c>
      <c r="Q46" s="78">
        <f t="shared" ref="Q46" si="455">P46</f>
        <v>4.985730151234657</v>
      </c>
      <c r="R46" s="53">
        <f>(((INDEX(Sheet1!$C$5:$BD$192,MATCH($C46,Sheet1!$C$5:$C$192,0),31))+(INDEX(Sheet1!$C$5:$BD$192,MATCH($C46,Sheet1!$C$5:$C$192,0),32)))*99.976)/$AP46</f>
        <v>0</v>
      </c>
      <c r="S46" s="78">
        <f t="shared" ref="S46" si="456">R46</f>
        <v>0</v>
      </c>
      <c r="T46" s="53">
        <f>(((INDEX(Sheet1!$C$5:$BD$192,MATCH($C46,Sheet1!$C$5:$C$192,0),19))+(INDEX(Sheet1!$C$5:$BD$192,MATCH($C46,Sheet1!$C$5:$C$192,0),20)))*3.4121416)/$AP46</f>
        <v>14.644971969514641</v>
      </c>
      <c r="U46" s="78">
        <f t="shared" ref="U46" si="457">T46</f>
        <v>14.644971969514641</v>
      </c>
      <c r="V46" s="53">
        <f>(((INDEX(Sheet1!$C$5:$BD$192,MATCH($C46,Sheet1!$C$5:$C$192,0),13))*3.4121416)+((INDEX(Sheet1!$C$5:$BD$192,MATCH($C46,Sheet1!$C$5:$C$192,0),25))*99.976))/$AP46</f>
        <v>1.7086302483722422</v>
      </c>
      <c r="W46" s="78">
        <f t="shared" ref="W46" si="458">V46</f>
        <v>1.7086302483722422</v>
      </c>
      <c r="X46" s="53">
        <f>(((INDEX(Sheet1!$C$5:$BD$192,MATCH($C46,Sheet1!$C$5:C$192,0),15))*3.4121416)+((INDEX(Sheet1!$C$5:$BD$192,MATCH($C46,Sheet1!$C$5:C$192,0),27))*99.976))/$AP46</f>
        <v>1.5697220048969114</v>
      </c>
      <c r="Y46" s="78">
        <f t="shared" ref="Y46" si="459">X46</f>
        <v>1.5697220048969114</v>
      </c>
      <c r="Z46" s="53">
        <f>(((INDEX(Sheet1!$C$5:$BD$192,MATCH($C46,Sheet1!$C$5:C$192,0),14))*3.4121416)+((INDEX(Sheet1!$C$5:$BD$192,MATCH($C46,Sheet1!$C$5:C$192,0),26))*99.976))/$AP46</f>
        <v>1.4754946128182914E-2</v>
      </c>
      <c r="AA46" s="78">
        <f t="shared" ref="AA46" si="460">Z46</f>
        <v>1.4754946128182914E-2</v>
      </c>
      <c r="AB46" s="53">
        <f>(((INDEX(Sheet1!$C$5:$BD$192,MATCH($C46,Sheet1!$C$5:C$192,0),16))*3.4121416)+((INDEX(Sheet1!$C$5:$BD$192,MATCH($C46,Sheet1!$C$5:C$192,0),28))*99.976))/$AP46</f>
        <v>1.1166673546730845</v>
      </c>
      <c r="AC46" s="78">
        <f t="shared" ref="AC46" si="461">AB46</f>
        <v>1.1166673546730845</v>
      </c>
      <c r="AD46" s="54">
        <v>0</v>
      </c>
      <c r="AE46" s="78">
        <f t="shared" ref="AE46" si="462">AD46</f>
        <v>0</v>
      </c>
      <c r="AF46" s="54">
        <v>0</v>
      </c>
      <c r="AG46" s="78">
        <f t="shared" ref="AG46" si="463">AF46</f>
        <v>0</v>
      </c>
      <c r="AH46" s="55"/>
      <c r="AI46" s="53"/>
      <c r="AJ46" s="55"/>
      <c r="AK46" s="53"/>
      <c r="AL46" s="53"/>
      <c r="AM46" s="53"/>
      <c r="AN46" s="80"/>
      <c r="AO46" s="84"/>
      <c r="AP46" s="49">
        <f>IF(ISNUMBER(SEARCH("RetlMed",C46)),Sheet3!D$2,IF(ISNUMBER(SEARCH("OffSml",C46)),Sheet3!A$2,IF(ISNUMBER(SEARCH("OffMed",C46)),Sheet3!B$2,IF(ISNUMBER(SEARCH("OffLrg",C46)),Sheet3!C$2,IF(ISNUMBER(SEARCH("RetlStrp",C46)),Sheet3!E$2)))))</f>
        <v>498600</v>
      </c>
      <c r="AQ46" s="17"/>
      <c r="AR46" s="17"/>
      <c r="AS46" s="17"/>
    </row>
    <row r="47" spans="1:45" s="4" customFormat="1" ht="26.25" customHeight="1" x14ac:dyDescent="0.2">
      <c r="A47" s="5"/>
      <c r="B47" s="47" t="str">
        <f t="shared" si="18"/>
        <v>CBECC-Com 2016.2.1</v>
      </c>
      <c r="C47" s="66" t="s">
        <v>133</v>
      </c>
      <c r="D47" s="48">
        <f>INDEX(Sheet1!$C$5:$BD$192,MATCH($C47,Sheet1!$C$5:$C$192,0),54)</f>
        <v>86.867000000000004</v>
      </c>
      <c r="E47" s="78">
        <f t="shared" si="1"/>
        <v>86.867000000000004</v>
      </c>
      <c r="F47" s="10">
        <f>(INDEX(Sheet1!$C$5:$BD$192,MATCH($C47,Sheet1!$C$5:$C$192,0),18))/$AP47</f>
        <v>2.9683112715603692</v>
      </c>
      <c r="G47" s="78">
        <f t="shared" ref="G47" si="464">F47</f>
        <v>2.9683112715603692</v>
      </c>
      <c r="H47" s="10">
        <f>(INDEX(Sheet1!$C$5:$BD$192,MATCH($C47,Sheet1!$C$5:$C$192,0),30))/$AP47</f>
        <v>4.4012234255916563E-2</v>
      </c>
      <c r="I47" s="78">
        <f t="shared" ref="I47" si="465">H47</f>
        <v>4.4012234255916563E-2</v>
      </c>
      <c r="J47" s="10">
        <f t="shared" si="4"/>
        <v>14.539867832241143</v>
      </c>
      <c r="K47" s="78">
        <f t="shared" ref="K47" si="466">J47</f>
        <v>14.539867832241143</v>
      </c>
      <c r="L47" s="10">
        <f>(((INDEX(Sheet1!$C$5:$BD$192,MATCH($C47,Sheet1!$C$5:$C$192,0),11))*3.4121416)+((INDEX(Sheet1!$C$5:$BD$192,MATCH($C47,Sheet1!$C$5:$C$192,0),23))*99.976))/$AP47</f>
        <v>3.2842369395084505</v>
      </c>
      <c r="M47" s="78">
        <f t="shared" ref="M47" si="467">L47</f>
        <v>3.2842369395084505</v>
      </c>
      <c r="N47" s="10">
        <f>(((INDEX(Sheet1!$C$5:$BD$192,MATCH($C47,Sheet1!$C$5:$C$192,0),12))*3.4121416)+((INDEX(Sheet1!$C$5:$BD$192,MATCH($C47,Sheet1!$C$5:$C$192,0),24))*99.976))/$AP47</f>
        <v>1.9039421642647414</v>
      </c>
      <c r="O47" s="78">
        <f t="shared" ref="O47" si="468">N47</f>
        <v>1.9039421642647414</v>
      </c>
      <c r="P47" s="10">
        <f>(((INDEX(Sheet1!$C$5:$BD$192,MATCH($C47,Sheet1!$C$5:$C$192,0),17))*3.4121416)+((INDEX(Sheet1!$C$5:$BD$192,MATCH($C47,Sheet1!$C$5:$C$192,0),29))*99.976))/$AP47</f>
        <v>4.985730151234657</v>
      </c>
      <c r="Q47" s="78">
        <f t="shared" ref="Q47" si="469">P47</f>
        <v>4.985730151234657</v>
      </c>
      <c r="R47" s="10">
        <f>(((INDEX(Sheet1!$C$5:$BD$192,MATCH($C47,Sheet1!$C$5:$C$192,0),31))+(INDEX(Sheet1!$C$5:$BD$192,MATCH($C47,Sheet1!$C$5:$C$192,0),32)))*99.976)/$AP47</f>
        <v>0</v>
      </c>
      <c r="S47" s="78">
        <f t="shared" ref="S47" si="470">R47</f>
        <v>0</v>
      </c>
      <c r="T47" s="48">
        <f>(((INDEX(Sheet1!$C$5:$BD$192,MATCH($C47,Sheet1!$C$5:$C$192,0),19))+(INDEX(Sheet1!$C$5:$BD$192,MATCH($C47,Sheet1!$C$5:$C$192,0),20)))*3.4121416)/$AP47</f>
        <v>14.644971969514641</v>
      </c>
      <c r="U47" s="78">
        <f t="shared" ref="U47" si="471">T47</f>
        <v>14.644971969514641</v>
      </c>
      <c r="V47" s="10">
        <f>(((INDEX(Sheet1!$C$5:$BD$192,MATCH($C47,Sheet1!$C$5:$C$192,0),13))*3.4121416)+((INDEX(Sheet1!$C$5:$BD$192,MATCH($C47,Sheet1!$C$5:$C$192,0),25))*99.976))/$AP47</f>
        <v>1.7086302483722422</v>
      </c>
      <c r="W47" s="78">
        <f t="shared" ref="W47" si="472">V47</f>
        <v>1.7086302483722422</v>
      </c>
      <c r="X47" s="10">
        <f>(((INDEX(Sheet1!$C$5:$BD$192,MATCH($C47,Sheet1!$C$5:C$192,0),15))*3.4121416)+((INDEX(Sheet1!$C$5:$BD$192,MATCH($C47,Sheet1!$C$5:C$192,0),27))*99.976))/$AP47</f>
        <v>1.5261976956791015</v>
      </c>
      <c r="Y47" s="78">
        <f t="shared" ref="Y47" si="473">X47</f>
        <v>1.5261976956791015</v>
      </c>
      <c r="Z47" s="10">
        <f>(((INDEX(Sheet1!$C$5:$BD$192,MATCH($C47,Sheet1!$C$5:C$192,0),14))*3.4121416)+((INDEX(Sheet1!$C$5:$BD$192,MATCH($C47,Sheet1!$C$5:C$192,0),26))*99.976))/$AP47</f>
        <v>1.4463278508864821E-2</v>
      </c>
      <c r="AA47" s="78">
        <f t="shared" ref="AA47" si="474">Z47</f>
        <v>1.4463278508864821E-2</v>
      </c>
      <c r="AB47" s="10">
        <f>(((INDEX(Sheet1!$C$5:$BD$192,MATCH($C47,Sheet1!$C$5:C$192,0),16))*3.4121416)+((INDEX(Sheet1!$C$5:$BD$192,MATCH($C47,Sheet1!$C$5:C$192,0),28))*99.976))/$AP47</f>
        <v>1.1166673546730845</v>
      </c>
      <c r="AC47" s="78">
        <f t="shared" ref="AC47" si="475">AB47</f>
        <v>1.1166673546730845</v>
      </c>
      <c r="AD47" s="12">
        <v>0</v>
      </c>
      <c r="AE47" s="78">
        <f t="shared" ref="AE47" si="476">AD47</f>
        <v>0</v>
      </c>
      <c r="AF47" s="12">
        <v>0</v>
      </c>
      <c r="AG47" s="78">
        <f t="shared" ref="AG47" si="477">AF47</f>
        <v>0</v>
      </c>
      <c r="AH47" s="50">
        <f>IF($D$46=0,"",(D47-D$46)/D$46)</f>
        <v>-6.1548633272906751E-2</v>
      </c>
      <c r="AI47" s="90">
        <f>IF($E$46=0,"",(E47-E$46)/E$46)</f>
        <v>-6.1548633272906751E-2</v>
      </c>
      <c r="AJ47" s="51">
        <f>IF($F$46=0,"",(F47-F$46)/F$46)</f>
        <v>-5.128205128205128E-2</v>
      </c>
      <c r="AK47" s="89">
        <f>IF($G$46=0,"",(G47-G$46)/G$46)</f>
        <v>-5.128205128205128E-2</v>
      </c>
      <c r="AL47" s="48" t="str">
        <f t="shared" si="121"/>
        <v>No</v>
      </c>
      <c r="AM47" s="48" t="str">
        <f t="shared" si="17"/>
        <v>No</v>
      </c>
      <c r="AN47" s="79" t="str">
        <f>IF((AL47=AM47),(IF(AND(AI47&gt;(-0.5%*D$46),AI47&lt;(0.5%*D$46),AE47&lt;=150,AG47&lt;=150,(COUNTBLANK(D47:AK47)=0)),"Pass","Fail")),IF(COUNTA(D47:AK47)=0,"","Fail"))</f>
        <v>Pass</v>
      </c>
      <c r="AO47" s="84"/>
      <c r="AP47" s="49">
        <f>IF(ISNUMBER(SEARCH("RetlMed",C47)),Sheet3!D$2,IF(ISNUMBER(SEARCH("OffSml",C47)),Sheet3!A$2,IF(ISNUMBER(SEARCH("OffMed",C47)),Sheet3!B$2,IF(ISNUMBER(SEARCH("OffLrg",C47)),Sheet3!C$2,IF(ISNUMBER(SEARCH("RetlStrp",C47)),Sheet3!E$2)))))</f>
        <v>498600</v>
      </c>
      <c r="AQ47" s="17"/>
      <c r="AR47" s="17"/>
      <c r="AS47" s="17"/>
    </row>
    <row r="48" spans="1:45" s="4" customFormat="1" ht="26.25" customHeight="1" x14ac:dyDescent="0.2">
      <c r="A48" s="5"/>
      <c r="B48" s="47" t="str">
        <f t="shared" si="18"/>
        <v>CBECC-Com 2016.2.1</v>
      </c>
      <c r="C48" s="66" t="s">
        <v>134</v>
      </c>
      <c r="D48" s="48">
        <f>INDEX(Sheet1!$C$5:$BD$192,MATCH($C48,Sheet1!$C$5:$C$192,0),54)</f>
        <v>88.473600000000005</v>
      </c>
      <c r="E48" s="78">
        <f t="shared" si="1"/>
        <v>88.473600000000005</v>
      </c>
      <c r="F48" s="10">
        <f>(INDEX(Sheet1!$C$5:$BD$192,MATCH($C48,Sheet1!$C$5:$C$192,0),18))/$AP48</f>
        <v>3.0284797432811872</v>
      </c>
      <c r="G48" s="78">
        <f t="shared" ref="G48" si="478">F48</f>
        <v>3.0284797432811872</v>
      </c>
      <c r="H48" s="10">
        <f>(INDEX(Sheet1!$C$5:$BD$192,MATCH($C48,Sheet1!$C$5:$C$192,0),30))/$AP48</f>
        <v>4.4016245487364623E-2</v>
      </c>
      <c r="I48" s="78">
        <f t="shared" ref="I48" si="479">H48</f>
        <v>4.4016245487364623E-2</v>
      </c>
      <c r="J48" s="10">
        <f t="shared" si="4"/>
        <v>14.76403015909751</v>
      </c>
      <c r="K48" s="78">
        <f t="shared" ref="K48" si="480">J48</f>
        <v>14.76403015909751</v>
      </c>
      <c r="L48" s="10">
        <f>(((INDEX(Sheet1!$C$5:$BD$192,MATCH($C48,Sheet1!$C$5:$C$192,0),11))*3.4121416)+((INDEX(Sheet1!$C$5:$BD$192,MATCH($C48,Sheet1!$C$5:$C$192,0),23))*99.976))/$AP48</f>
        <v>3.2846180040047219</v>
      </c>
      <c r="M48" s="78">
        <f t="shared" ref="M48" si="481">L48</f>
        <v>3.2846180040047219</v>
      </c>
      <c r="N48" s="10">
        <f>(((INDEX(Sheet1!$C$5:$BD$192,MATCH($C48,Sheet1!$C$5:$C$192,0),12))*3.4121416)+((INDEX(Sheet1!$C$5:$BD$192,MATCH($C48,Sheet1!$C$5:$C$192,0),24))*99.976))/$AP48</f>
        <v>2.0826245091825109</v>
      </c>
      <c r="O48" s="78">
        <f t="shared" ref="O48" si="482">N48</f>
        <v>2.0826245091825109</v>
      </c>
      <c r="P48" s="10">
        <f>(((INDEX(Sheet1!$C$5:$BD$192,MATCH($C48,Sheet1!$C$5:$C$192,0),17))*3.4121416)+((INDEX(Sheet1!$C$5:$BD$192,MATCH($C48,Sheet1!$C$5:$C$192,0),29))*99.976))/$AP48</f>
        <v>4.985730151234657</v>
      </c>
      <c r="Q48" s="78">
        <f t="shared" ref="Q48" si="483">P48</f>
        <v>4.985730151234657</v>
      </c>
      <c r="R48" s="10">
        <f>(((INDEX(Sheet1!$C$5:$BD$192,MATCH($C48,Sheet1!$C$5:$C$192,0),31))+(INDEX(Sheet1!$C$5:$BD$192,MATCH($C48,Sheet1!$C$5:$C$192,0),32)))*99.976)/$AP48</f>
        <v>0</v>
      </c>
      <c r="S48" s="78">
        <f t="shared" ref="S48" si="484">R48</f>
        <v>0</v>
      </c>
      <c r="T48" s="48">
        <f>(((INDEX(Sheet1!$C$5:$BD$192,MATCH($C48,Sheet1!$C$5:$C$192,0),19))+(INDEX(Sheet1!$C$5:$BD$192,MATCH($C48,Sheet1!$C$5:$C$192,0),20)))*3.4121416)/$AP48</f>
        <v>14.644971969514641</v>
      </c>
      <c r="U48" s="78">
        <f t="shared" ref="U48" si="485">T48</f>
        <v>14.644971969514641</v>
      </c>
      <c r="V48" s="10">
        <f>(((INDEX(Sheet1!$C$5:$BD$192,MATCH($C48,Sheet1!$C$5:$C$192,0),13))*3.4121416)+((INDEX(Sheet1!$C$5:$BD$192,MATCH($C48,Sheet1!$C$5:$C$192,0),25))*99.976))/$AP48</f>
        <v>1.7077885046562373</v>
      </c>
      <c r="W48" s="78">
        <f t="shared" ref="W48" si="486">V48</f>
        <v>1.7077885046562373</v>
      </c>
      <c r="X48" s="10">
        <f>(((INDEX(Sheet1!$C$5:$BD$192,MATCH($C48,Sheet1!$C$5:C$192,0),15))*3.4121416)+((INDEX(Sheet1!$C$5:$BD$192,MATCH($C48,Sheet1!$C$5:C$192,0),27))*99.976))/$AP48</f>
        <v>1.573855445583634</v>
      </c>
      <c r="Y48" s="78">
        <f t="shared" ref="Y48" si="487">X48</f>
        <v>1.573855445583634</v>
      </c>
      <c r="Z48" s="10">
        <f>(((INDEX(Sheet1!$C$5:$BD$192,MATCH($C48,Sheet1!$C$5:C$192,0),14))*3.4121416)+((INDEX(Sheet1!$C$5:$BD$192,MATCH($C48,Sheet1!$C$5:C$192,0),26))*99.976))/$AP48</f>
        <v>1.2746189762663458E-2</v>
      </c>
      <c r="AA48" s="78">
        <f t="shared" ref="AA48" si="488">Z48</f>
        <v>1.2746189762663458E-2</v>
      </c>
      <c r="AB48" s="10">
        <f>(((INDEX(Sheet1!$C$5:$BD$192,MATCH($C48,Sheet1!$C$5:C$192,0),16))*3.4121416)+((INDEX(Sheet1!$C$5:$BD$192,MATCH($C48,Sheet1!$C$5:C$192,0),28))*99.976))/$AP48</f>
        <v>1.1166673546730845</v>
      </c>
      <c r="AC48" s="78">
        <f t="shared" ref="AC48" si="489">AB48</f>
        <v>1.1166673546730845</v>
      </c>
      <c r="AD48" s="12">
        <v>0</v>
      </c>
      <c r="AE48" s="78">
        <f t="shared" ref="AE48" si="490">AD48</f>
        <v>0</v>
      </c>
      <c r="AF48" s="12">
        <v>0</v>
      </c>
      <c r="AG48" s="78">
        <f t="shared" ref="AG48" si="491">AF48</f>
        <v>0</v>
      </c>
      <c r="AH48" s="50">
        <f>IF($D$46=0,"",(D48-D$46)/D$46)</f>
        <v>-4.41920310443994E-2</v>
      </c>
      <c r="AI48" s="90">
        <f>IF($E$46=0,"",(E48-E$46)/E$46)</f>
        <v>-4.41920310443994E-2</v>
      </c>
      <c r="AJ48" s="51">
        <f>IF($F$46=0,"",(F48-F$46)/F$46)</f>
        <v>-3.2051282051282159E-2</v>
      </c>
      <c r="AK48" s="89">
        <f>IF($G$46=0,"",(G48-G$46)/G$46)</f>
        <v>-3.2051282051282159E-2</v>
      </c>
      <c r="AL48" s="48" t="str">
        <f t="shared" ref="AL48" si="492">IF(AND(AH48&gt;0,AI48&gt;0), "Yes", "No")</f>
        <v>No</v>
      </c>
      <c r="AM48" s="48" t="str">
        <f t="shared" ref="AM48" si="493">IF(AND(AH48&lt;0,AI48&lt;0), "No", "Yes")</f>
        <v>No</v>
      </c>
      <c r="AN48" s="79" t="str">
        <f>IF((AL48=AM48),(IF(AND(AI48&gt;(-0.5%*D$46),AI48&lt;(0.5%*D$46),AE48&lt;=150,AG48&lt;=150,(COUNTBLANK(D48:AK48)=0)),"Pass","Fail")),IF(COUNTA(D48:AK48)=0,"","Fail"))</f>
        <v>Pass</v>
      </c>
      <c r="AO48" s="84"/>
      <c r="AP48" s="49">
        <f>IF(ISNUMBER(SEARCH("RetlMed",C48)),Sheet3!D$2,IF(ISNUMBER(SEARCH("OffSml",C48)),Sheet3!A$2,IF(ISNUMBER(SEARCH("OffMed",C48)),Sheet3!B$2,IF(ISNUMBER(SEARCH("OffLrg",C48)),Sheet3!C$2,IF(ISNUMBER(SEARCH("RetlStrp",C48)),Sheet3!E$2)))))</f>
        <v>498600</v>
      </c>
      <c r="AQ48" s="17"/>
      <c r="AR48" s="17"/>
      <c r="AS48" s="17"/>
    </row>
    <row r="49" spans="1:45" s="4" customFormat="1" ht="26.25" customHeight="1" x14ac:dyDescent="0.2">
      <c r="A49" s="5"/>
      <c r="B49" s="47" t="str">
        <f t="shared" si="18"/>
        <v>CBECC-Com 2016.2.1</v>
      </c>
      <c r="C49" s="65" t="s">
        <v>127</v>
      </c>
      <c r="D49" s="53">
        <f>INDEX(Sheet1!$C$5:$BD$192,MATCH($C49,Sheet1!$C$5:$C$192,0),54)</f>
        <v>317.83800000000002</v>
      </c>
      <c r="E49" s="78">
        <f t="shared" si="1"/>
        <v>317.83800000000002</v>
      </c>
      <c r="F49" s="53">
        <f>(INDEX(Sheet1!$C$5:$BD$192,MATCH($C49,Sheet1!$C$5:$C$192,0),18))/$AP49</f>
        <v>11.248977777777778</v>
      </c>
      <c r="G49" s="78">
        <f t="shared" ref="G49" si="494">F49</f>
        <v>11.248977777777778</v>
      </c>
      <c r="H49" s="53">
        <f>(INDEX(Sheet1!$C$5:$BD$192,MATCH($C49,Sheet1!$C$5:$C$192,0),30))/$AP49</f>
        <v>5.2438666666666661E-2</v>
      </c>
      <c r="I49" s="78">
        <f t="shared" ref="I49" si="495">H49</f>
        <v>5.2438666666666661E-2</v>
      </c>
      <c r="J49" s="53">
        <f t="shared" si="4"/>
        <v>43.625695784935111</v>
      </c>
      <c r="K49" s="78">
        <f t="shared" ref="K49" si="496">J49</f>
        <v>43.625695784935111</v>
      </c>
      <c r="L49" s="53">
        <f>(((INDEX(Sheet1!$C$5:$BD$192,MATCH($C49,Sheet1!$C$5:$C$192,0),11))*3.4121416)+((INDEX(Sheet1!$C$5:$BD$192,MATCH($C49,Sheet1!$C$5:$C$192,0),23))*99.976))/$AP49</f>
        <v>0.28033048231111107</v>
      </c>
      <c r="M49" s="78">
        <f t="shared" ref="M49" si="497">L49</f>
        <v>0.28033048231111107</v>
      </c>
      <c r="N49" s="53">
        <f>(((INDEX(Sheet1!$C$5:$BD$192,MATCH($C49,Sheet1!$C$5:$C$192,0),12))*3.4121416)+((INDEX(Sheet1!$C$5:$BD$192,MATCH($C49,Sheet1!$C$5:$C$192,0),24))*99.976))/$AP49</f>
        <v>15.54101595672889</v>
      </c>
      <c r="O49" s="78">
        <f t="shared" ref="O49" si="498">N49</f>
        <v>15.54101595672889</v>
      </c>
      <c r="P49" s="53">
        <f>(((INDEX(Sheet1!$C$5:$BD$192,MATCH($C49,Sheet1!$C$5:$C$192,0),17))*3.4121416)+((INDEX(Sheet1!$C$5:$BD$192,MATCH($C49,Sheet1!$C$5:$C$192,0),29))*99.976))/$AP49</f>
        <v>10.097755365376001</v>
      </c>
      <c r="Q49" s="78">
        <f t="shared" ref="Q49" si="499">P49</f>
        <v>10.097755365376001</v>
      </c>
      <c r="R49" s="53">
        <f>(((INDEX(Sheet1!$C$5:$BD$192,MATCH($C49,Sheet1!$C$5:$C$192,0),31))+(INDEX(Sheet1!$C$5:$BD$192,MATCH($C49,Sheet1!$C$5:$C$192,0),32)))*99.976)/$AP49</f>
        <v>0</v>
      </c>
      <c r="S49" s="78">
        <f t="shared" ref="S49" si="500">R49</f>
        <v>0</v>
      </c>
      <c r="T49" s="53">
        <f>(((INDEX(Sheet1!$C$5:$BD$192,MATCH($C49,Sheet1!$C$5:$C$192,0),19))+(INDEX(Sheet1!$C$5:$BD$192,MATCH($C49,Sheet1!$C$5:$C$192,0),20)))*3.4121416)/$AP49</f>
        <v>12.407744898428444</v>
      </c>
      <c r="U49" s="78">
        <f t="shared" ref="U49" si="501">T49</f>
        <v>12.407744898428444</v>
      </c>
      <c r="V49" s="53">
        <f>(((INDEX(Sheet1!$C$5:$BD$192,MATCH($C49,Sheet1!$C$5:$C$192,0),13))*3.4121416)+((INDEX(Sheet1!$C$5:$BD$192,MATCH($C49,Sheet1!$C$5:$C$192,0),25))*99.976))/$AP49</f>
        <v>12.744318545852444</v>
      </c>
      <c r="W49" s="78">
        <f t="shared" ref="W49" si="502">V49</f>
        <v>12.744318545852444</v>
      </c>
      <c r="X49" s="53">
        <f>(((INDEX(Sheet1!$C$5:$BD$192,MATCH($C49,Sheet1!$C$5:C$192,0),15))*3.4121416)+((INDEX(Sheet1!$C$5:$BD$192,MATCH($C49,Sheet1!$C$5:C$192,0),27))*99.976))/$AP49</f>
        <v>0</v>
      </c>
      <c r="Y49" s="78">
        <f t="shared" ref="Y49" si="503">X49</f>
        <v>0</v>
      </c>
      <c r="Z49" s="53">
        <f>(((INDEX(Sheet1!$C$5:$BD$192,MATCH($C49,Sheet1!$C$5:C$192,0),14))*3.4121416)+((INDEX(Sheet1!$C$5:$BD$192,MATCH($C49,Sheet1!$C$5:C$192,0),26))*99.976))/$AP49</f>
        <v>0</v>
      </c>
      <c r="AA49" s="78">
        <f t="shared" ref="AA49" si="504">Z49</f>
        <v>0</v>
      </c>
      <c r="AB49" s="53">
        <f>(((INDEX(Sheet1!$C$5:$BD$192,MATCH($C49,Sheet1!$C$5:C$192,0),16))*3.4121416)+((INDEX(Sheet1!$C$5:$BD$192,MATCH($C49,Sheet1!$C$5:C$192,0),28))*99.976))/$AP49</f>
        <v>4.9622754346666662</v>
      </c>
      <c r="AC49" s="78">
        <f t="shared" ref="AC49" si="505">AB49</f>
        <v>4.9622754346666662</v>
      </c>
      <c r="AD49" s="54">
        <v>0</v>
      </c>
      <c r="AE49" s="78">
        <f t="shared" ref="AE49" si="506">AD49</f>
        <v>0</v>
      </c>
      <c r="AF49" s="54">
        <v>0</v>
      </c>
      <c r="AG49" s="78">
        <f t="shared" ref="AG49" si="507">AF49</f>
        <v>0</v>
      </c>
      <c r="AH49" s="55"/>
      <c r="AI49" s="53"/>
      <c r="AJ49" s="55"/>
      <c r="AK49" s="53"/>
      <c r="AL49" s="53"/>
      <c r="AM49" s="53"/>
      <c r="AN49" s="80"/>
      <c r="AO49" s="84"/>
      <c r="AP49" s="49">
        <f>IF(ISNUMBER(SEARCH("RetlMed",C49)),Sheet3!D$2,IF(ISNUMBER(SEARCH("OffSml",C49)),Sheet3!A$2,IF(ISNUMBER(SEARCH("OffMed",C49)),Sheet3!B$2,IF(ISNUMBER(SEARCH("OffLrg",C49)),Sheet3!C$2,IF(ISNUMBER(SEARCH("RetlStrp",C49)),Sheet3!E$2)))))</f>
        <v>22500</v>
      </c>
      <c r="AQ49" s="17"/>
      <c r="AR49" s="17"/>
      <c r="AS49" s="17"/>
    </row>
    <row r="50" spans="1:45" s="4" customFormat="1" ht="26.25" customHeight="1" x14ac:dyDescent="0.2">
      <c r="A50" s="5"/>
      <c r="B50" s="47" t="str">
        <f t="shared" si="18"/>
        <v>CBECC-Com 2016.2.1</v>
      </c>
      <c r="C50" s="66" t="s">
        <v>128</v>
      </c>
      <c r="D50" s="48">
        <f>INDEX(Sheet1!$C$5:$BD$192,MATCH($C50,Sheet1!$C$5:$C$192,0),54)</f>
        <v>293.49</v>
      </c>
      <c r="E50" s="78">
        <f t="shared" si="1"/>
        <v>293.49</v>
      </c>
      <c r="F50" s="10">
        <f>(INDEX(Sheet1!$C$5:$BD$192,MATCH($C50,Sheet1!$C$5:$C$192,0),18))/$AP50</f>
        <v>10.513777777777777</v>
      </c>
      <c r="G50" s="78">
        <f t="shared" ref="G50" si="508">F50</f>
        <v>10.513777777777777</v>
      </c>
      <c r="H50" s="10">
        <f>(INDEX(Sheet1!$C$5:$BD$192,MATCH($C50,Sheet1!$C$5:$C$192,0),30))/$AP50</f>
        <v>5.2438666666666661E-2</v>
      </c>
      <c r="I50" s="78">
        <f t="shared" ref="I50" si="509">H50</f>
        <v>5.2438666666666661E-2</v>
      </c>
      <c r="J50" s="10">
        <f t="shared" si="4"/>
        <v>41.117149940910224</v>
      </c>
      <c r="K50" s="78">
        <f t="shared" ref="K50" si="510">J50</f>
        <v>41.117149940910224</v>
      </c>
      <c r="L50" s="10">
        <f>(((INDEX(Sheet1!$C$5:$BD$192,MATCH($C50,Sheet1!$C$5:$C$192,0),11))*3.4121416)+((INDEX(Sheet1!$C$5:$BD$192,MATCH($C50,Sheet1!$C$5:$C$192,0),23))*99.976))/$AP50</f>
        <v>0.28033048231111107</v>
      </c>
      <c r="M50" s="78">
        <f t="shared" ref="M50" si="511">L50</f>
        <v>0.28033048231111107</v>
      </c>
      <c r="N50" s="10">
        <f>(((INDEX(Sheet1!$C$5:$BD$192,MATCH($C50,Sheet1!$C$5:$C$192,0),12))*3.4121416)+((INDEX(Sheet1!$C$5:$BD$192,MATCH($C50,Sheet1!$C$5:$C$192,0),24))*99.976))/$AP50</f>
        <v>13.032470112703999</v>
      </c>
      <c r="O50" s="78">
        <f t="shared" ref="O50" si="512">N50</f>
        <v>13.032470112703999</v>
      </c>
      <c r="P50" s="10">
        <f>(((INDEX(Sheet1!$C$5:$BD$192,MATCH($C50,Sheet1!$C$5:$C$192,0),17))*3.4121416)+((INDEX(Sheet1!$C$5:$BD$192,MATCH($C50,Sheet1!$C$5:$C$192,0),29))*99.976))/$AP50</f>
        <v>10.097755365376001</v>
      </c>
      <c r="Q50" s="78">
        <f t="shared" ref="Q50" si="513">P50</f>
        <v>10.097755365376001</v>
      </c>
      <c r="R50" s="10">
        <f>(((INDEX(Sheet1!$C$5:$BD$192,MATCH($C50,Sheet1!$C$5:$C$192,0),31))+(INDEX(Sheet1!$C$5:$BD$192,MATCH($C50,Sheet1!$C$5:$C$192,0),32)))*99.976)/$AP50</f>
        <v>0</v>
      </c>
      <c r="S50" s="78">
        <f t="shared" ref="S50" si="514">R50</f>
        <v>0</v>
      </c>
      <c r="T50" s="48">
        <f>(((INDEX(Sheet1!$C$5:$BD$192,MATCH($C50,Sheet1!$C$5:$C$192,0),19))+(INDEX(Sheet1!$C$5:$BD$192,MATCH($C50,Sheet1!$C$5:$C$192,0),20)))*3.4121416)/$AP50</f>
        <v>12.407744898428444</v>
      </c>
      <c r="U50" s="78">
        <f t="shared" ref="U50" si="515">T50</f>
        <v>12.407744898428444</v>
      </c>
      <c r="V50" s="10">
        <f>(((INDEX(Sheet1!$C$5:$BD$192,MATCH($C50,Sheet1!$C$5:$C$192,0),13))*3.4121416)+((INDEX(Sheet1!$C$5:$BD$192,MATCH($C50,Sheet1!$C$5:$C$192,0),25))*99.976))/$AP50</f>
        <v>12.744318545852444</v>
      </c>
      <c r="W50" s="78">
        <f t="shared" ref="W50" si="516">V50</f>
        <v>12.744318545852444</v>
      </c>
      <c r="X50" s="10">
        <f>(((INDEX(Sheet1!$C$5:$BD$192,MATCH($C50,Sheet1!$C$5:C$192,0),15))*3.4121416)+((INDEX(Sheet1!$C$5:$BD$192,MATCH($C50,Sheet1!$C$5:C$192,0),27))*99.976))/$AP50</f>
        <v>0</v>
      </c>
      <c r="Y50" s="78">
        <f t="shared" ref="Y50" si="517">X50</f>
        <v>0</v>
      </c>
      <c r="Z50" s="10">
        <f>(((INDEX(Sheet1!$C$5:$BD$192,MATCH($C50,Sheet1!$C$5:C$192,0),14))*3.4121416)+((INDEX(Sheet1!$C$5:$BD$192,MATCH($C50,Sheet1!$C$5:C$192,0),26))*99.976))/$AP50</f>
        <v>0</v>
      </c>
      <c r="AA50" s="78">
        <f t="shared" ref="AA50" si="518">Z50</f>
        <v>0</v>
      </c>
      <c r="AB50" s="10">
        <f>(((INDEX(Sheet1!$C$5:$BD$192,MATCH($C50,Sheet1!$C$5:C$192,0),16))*3.4121416)+((INDEX(Sheet1!$C$5:$BD$192,MATCH($C50,Sheet1!$C$5:C$192,0),28))*99.976))/$AP50</f>
        <v>4.9622754346666662</v>
      </c>
      <c r="AC50" s="78">
        <f t="shared" ref="AC50" si="519">AB50</f>
        <v>4.9622754346666662</v>
      </c>
      <c r="AD50" s="12">
        <v>0</v>
      </c>
      <c r="AE50" s="78">
        <f t="shared" ref="AE50" si="520">AD50</f>
        <v>0</v>
      </c>
      <c r="AF50" s="12">
        <v>0</v>
      </c>
      <c r="AG50" s="78">
        <f t="shared" ref="AG50" si="521">AF50</f>
        <v>0</v>
      </c>
      <c r="AH50" s="50">
        <f>IF($D$49=0,"",(D50-D$49)/D$49)</f>
        <v>-7.6605062956600564E-2</v>
      </c>
      <c r="AI50" s="90">
        <f>IF($E$49=0,"",(E50-E$49)/E$49)</f>
        <v>-7.6605062956600564E-2</v>
      </c>
      <c r="AJ50" s="50">
        <f>IF($F$49=0,"",(F50-F$49)/F$49)</f>
        <v>-6.5357049726987596E-2</v>
      </c>
      <c r="AK50" s="89">
        <f>IF($G$49=0,"",(G50-G$49)/G$49)</f>
        <v>-6.5357049726987596E-2</v>
      </c>
      <c r="AL50" s="48" t="str">
        <f t="shared" si="121"/>
        <v>No</v>
      </c>
      <c r="AM50" s="48" t="str">
        <f t="shared" si="17"/>
        <v>No</v>
      </c>
      <c r="AN50" s="79" t="str">
        <f>IF((AL50=AM50),(IF(AND(AI50&gt;(-0.5%*D$49),AI50&lt;(0.5%*D$49),AE50&lt;=150,AG50&lt;=150,(COUNTBLANK(D50:AK50)=0)),"Pass","Fail")),IF(COUNTA(D50:AK50)=0,"","Fail"))</f>
        <v>Pass</v>
      </c>
      <c r="AO50" s="84"/>
      <c r="AP50" s="49">
        <f>IF(ISNUMBER(SEARCH("RetlMed",C50)),Sheet3!D$2,IF(ISNUMBER(SEARCH("OffSml",C50)),Sheet3!A$2,IF(ISNUMBER(SEARCH("OffMed",C50)),Sheet3!B$2,IF(ISNUMBER(SEARCH("OffLrg",C50)),Sheet3!C$2,IF(ISNUMBER(SEARCH("RetlStrp",C50)),Sheet3!E$2)))))</f>
        <v>22500</v>
      </c>
      <c r="AQ50" s="17"/>
      <c r="AR50" s="17"/>
      <c r="AS50" s="17"/>
    </row>
    <row r="51" spans="1:45" s="7" customFormat="1" ht="25.5" customHeight="1" x14ac:dyDescent="0.2">
      <c r="A51" s="6">
        <v>4</v>
      </c>
      <c r="B51" s="47" t="str">
        <f t="shared" si="18"/>
        <v>CBECC-Com 2016.2.1</v>
      </c>
      <c r="C51" s="67" t="s">
        <v>129</v>
      </c>
      <c r="D51" s="48">
        <f>INDEX(Sheet1!$C$5:$BD$192,MATCH($C51,Sheet1!$C$5:$C$192,0),54)</f>
        <v>317.79700000000003</v>
      </c>
      <c r="E51" s="78">
        <f t="shared" si="1"/>
        <v>317.79700000000003</v>
      </c>
      <c r="F51" s="10">
        <f>(INDEX(Sheet1!$C$5:$BD$192,MATCH($C51,Sheet1!$C$5:$C$192,0),18))/$AP51</f>
        <v>11.248977777777778</v>
      </c>
      <c r="G51" s="78">
        <f t="shared" ref="G51" si="522">F51</f>
        <v>11.248977777777778</v>
      </c>
      <c r="H51" s="10">
        <f>(INDEX(Sheet1!$C$5:$BD$192,MATCH($C51,Sheet1!$C$5:$C$192,0),30))/$AP51</f>
        <v>5.2189333333333331E-2</v>
      </c>
      <c r="I51" s="78">
        <f t="shared" ref="I51" si="523">H51</f>
        <v>5.2189333333333331E-2</v>
      </c>
      <c r="J51" s="10">
        <f t="shared" ref="J51:J59" si="524">SUM(L51,N51,P51,V51,X51,Z51,AB51)</f>
        <v>43.60077776669511</v>
      </c>
      <c r="K51" s="78">
        <f t="shared" ref="K51" si="525">J51</f>
        <v>43.60077776669511</v>
      </c>
      <c r="L51" s="10">
        <f>(((INDEX(Sheet1!$C$5:$BD$192,MATCH($C51,Sheet1!$C$5:$C$192,0),11))*3.4121416)+((INDEX(Sheet1!$C$5:$BD$192,MATCH($C51,Sheet1!$C$5:$C$192,0),23))*99.976))/$AP51</f>
        <v>0.25541246407111112</v>
      </c>
      <c r="M51" s="78">
        <f t="shared" ref="M51" si="526">L51</f>
        <v>0.25541246407111112</v>
      </c>
      <c r="N51" s="10">
        <f>(((INDEX(Sheet1!$C$5:$BD$192,MATCH($C51,Sheet1!$C$5:$C$192,0),12))*3.4121416)+((INDEX(Sheet1!$C$5:$BD$192,MATCH($C51,Sheet1!$C$5:$C$192,0),24))*99.976))/$AP51</f>
        <v>15.54101595672889</v>
      </c>
      <c r="O51" s="78">
        <f t="shared" ref="O51" si="527">N51</f>
        <v>15.54101595672889</v>
      </c>
      <c r="P51" s="10">
        <f>(((INDEX(Sheet1!$C$5:$BD$192,MATCH($C51,Sheet1!$C$5:$C$192,0),17))*3.4121416)+((INDEX(Sheet1!$C$5:$BD$192,MATCH($C51,Sheet1!$C$5:$C$192,0),29))*99.976))/$AP51</f>
        <v>10.097755365376001</v>
      </c>
      <c r="Q51" s="78">
        <f t="shared" ref="Q51" si="528">P51</f>
        <v>10.097755365376001</v>
      </c>
      <c r="R51" s="10">
        <f>(((INDEX(Sheet1!$C$5:$BD$192,MATCH($C51,Sheet1!$C$5:$C$192,0),31))+(INDEX(Sheet1!$C$5:$BD$192,MATCH($C51,Sheet1!$C$5:$C$192,0),32)))*99.976)/$AP51</f>
        <v>0</v>
      </c>
      <c r="S51" s="78">
        <f t="shared" ref="S51" si="529">R51</f>
        <v>0</v>
      </c>
      <c r="T51" s="48">
        <f>(((INDEX(Sheet1!$C$5:$BD$192,MATCH($C51,Sheet1!$C$5:$C$192,0),19))+(INDEX(Sheet1!$C$5:$BD$192,MATCH($C51,Sheet1!$C$5:$C$192,0),20)))*3.4121416)/$AP51</f>
        <v>12.407744898428444</v>
      </c>
      <c r="U51" s="78">
        <f t="shared" ref="U51" si="530">T51</f>
        <v>12.407744898428444</v>
      </c>
      <c r="V51" s="10">
        <f>(((INDEX(Sheet1!$C$5:$BD$192,MATCH($C51,Sheet1!$C$5:$C$192,0),13))*3.4121416)+((INDEX(Sheet1!$C$5:$BD$192,MATCH($C51,Sheet1!$C$5:$C$192,0),25))*99.976))/$AP51</f>
        <v>12.744318545852444</v>
      </c>
      <c r="W51" s="78">
        <f t="shared" ref="W51" si="531">V51</f>
        <v>12.744318545852444</v>
      </c>
      <c r="X51" s="10">
        <f>(((INDEX(Sheet1!$C$5:$BD$192,MATCH($C51,Sheet1!$C$5:C$192,0),15))*3.4121416)+((INDEX(Sheet1!$C$5:$BD$192,MATCH($C51,Sheet1!$C$5:C$192,0),27))*99.976))/$AP51</f>
        <v>0</v>
      </c>
      <c r="Y51" s="78">
        <f t="shared" ref="Y51" si="532">X51</f>
        <v>0</v>
      </c>
      <c r="Z51" s="10">
        <f>(((INDEX(Sheet1!$C$5:$BD$192,MATCH($C51,Sheet1!$C$5:C$192,0),14))*3.4121416)+((INDEX(Sheet1!$C$5:$BD$192,MATCH($C51,Sheet1!$C$5:C$192,0),26))*99.976))/$AP51</f>
        <v>0</v>
      </c>
      <c r="AA51" s="78">
        <f t="shared" ref="AA51" si="533">Z51</f>
        <v>0</v>
      </c>
      <c r="AB51" s="10">
        <f>(((INDEX(Sheet1!$C$5:$BD$192,MATCH($C51,Sheet1!$C$5:C$192,0),16))*3.4121416)+((INDEX(Sheet1!$C$5:$BD$192,MATCH($C51,Sheet1!$C$5:C$192,0),28))*99.976))/$AP51</f>
        <v>4.9622754346666662</v>
      </c>
      <c r="AC51" s="78">
        <f t="shared" ref="AC51" si="534">AB51</f>
        <v>4.9622754346666662</v>
      </c>
      <c r="AD51" s="12">
        <v>0</v>
      </c>
      <c r="AE51" s="78">
        <f t="shared" ref="AE51" si="535">AD51</f>
        <v>0</v>
      </c>
      <c r="AF51" s="12">
        <v>0</v>
      </c>
      <c r="AG51" s="78">
        <f t="shared" ref="AG51" si="536">AF51</f>
        <v>0</v>
      </c>
      <c r="AH51" s="50">
        <f t="shared" ref="AH51:AH53" si="537">IF($D$49=0,"",(D51-D$49)/D$49)</f>
        <v>-1.289965328248882E-4</v>
      </c>
      <c r="AI51" s="90">
        <f t="shared" ref="AI51:AI53" si="538">IF($E$49=0,"",(E51-E$49)/E$49)</f>
        <v>-1.289965328248882E-4</v>
      </c>
      <c r="AJ51" s="50">
        <f t="shared" ref="AJ51:AJ53" si="539">IF($F$49=0,"",(F51-F$49)/F$49)</f>
        <v>0</v>
      </c>
      <c r="AK51" s="89">
        <f t="shared" ref="AK51:AK53" si="540">IF($G$49=0,"",(G51-G$49)/G$49)</f>
        <v>0</v>
      </c>
      <c r="AL51" s="48" t="str">
        <f t="shared" ref="AL51:AL53" si="541">IF(AND(AH51&gt;0,AI51&gt;0), "Yes", "No")</f>
        <v>No</v>
      </c>
      <c r="AM51" s="48" t="str">
        <f t="shared" ref="AM51:AM53" si="542">IF(AND(AH51&lt;0,AI51&lt;0), "No", "Yes")</f>
        <v>No</v>
      </c>
      <c r="AN51" s="79" t="str">
        <f t="shared" ref="AN51:AN53" si="543">IF((AL51=AM51),(IF(AND(AI51&gt;(-0.5%*D$49),AI51&lt;(0.5%*D$49),AE51&lt;=150,AG51&lt;=150,(COUNTBLANK(D51:AK51)=0)),"Pass","Fail")),IF(COUNTA(D51:AK51)=0,"","Fail"))</f>
        <v>Pass</v>
      </c>
      <c r="AO51" s="86"/>
      <c r="AP51" s="39">
        <f>IF(ISNUMBER(SEARCH("RetlMed",C51)),Sheet3!D$2,IF(ISNUMBER(SEARCH("OffSml",C51)),Sheet3!A$2,IF(ISNUMBER(SEARCH("OffMed",C51)),Sheet3!B$2,IF(ISNUMBER(SEARCH("OffLrg",C51)),Sheet3!C$2,IF(ISNUMBER(SEARCH("RetlStrp",C51)),Sheet3!E$2)))))</f>
        <v>22500</v>
      </c>
      <c r="AQ51" s="19"/>
      <c r="AR51" s="19"/>
      <c r="AS51" s="16"/>
    </row>
    <row r="52" spans="1:45" s="11" customFormat="1" ht="25.5" customHeight="1" x14ac:dyDescent="0.2">
      <c r="A52" s="8">
        <v>18</v>
      </c>
      <c r="B52" s="47" t="str">
        <f t="shared" si="18"/>
        <v>CBECC-Com 2016.2.1</v>
      </c>
      <c r="C52" s="67" t="s">
        <v>130</v>
      </c>
      <c r="D52" s="48">
        <f>INDEX(Sheet1!$C$5:$BD$192,MATCH($C52,Sheet1!$C$5:$C$192,0),54)</f>
        <v>327.15199999999999</v>
      </c>
      <c r="E52" s="78">
        <f t="shared" si="1"/>
        <v>327.15199999999999</v>
      </c>
      <c r="F52" s="10">
        <f>(INDEX(Sheet1!$C$5:$BD$192,MATCH($C52,Sheet1!$C$5:$C$192,0),18))/$AP52</f>
        <v>11.799911111111111</v>
      </c>
      <c r="G52" s="78">
        <f t="shared" ref="G52" si="544">F52</f>
        <v>11.799911111111111</v>
      </c>
      <c r="H52" s="10">
        <f>(INDEX(Sheet1!$C$5:$BD$192,MATCH($C52,Sheet1!$C$5:$C$192,0),30))/$AP52</f>
        <v>5.2173333333333335E-2</v>
      </c>
      <c r="I52" s="78">
        <f t="shared" ref="I52" si="545">H52</f>
        <v>5.2173333333333335E-2</v>
      </c>
      <c r="J52" s="10">
        <f t="shared" si="524"/>
        <v>45.479046028241775</v>
      </c>
      <c r="K52" s="78">
        <f t="shared" ref="K52" si="546">J52</f>
        <v>45.479046028241775</v>
      </c>
      <c r="L52" s="10">
        <f>(((INDEX(Sheet1!$C$5:$BD$192,MATCH($C52,Sheet1!$C$5:$C$192,0),11))*3.4121416)+((INDEX(Sheet1!$C$5:$BD$192,MATCH($C52,Sheet1!$C$5:$C$192,0),23))*99.976))/$AP52</f>
        <v>0.2538181801244444</v>
      </c>
      <c r="M52" s="78">
        <f t="shared" ref="M52" si="547">L52</f>
        <v>0.2538181801244444</v>
      </c>
      <c r="N52" s="10">
        <f>(((INDEX(Sheet1!$C$5:$BD$192,MATCH($C52,Sheet1!$C$5:$C$192,0),12))*3.4121416)+((INDEX(Sheet1!$C$5:$BD$192,MATCH($C52,Sheet1!$C$5:$C$192,0),24))*99.976))/$AP52</f>
        <v>17.420878502222223</v>
      </c>
      <c r="O52" s="78">
        <f t="shared" ref="O52" si="548">N52</f>
        <v>17.420878502222223</v>
      </c>
      <c r="P52" s="10">
        <f>(((INDEX(Sheet1!$C$5:$BD$192,MATCH($C52,Sheet1!$C$5:$C$192,0),17))*3.4121416)+((INDEX(Sheet1!$C$5:$BD$192,MATCH($C52,Sheet1!$C$5:$C$192,0),29))*99.976))/$AP52</f>
        <v>10.097755365376001</v>
      </c>
      <c r="Q52" s="78">
        <f t="shared" ref="Q52" si="549">P52</f>
        <v>10.097755365376001</v>
      </c>
      <c r="R52" s="10">
        <f>(((INDEX(Sheet1!$C$5:$BD$192,MATCH($C52,Sheet1!$C$5:$C$192,0),31))+(INDEX(Sheet1!$C$5:$BD$192,MATCH($C52,Sheet1!$C$5:$C$192,0),32)))*99.976)/$AP52</f>
        <v>0</v>
      </c>
      <c r="S52" s="78">
        <f t="shared" ref="S52" si="550">R52</f>
        <v>0</v>
      </c>
      <c r="T52" s="48">
        <f>(((INDEX(Sheet1!$C$5:$BD$192,MATCH($C52,Sheet1!$C$5:$C$192,0),19))+(INDEX(Sheet1!$C$5:$BD$192,MATCH($C52,Sheet1!$C$5:$C$192,0),20)))*3.4121416)/$AP52</f>
        <v>12.407744898428444</v>
      </c>
      <c r="U52" s="78">
        <f t="shared" ref="U52" si="551">T52</f>
        <v>12.407744898428444</v>
      </c>
      <c r="V52" s="10">
        <f>(((INDEX(Sheet1!$C$5:$BD$192,MATCH($C52,Sheet1!$C$5:$C$192,0),13))*3.4121416)+((INDEX(Sheet1!$C$5:$BD$192,MATCH($C52,Sheet1!$C$5:$C$192,0),25))*99.976))/$AP52</f>
        <v>12.744318545852444</v>
      </c>
      <c r="W52" s="78">
        <f t="shared" ref="W52" si="552">V52</f>
        <v>12.744318545852444</v>
      </c>
      <c r="X52" s="10">
        <f>(((INDEX(Sheet1!$C$5:$BD$192,MATCH($C52,Sheet1!$C$5:C$192,0),15))*3.4121416)+((INDEX(Sheet1!$C$5:$BD$192,MATCH($C52,Sheet1!$C$5:C$192,0),27))*99.976))/$AP52</f>
        <v>0</v>
      </c>
      <c r="Y52" s="78">
        <f t="shared" ref="Y52" si="553">X52</f>
        <v>0</v>
      </c>
      <c r="Z52" s="10">
        <f>(((INDEX(Sheet1!$C$5:$BD$192,MATCH($C52,Sheet1!$C$5:C$192,0),14))*3.4121416)+((INDEX(Sheet1!$C$5:$BD$192,MATCH($C52,Sheet1!$C$5:C$192,0),26))*99.976))/$AP52</f>
        <v>0</v>
      </c>
      <c r="AA52" s="78">
        <f t="shared" ref="AA52" si="554">Z52</f>
        <v>0</v>
      </c>
      <c r="AB52" s="10">
        <f>(((INDEX(Sheet1!$C$5:$BD$192,MATCH($C52,Sheet1!$C$5:C$192,0),16))*3.4121416)+((INDEX(Sheet1!$C$5:$BD$192,MATCH($C52,Sheet1!$C$5:C$192,0),28))*99.976))/$AP52</f>
        <v>4.9622754346666662</v>
      </c>
      <c r="AC52" s="78">
        <f t="shared" ref="AC52" si="555">AB52</f>
        <v>4.9622754346666662</v>
      </c>
      <c r="AD52" s="12">
        <v>0</v>
      </c>
      <c r="AE52" s="78">
        <f t="shared" ref="AE52" si="556">AD52</f>
        <v>0</v>
      </c>
      <c r="AF52" s="12">
        <v>0</v>
      </c>
      <c r="AG52" s="78">
        <f t="shared" ref="AG52" si="557">AF52</f>
        <v>0</v>
      </c>
      <c r="AH52" s="50">
        <f t="shared" si="537"/>
        <v>2.930423674953896E-2</v>
      </c>
      <c r="AI52" s="90">
        <f t="shared" si="538"/>
        <v>2.930423674953896E-2</v>
      </c>
      <c r="AJ52" s="50">
        <f t="shared" si="539"/>
        <v>4.8976302044235101E-2</v>
      </c>
      <c r="AK52" s="89">
        <f t="shared" si="540"/>
        <v>4.8976302044235101E-2</v>
      </c>
      <c r="AL52" s="48" t="str">
        <f t="shared" si="541"/>
        <v>Yes</v>
      </c>
      <c r="AM52" s="48" t="str">
        <f t="shared" si="542"/>
        <v>Yes</v>
      </c>
      <c r="AN52" s="79" t="str">
        <f t="shared" si="543"/>
        <v>Pass</v>
      </c>
      <c r="AO52" s="87"/>
      <c r="AP52" s="39">
        <f>IF(ISNUMBER(SEARCH("RetlMed",C52)),Sheet3!D$2,IF(ISNUMBER(SEARCH("OffSml",C52)),Sheet3!A$2,IF(ISNUMBER(SEARCH("OffMed",C52)),Sheet3!B$2,IF(ISNUMBER(SEARCH("OffLrg",C52)),Sheet3!C$2,IF(ISNUMBER(SEARCH("RetlStrp",C52)),Sheet3!E$2)))))</f>
        <v>22500</v>
      </c>
      <c r="AQ52" s="18"/>
      <c r="AR52" s="18"/>
      <c r="AS52" s="20"/>
    </row>
    <row r="53" spans="1:45" s="11" customFormat="1" ht="25.5" customHeight="1" x14ac:dyDescent="0.2">
      <c r="A53" s="8">
        <v>19</v>
      </c>
      <c r="B53" s="47" t="str">
        <f t="shared" si="18"/>
        <v>CBECC-Com 2016.2.1</v>
      </c>
      <c r="C53" s="67" t="s">
        <v>131</v>
      </c>
      <c r="D53" s="48">
        <f>INDEX(Sheet1!$C$5:$BD$192,MATCH($C53,Sheet1!$C$5:$C$192,0),54)</f>
        <v>279.19600000000003</v>
      </c>
      <c r="E53" s="78">
        <f t="shared" si="1"/>
        <v>279.19600000000003</v>
      </c>
      <c r="F53" s="10">
        <f>(INDEX(Sheet1!$C$5:$BD$192,MATCH($C53,Sheet1!$C$5:$C$192,0),18))/$AP53</f>
        <v>9.5792444444444449</v>
      </c>
      <c r="G53" s="78">
        <f t="shared" ref="G53" si="558">F53</f>
        <v>9.5792444444444449</v>
      </c>
      <c r="H53" s="10">
        <f>(INDEX(Sheet1!$C$5:$BD$192,MATCH($C53,Sheet1!$C$5:$C$192,0),30))/$AP53</f>
        <v>5.2364888888888891E-2</v>
      </c>
      <c r="I53" s="78">
        <f t="shared" ref="I53" si="559">H53</f>
        <v>5.2364888888888891E-2</v>
      </c>
      <c r="J53" s="10">
        <f t="shared" si="524"/>
        <v>37.920928154567108</v>
      </c>
      <c r="K53" s="78">
        <f t="shared" ref="K53" si="560">J53</f>
        <v>37.920928154567108</v>
      </c>
      <c r="L53" s="10">
        <f>(((INDEX(Sheet1!$C$5:$BD$192,MATCH($C53,Sheet1!$C$5:$C$192,0),11))*3.4121416)+((INDEX(Sheet1!$C$5:$BD$192,MATCH($C53,Sheet1!$C$5:$C$192,0),23))*99.976))/$AP53</f>
        <v>0.27297491473777774</v>
      </c>
      <c r="M53" s="78">
        <f t="shared" ref="M53" si="561">L53</f>
        <v>0.27297491473777774</v>
      </c>
      <c r="N53" s="10">
        <f>(((INDEX(Sheet1!$C$5:$BD$192,MATCH($C53,Sheet1!$C$5:$C$192,0),12))*3.4121416)+((INDEX(Sheet1!$C$5:$BD$192,MATCH($C53,Sheet1!$C$5:$C$192,0),24))*99.976))/$AP53</f>
        <v>9.8436038939342207</v>
      </c>
      <c r="O53" s="78">
        <f t="shared" ref="O53" si="562">N53</f>
        <v>9.8436038939342207</v>
      </c>
      <c r="P53" s="10">
        <f>(((INDEX(Sheet1!$C$5:$BD$192,MATCH($C53,Sheet1!$C$5:$C$192,0),17))*3.4121416)+((INDEX(Sheet1!$C$5:$BD$192,MATCH($C53,Sheet1!$C$5:$C$192,0),29))*99.976))/$AP53</f>
        <v>10.097755365376001</v>
      </c>
      <c r="Q53" s="78">
        <f t="shared" ref="Q53" si="563">P53</f>
        <v>10.097755365376001</v>
      </c>
      <c r="R53" s="10">
        <f>(((INDEX(Sheet1!$C$5:$BD$192,MATCH($C53,Sheet1!$C$5:$C$192,0),31))+(INDEX(Sheet1!$C$5:$BD$192,MATCH($C53,Sheet1!$C$5:$C$192,0),32)))*99.976)/$AP53</f>
        <v>0</v>
      </c>
      <c r="S53" s="78">
        <f t="shared" ref="S53" si="564">R53</f>
        <v>0</v>
      </c>
      <c r="T53" s="48">
        <f>(((INDEX(Sheet1!$C$5:$BD$192,MATCH($C53,Sheet1!$C$5:$C$192,0),19))+(INDEX(Sheet1!$C$5:$BD$192,MATCH($C53,Sheet1!$C$5:$C$192,0),20)))*3.4121416)/$AP53</f>
        <v>12.407744898428444</v>
      </c>
      <c r="U53" s="78">
        <f t="shared" ref="U53" si="565">T53</f>
        <v>12.407744898428444</v>
      </c>
      <c r="V53" s="10">
        <f>(((INDEX(Sheet1!$C$5:$BD$192,MATCH($C53,Sheet1!$C$5:$C$192,0),13))*3.4121416)+((INDEX(Sheet1!$C$5:$BD$192,MATCH($C53,Sheet1!$C$5:$C$192,0),25))*99.976))/$AP53</f>
        <v>12.744318545852444</v>
      </c>
      <c r="W53" s="78">
        <f t="shared" ref="W53" si="566">V53</f>
        <v>12.744318545852444</v>
      </c>
      <c r="X53" s="10">
        <f>(((INDEX(Sheet1!$C$5:$BD$192,MATCH($C53,Sheet1!$C$5:C$192,0),15))*3.4121416)+((INDEX(Sheet1!$C$5:$BD$192,MATCH($C53,Sheet1!$C$5:C$192,0),27))*99.976))/$AP53</f>
        <v>0</v>
      </c>
      <c r="Y53" s="78">
        <f t="shared" ref="Y53" si="567">X53</f>
        <v>0</v>
      </c>
      <c r="Z53" s="10">
        <f>(((INDEX(Sheet1!$C$5:$BD$192,MATCH($C53,Sheet1!$C$5:C$192,0),14))*3.4121416)+((INDEX(Sheet1!$C$5:$BD$192,MATCH($C53,Sheet1!$C$5:C$192,0),26))*99.976))/$AP53</f>
        <v>0</v>
      </c>
      <c r="AA53" s="78">
        <f t="shared" ref="AA53" si="568">Z53</f>
        <v>0</v>
      </c>
      <c r="AB53" s="10">
        <f>(((INDEX(Sheet1!$C$5:$BD$192,MATCH($C53,Sheet1!$C$5:C$192,0),16))*3.4121416)+((INDEX(Sheet1!$C$5:$BD$192,MATCH($C53,Sheet1!$C$5:C$192,0),28))*99.976))/$AP53</f>
        <v>4.9622754346666662</v>
      </c>
      <c r="AC53" s="78">
        <f t="shared" ref="AC53" si="569">AB53</f>
        <v>4.9622754346666662</v>
      </c>
      <c r="AD53" s="12">
        <v>0</v>
      </c>
      <c r="AE53" s="78">
        <f t="shared" ref="AE53" si="570">AD53</f>
        <v>0</v>
      </c>
      <c r="AF53" s="12">
        <v>0</v>
      </c>
      <c r="AG53" s="78">
        <f t="shared" ref="AG53" si="571">AF53</f>
        <v>0</v>
      </c>
      <c r="AH53" s="50">
        <f t="shared" si="537"/>
        <v>-0.12157765905901746</v>
      </c>
      <c r="AI53" s="90">
        <f t="shared" si="538"/>
        <v>-0.12157765905901746</v>
      </c>
      <c r="AJ53" s="50">
        <f t="shared" si="539"/>
        <v>-0.14843422809776294</v>
      </c>
      <c r="AK53" s="89">
        <f t="shared" si="540"/>
        <v>-0.14843422809776294</v>
      </c>
      <c r="AL53" s="48" t="str">
        <f t="shared" si="541"/>
        <v>No</v>
      </c>
      <c r="AM53" s="48" t="str">
        <f t="shared" si="542"/>
        <v>No</v>
      </c>
      <c r="AN53" s="79" t="str">
        <f t="shared" si="543"/>
        <v>Pass</v>
      </c>
      <c r="AO53" s="87"/>
      <c r="AP53" s="39">
        <f>IF(ISNUMBER(SEARCH("RetlMed",C53)),Sheet3!D$2,IF(ISNUMBER(SEARCH("OffSml",C53)),Sheet3!A$2,IF(ISNUMBER(SEARCH("OffMed",C53)),Sheet3!B$2,IF(ISNUMBER(SEARCH("OffLrg",C53)),Sheet3!C$2,IF(ISNUMBER(SEARCH("RetlStrp",C53)),Sheet3!E$2)))))</f>
        <v>22500</v>
      </c>
      <c r="AQ53" s="18"/>
      <c r="AR53" s="18"/>
      <c r="AS53" s="20"/>
    </row>
    <row r="54" spans="1:45" s="4" customFormat="1" ht="26.25" customHeight="1" x14ac:dyDescent="0.2">
      <c r="A54" s="5">
        <v>5</v>
      </c>
      <c r="B54" s="47" t="str">
        <f t="shared" si="18"/>
        <v>CBECC-Com 2016.2.1</v>
      </c>
      <c r="C54" s="65" t="s">
        <v>122</v>
      </c>
      <c r="D54" s="53">
        <f>INDEX(Sheet1!$C$5:$BD$192,MATCH($C54,Sheet1!$C$5:$C$192,0),54)</f>
        <v>201.14599999999999</v>
      </c>
      <c r="E54" s="78">
        <f t="shared" si="1"/>
        <v>201.14599999999999</v>
      </c>
      <c r="F54" s="53">
        <f>(INDEX(Sheet1!$C$5:$BD$192,MATCH($C54,Sheet1!$C$5:$C$192,0),18))/$AP54</f>
        <v>7.0111999999999997</v>
      </c>
      <c r="G54" s="78">
        <f t="shared" ref="G54" si="572">F54</f>
        <v>7.0111999999999997</v>
      </c>
      <c r="H54" s="53">
        <f>(INDEX(Sheet1!$C$5:$BD$192,MATCH($C54,Sheet1!$C$5:$C$192,0),30))/$AP54</f>
        <v>6.2499555555555558E-2</v>
      </c>
      <c r="I54" s="78">
        <f t="shared" ref="I54" si="573">H54</f>
        <v>6.2499555555555558E-2</v>
      </c>
      <c r="J54" s="53">
        <f t="shared" si="524"/>
        <v>30.171602091847113</v>
      </c>
      <c r="K54" s="78">
        <f t="shared" ref="K54" si="574">J54</f>
        <v>30.171602091847113</v>
      </c>
      <c r="L54" s="53">
        <f>(((INDEX(Sheet1!$C$5:$BD$192,MATCH($C54,Sheet1!$C$5:$C$192,0),11))*3.4121416)+((INDEX(Sheet1!$C$5:$BD$192,MATCH($C54,Sheet1!$C$5:$C$192,0),23))*99.976))/$AP54</f>
        <v>0.52467404799999995</v>
      </c>
      <c r="M54" s="78">
        <f t="shared" ref="M54" si="575">L54</f>
        <v>0.52467404799999995</v>
      </c>
      <c r="N54" s="53">
        <f>(((INDEX(Sheet1!$C$5:$BD$192,MATCH($C54,Sheet1!$C$5:$C$192,0),12))*3.4121416)+((INDEX(Sheet1!$C$5:$BD$192,MATCH($C54,Sheet1!$C$5:$C$192,0),24))*99.976))/$AP54</f>
        <v>4.1621454887537777</v>
      </c>
      <c r="O54" s="78">
        <f t="shared" ref="O54" si="576">N54</f>
        <v>4.1621454887537777</v>
      </c>
      <c r="P54" s="53">
        <f>(((INDEX(Sheet1!$C$5:$BD$192,MATCH($C54,Sheet1!$C$5:$C$192,0),17))*3.4121416)+((INDEX(Sheet1!$C$5:$BD$192,MATCH($C54,Sheet1!$C$5:$C$192,0),29))*99.976))/$AP54</f>
        <v>9.9576755788906652</v>
      </c>
      <c r="Q54" s="78">
        <f t="shared" ref="Q54" si="577">P54</f>
        <v>9.9576755788906652</v>
      </c>
      <c r="R54" s="53">
        <f>(((INDEX(Sheet1!$C$5:$BD$192,MATCH($C54,Sheet1!$C$5:$C$192,0),31))+(INDEX(Sheet1!$C$5:$BD$192,MATCH($C54,Sheet1!$C$5:$C$192,0),32)))*99.976)/$AP54</f>
        <v>0</v>
      </c>
      <c r="S54" s="78">
        <f t="shared" ref="S54" si="578">R54</f>
        <v>0</v>
      </c>
      <c r="T54" s="53">
        <f>(((INDEX(Sheet1!$C$5:$BD$192,MATCH($C54,Sheet1!$C$5:$C$192,0),19))+(INDEX(Sheet1!$C$5:$BD$192,MATCH($C54,Sheet1!$C$5:$C$192,0),20)))*3.4121416)/$AP54</f>
        <v>12.407744898428444</v>
      </c>
      <c r="U54" s="78">
        <f t="shared" ref="U54" si="579">T54</f>
        <v>12.407744898428444</v>
      </c>
      <c r="V54" s="53">
        <f>(((INDEX(Sheet1!$C$5:$BD$192,MATCH($C54,Sheet1!$C$5:$C$192,0),13))*3.4121416)+((INDEX(Sheet1!$C$5:$BD$192,MATCH($C54,Sheet1!$C$5:$C$192,0),25))*99.976))/$AP54</f>
        <v>9.8033254579804439</v>
      </c>
      <c r="W54" s="78">
        <f t="shared" ref="W54" si="580">V54</f>
        <v>9.8033254579804439</v>
      </c>
      <c r="X54" s="53">
        <f>(((INDEX(Sheet1!$C$5:$BD$192,MATCH($C54,Sheet1!$C$5:C$192,0),15))*3.4121416)+((INDEX(Sheet1!$C$5:$BD$192,MATCH($C54,Sheet1!$C$5:C$192,0),27))*99.976))/$AP54</f>
        <v>0</v>
      </c>
      <c r="Y54" s="78">
        <f t="shared" ref="Y54" si="581">X54</f>
        <v>0</v>
      </c>
      <c r="Z54" s="53">
        <f>(((INDEX(Sheet1!$C$5:$BD$192,MATCH($C54,Sheet1!$C$5:C$192,0),14))*3.4121416)+((INDEX(Sheet1!$C$5:$BD$192,MATCH($C54,Sheet1!$C$5:C$192,0),26))*99.976))/$AP54</f>
        <v>0</v>
      </c>
      <c r="AA54" s="78">
        <f t="shared" ref="AA54" si="582">Z54</f>
        <v>0</v>
      </c>
      <c r="AB54" s="53">
        <f>(((INDEX(Sheet1!$C$5:$BD$192,MATCH($C54,Sheet1!$C$5:C$192,0),16))*3.4121416)+((INDEX(Sheet1!$C$5:$BD$192,MATCH($C54,Sheet1!$C$5:C$192,0),28))*99.976))/$AP54</f>
        <v>5.7237815182222231</v>
      </c>
      <c r="AC54" s="78">
        <f t="shared" ref="AC54" si="583">AB54</f>
        <v>5.7237815182222231</v>
      </c>
      <c r="AD54" s="54">
        <v>0</v>
      </c>
      <c r="AE54" s="78">
        <f t="shared" ref="AE54" si="584">AD54</f>
        <v>0</v>
      </c>
      <c r="AF54" s="54">
        <v>0</v>
      </c>
      <c r="AG54" s="78">
        <f t="shared" ref="AG54" si="585">AF54</f>
        <v>0</v>
      </c>
      <c r="AH54" s="55"/>
      <c r="AI54" s="53"/>
      <c r="AJ54" s="55"/>
      <c r="AK54" s="53"/>
      <c r="AL54" s="53"/>
      <c r="AM54" s="53"/>
      <c r="AN54" s="80"/>
      <c r="AO54" s="84"/>
      <c r="AP54" s="49">
        <f>IF(ISNUMBER(SEARCH("RetlMed",C54)),Sheet3!D$2,IF(ISNUMBER(SEARCH("OffSml",C54)),Sheet3!A$2,IF(ISNUMBER(SEARCH("OffMed",C54)),Sheet3!B$2,IF(ISNUMBER(SEARCH("OffLrg",C54)),Sheet3!C$2,IF(ISNUMBER(SEARCH("RetlStrp",C54)),Sheet3!E$2)))))</f>
        <v>22500</v>
      </c>
      <c r="AQ54" s="17"/>
      <c r="AR54" s="17"/>
      <c r="AS54" s="17"/>
    </row>
    <row r="55" spans="1:45" s="46" customFormat="1" ht="25.5" customHeight="1" x14ac:dyDescent="0.2">
      <c r="A55" s="43">
        <v>20</v>
      </c>
      <c r="B55" s="47" t="str">
        <f t="shared" si="18"/>
        <v>CBECC-Com 2016.2.1</v>
      </c>
      <c r="C55" s="67" t="s">
        <v>123</v>
      </c>
      <c r="D55" s="48">
        <f>INDEX(Sheet1!$C$5:$BD$192,MATCH($C55,Sheet1!$C$5:$C$192,0),54)</f>
        <v>185.78700000000001</v>
      </c>
      <c r="E55" s="78">
        <f t="shared" si="1"/>
        <v>185.78700000000001</v>
      </c>
      <c r="F55" s="10">
        <f>(INDEX(Sheet1!$C$5:$BD$192,MATCH($C55,Sheet1!$C$5:$C$192,0),18))/$AP55</f>
        <v>6.6182222222222222</v>
      </c>
      <c r="G55" s="78">
        <f t="shared" ref="G55" si="586">F55</f>
        <v>6.6182222222222222</v>
      </c>
      <c r="H55" s="10">
        <f>(INDEX(Sheet1!$C$5:$BD$192,MATCH($C55,Sheet1!$C$5:$C$192,0),30))/$AP55</f>
        <v>6.2499555555555558E-2</v>
      </c>
      <c r="I55" s="78">
        <f t="shared" ref="I55" si="587">H55</f>
        <v>6.2499555555555558E-2</v>
      </c>
      <c r="J55" s="10">
        <f t="shared" si="524"/>
        <v>28.830842754080003</v>
      </c>
      <c r="K55" s="78">
        <f t="shared" ref="K55" si="588">J55</f>
        <v>28.830842754080003</v>
      </c>
      <c r="L55" s="10">
        <f>(((INDEX(Sheet1!$C$5:$BD$192,MATCH($C55,Sheet1!$C$5:$C$192,0),11))*3.4121416)+((INDEX(Sheet1!$C$5:$BD$192,MATCH($C55,Sheet1!$C$5:$C$192,0),23))*99.976))/$AP55</f>
        <v>0.52467404799999995</v>
      </c>
      <c r="M55" s="78">
        <f t="shared" ref="M55" si="589">L55</f>
        <v>0.52467404799999995</v>
      </c>
      <c r="N55" s="10">
        <f>(((INDEX(Sheet1!$C$5:$BD$192,MATCH($C55,Sheet1!$C$5:$C$192,0),12))*3.4121416)+((INDEX(Sheet1!$C$5:$BD$192,MATCH($C55,Sheet1!$C$5:$C$192,0),24))*99.976))/$AP55</f>
        <v>2.8213861509866667</v>
      </c>
      <c r="O55" s="78">
        <f t="shared" ref="O55" si="590">N55</f>
        <v>2.8213861509866667</v>
      </c>
      <c r="P55" s="10">
        <f>(((INDEX(Sheet1!$C$5:$BD$192,MATCH($C55,Sheet1!$C$5:$C$192,0),17))*3.4121416)+((INDEX(Sheet1!$C$5:$BD$192,MATCH($C55,Sheet1!$C$5:$C$192,0),29))*99.976))/$AP55</f>
        <v>9.9576755788906652</v>
      </c>
      <c r="Q55" s="78">
        <f t="shared" ref="Q55" si="591">P55</f>
        <v>9.9576755788906652</v>
      </c>
      <c r="R55" s="10">
        <f>(((INDEX(Sheet1!$C$5:$BD$192,MATCH($C55,Sheet1!$C$5:$C$192,0),31))+(INDEX(Sheet1!$C$5:$BD$192,MATCH($C55,Sheet1!$C$5:$C$192,0),32)))*99.976)/$AP55</f>
        <v>0</v>
      </c>
      <c r="S55" s="78">
        <f t="shared" ref="S55" si="592">R55</f>
        <v>0</v>
      </c>
      <c r="T55" s="48">
        <f>(((INDEX(Sheet1!$C$5:$BD$192,MATCH($C55,Sheet1!$C$5:$C$192,0),19))+(INDEX(Sheet1!$C$5:$BD$192,MATCH($C55,Sheet1!$C$5:$C$192,0),20)))*3.4121416)/$AP55</f>
        <v>12.407744898428444</v>
      </c>
      <c r="U55" s="78">
        <f t="shared" ref="U55" si="593">T55</f>
        <v>12.407744898428444</v>
      </c>
      <c r="V55" s="10">
        <f>(((INDEX(Sheet1!$C$5:$BD$192,MATCH($C55,Sheet1!$C$5:$C$192,0),13))*3.4121416)+((INDEX(Sheet1!$C$5:$BD$192,MATCH($C55,Sheet1!$C$5:$C$192,0),25))*99.976))/$AP55</f>
        <v>9.8033254579804439</v>
      </c>
      <c r="W55" s="78">
        <f t="shared" ref="W55" si="594">V55</f>
        <v>9.8033254579804439</v>
      </c>
      <c r="X55" s="10">
        <f>(((INDEX(Sheet1!$C$5:$BD$192,MATCH($C55,Sheet1!$C$5:C$192,0),15))*3.4121416)+((INDEX(Sheet1!$C$5:$BD$192,MATCH($C55,Sheet1!$C$5:C$192,0),27))*99.976))/$AP55</f>
        <v>0</v>
      </c>
      <c r="Y55" s="78">
        <f t="shared" ref="Y55" si="595">X55</f>
        <v>0</v>
      </c>
      <c r="Z55" s="10">
        <f>(((INDEX(Sheet1!$C$5:$BD$192,MATCH($C55,Sheet1!$C$5:C$192,0),14))*3.4121416)+((INDEX(Sheet1!$C$5:$BD$192,MATCH($C55,Sheet1!$C$5:C$192,0),26))*99.976))/$AP55</f>
        <v>0</v>
      </c>
      <c r="AA55" s="78">
        <f t="shared" ref="AA55" si="596">Z55</f>
        <v>0</v>
      </c>
      <c r="AB55" s="10">
        <f>(((INDEX(Sheet1!$C$5:$BD$192,MATCH($C55,Sheet1!$C$5:C$192,0),16))*3.4121416)+((INDEX(Sheet1!$C$5:$BD$192,MATCH($C55,Sheet1!$C$5:C$192,0),28))*99.976))/$AP55</f>
        <v>5.7237815182222231</v>
      </c>
      <c r="AC55" s="78">
        <f t="shared" ref="AC55" si="597">AB55</f>
        <v>5.7237815182222231</v>
      </c>
      <c r="AD55" s="12">
        <v>0</v>
      </c>
      <c r="AE55" s="78">
        <f t="shared" ref="AE55" si="598">AD55</f>
        <v>0</v>
      </c>
      <c r="AF55" s="12">
        <v>0</v>
      </c>
      <c r="AG55" s="78">
        <f t="shared" ref="AG55" si="599">AF55</f>
        <v>0</v>
      </c>
      <c r="AH55" s="50">
        <f>IF($D$54=0,"",(D55-D$54)/D$54)</f>
        <v>-7.6357471687232073E-2</v>
      </c>
      <c r="AI55" s="90">
        <f>IF($E$54=0,"",(E55-E$54)/E$54)</f>
        <v>-7.6357471687232073E-2</v>
      </c>
      <c r="AJ55" s="50">
        <f>IF($F$54=0,"",(F55-F$54)/F$54)</f>
        <v>-5.605000253562549E-2</v>
      </c>
      <c r="AK55" s="89">
        <f>IF($G$54=0,"",(G55-G$54)/G$54)</f>
        <v>-5.605000253562549E-2</v>
      </c>
      <c r="AL55" s="48" t="str">
        <f t="shared" ref="AL55" si="600">IF(AND(AH55&gt;0,AI55&gt;0), "Yes", "No")</f>
        <v>No</v>
      </c>
      <c r="AM55" s="48" t="str">
        <f t="shared" ref="AM55" si="601">IF(AND(AH55&lt;0,AI55&lt;0), "No", "Yes")</f>
        <v>No</v>
      </c>
      <c r="AN55" s="79" t="str">
        <f>IF((AL55=AM55),(IF(AND(AI55&gt;(-0.5%*D$54),AI55&lt;(0.5%*D$54),AE55&lt;=150,AG55&lt;=150,(COUNTBLANK(D55:AK55)=0)),"Pass","Fail")),IF(COUNTA(D55:AK55)=0,"","Fail"))</f>
        <v>Pass</v>
      </c>
      <c r="AO55" s="87"/>
      <c r="AP55" s="39">
        <f>IF(ISNUMBER(SEARCH("RetlMed",C55)),Sheet3!D$2,IF(ISNUMBER(SEARCH("OffSml",C55)),Sheet3!A$2,IF(ISNUMBER(SEARCH("OffMed",C55)),Sheet3!B$2,IF(ISNUMBER(SEARCH("OffLrg",C55)),Sheet3!C$2,IF(ISNUMBER(SEARCH("RetlStrp",C55)),Sheet3!E$2)))))</f>
        <v>22500</v>
      </c>
      <c r="AQ55" s="45"/>
      <c r="AR55" s="45"/>
    </row>
    <row r="56" spans="1:45" s="44" customFormat="1" ht="25.5" customHeight="1" x14ac:dyDescent="0.2">
      <c r="A56" s="43">
        <v>21</v>
      </c>
      <c r="B56" s="47" t="str">
        <f t="shared" si="18"/>
        <v>CBECC-Com 2016.2.1</v>
      </c>
      <c r="C56" s="67" t="s">
        <v>124</v>
      </c>
      <c r="D56" s="48">
        <f>INDEX(Sheet1!$C$5:$BD$192,MATCH($C56,Sheet1!$C$5:$C$192,0),54)</f>
        <v>201.06800000000001</v>
      </c>
      <c r="E56" s="78">
        <f t="shared" si="1"/>
        <v>201.06800000000001</v>
      </c>
      <c r="F56" s="10">
        <f>(INDEX(Sheet1!$C$5:$BD$192,MATCH($C56,Sheet1!$C$5:$C$192,0),18))/$AP56</f>
        <v>7.0111999999999997</v>
      </c>
      <c r="G56" s="78">
        <f t="shared" ref="G56" si="602">F56</f>
        <v>7.0111999999999997</v>
      </c>
      <c r="H56" s="10">
        <f>(INDEX(Sheet1!$C$5:$BD$192,MATCH($C56,Sheet1!$C$5:$C$192,0),30))/$AP56</f>
        <v>6.2033333333333336E-2</v>
      </c>
      <c r="I56" s="78">
        <f t="shared" ref="I56" si="603">H56</f>
        <v>6.2033333333333336E-2</v>
      </c>
      <c r="J56" s="10">
        <f t="shared" si="524"/>
        <v>30.124964398691553</v>
      </c>
      <c r="K56" s="78">
        <f t="shared" ref="K56" si="604">J56</f>
        <v>30.124964398691553</v>
      </c>
      <c r="L56" s="10">
        <f>(((INDEX(Sheet1!$C$5:$BD$192,MATCH($C56,Sheet1!$C$5:$C$192,0),11))*3.4121416)+((INDEX(Sheet1!$C$5:$BD$192,MATCH($C56,Sheet1!$C$5:$C$192,0),23))*99.976))/$AP56</f>
        <v>0.4780363548444444</v>
      </c>
      <c r="M56" s="78">
        <f t="shared" ref="M56" si="605">L56</f>
        <v>0.4780363548444444</v>
      </c>
      <c r="N56" s="10">
        <f>(((INDEX(Sheet1!$C$5:$BD$192,MATCH($C56,Sheet1!$C$5:$C$192,0),12))*3.4121416)+((INDEX(Sheet1!$C$5:$BD$192,MATCH($C56,Sheet1!$C$5:$C$192,0),24))*99.976))/$AP56</f>
        <v>4.1621454887537777</v>
      </c>
      <c r="O56" s="78">
        <f t="shared" ref="O56" si="606">N56</f>
        <v>4.1621454887537777</v>
      </c>
      <c r="P56" s="10">
        <f>(((INDEX(Sheet1!$C$5:$BD$192,MATCH($C56,Sheet1!$C$5:$C$192,0),17))*3.4121416)+((INDEX(Sheet1!$C$5:$BD$192,MATCH($C56,Sheet1!$C$5:$C$192,0),29))*99.976))/$AP56</f>
        <v>9.9576755788906652</v>
      </c>
      <c r="Q56" s="78">
        <f t="shared" ref="Q56" si="607">P56</f>
        <v>9.9576755788906652</v>
      </c>
      <c r="R56" s="10">
        <f>(((INDEX(Sheet1!$C$5:$BD$192,MATCH($C56,Sheet1!$C$5:$C$192,0),31))+(INDEX(Sheet1!$C$5:$BD$192,MATCH($C56,Sheet1!$C$5:$C$192,0),32)))*99.976)/$AP56</f>
        <v>0</v>
      </c>
      <c r="S56" s="78">
        <f t="shared" ref="S56" si="608">R56</f>
        <v>0</v>
      </c>
      <c r="T56" s="48">
        <f>(((INDEX(Sheet1!$C$5:$BD$192,MATCH($C56,Sheet1!$C$5:$C$192,0),19))+(INDEX(Sheet1!$C$5:$BD$192,MATCH($C56,Sheet1!$C$5:$C$192,0),20)))*3.4121416)/$AP56</f>
        <v>12.407744898428444</v>
      </c>
      <c r="U56" s="78">
        <f t="shared" ref="U56" si="609">T56</f>
        <v>12.407744898428444</v>
      </c>
      <c r="V56" s="10">
        <f>(((INDEX(Sheet1!$C$5:$BD$192,MATCH($C56,Sheet1!$C$5:$C$192,0),13))*3.4121416)+((INDEX(Sheet1!$C$5:$BD$192,MATCH($C56,Sheet1!$C$5:$C$192,0),25))*99.976))/$AP56</f>
        <v>9.8033254579804439</v>
      </c>
      <c r="W56" s="78">
        <f t="shared" ref="W56" si="610">V56</f>
        <v>9.8033254579804439</v>
      </c>
      <c r="X56" s="10">
        <f>(((INDEX(Sheet1!$C$5:$BD$192,MATCH($C56,Sheet1!$C$5:C$192,0),15))*3.4121416)+((INDEX(Sheet1!$C$5:$BD$192,MATCH($C56,Sheet1!$C$5:C$192,0),27))*99.976))/$AP56</f>
        <v>0</v>
      </c>
      <c r="Y56" s="78">
        <f t="shared" ref="Y56" si="611">X56</f>
        <v>0</v>
      </c>
      <c r="Z56" s="10">
        <f>(((INDEX(Sheet1!$C$5:$BD$192,MATCH($C56,Sheet1!$C$5:C$192,0),14))*3.4121416)+((INDEX(Sheet1!$C$5:$BD$192,MATCH($C56,Sheet1!$C$5:C$192,0),26))*99.976))/$AP56</f>
        <v>0</v>
      </c>
      <c r="AA56" s="78">
        <f t="shared" ref="AA56" si="612">Z56</f>
        <v>0</v>
      </c>
      <c r="AB56" s="10">
        <f>(((INDEX(Sheet1!$C$5:$BD$192,MATCH($C56,Sheet1!$C$5:C$192,0),16))*3.4121416)+((INDEX(Sheet1!$C$5:$BD$192,MATCH($C56,Sheet1!$C$5:C$192,0),28))*99.976))/$AP56</f>
        <v>5.7237815182222231</v>
      </c>
      <c r="AC56" s="78">
        <f t="shared" ref="AC56" si="613">AB56</f>
        <v>5.7237815182222231</v>
      </c>
      <c r="AD56" s="12">
        <v>0</v>
      </c>
      <c r="AE56" s="78">
        <f t="shared" ref="AE56" si="614">AD56</f>
        <v>0</v>
      </c>
      <c r="AF56" s="12">
        <v>0</v>
      </c>
      <c r="AG56" s="78">
        <f t="shared" ref="AG56" si="615">AF56</f>
        <v>0</v>
      </c>
      <c r="AH56" s="50">
        <f t="shared" ref="AH56:AH58" si="616">IF($D$54=0,"",(D56-D$54)/D$54)</f>
        <v>-3.8777803187721623E-4</v>
      </c>
      <c r="AI56" s="90">
        <f t="shared" ref="AI56:AI58" si="617">IF($E$54=0,"",(E56-E$54)/E$54)</f>
        <v>-3.8777803187721623E-4</v>
      </c>
      <c r="AJ56" s="50">
        <f t="shared" ref="AJ56:AJ58" si="618">IF($F$54=0,"",(F56-F$54)/F$54)</f>
        <v>0</v>
      </c>
      <c r="AK56" s="89">
        <f t="shared" ref="AK56:AK58" si="619">IF($G$54=0,"",(G56-G$54)/G$54)</f>
        <v>0</v>
      </c>
      <c r="AL56" s="48" t="str">
        <f t="shared" ref="AL56:AL58" si="620">IF(AND(AH56&gt;0,AI56&gt;0), "Yes", "No")</f>
        <v>No</v>
      </c>
      <c r="AM56" s="48" t="str">
        <f t="shared" ref="AM56:AM58" si="621">IF(AND(AH56&lt;0,AI56&lt;0), "No", "Yes")</f>
        <v>No</v>
      </c>
      <c r="AN56" s="79" t="str">
        <f t="shared" ref="AN56:AN58" si="622">IF((AL56=AM56),(IF(AND(AI56&gt;(-0.5%*D$54),AI56&lt;(0.5%*D$54),AE56&lt;=150,AG56&lt;=150,(COUNTBLANK(D56:AK56)=0)),"Pass","Fail")),IF(COUNTA(D56:AK56)=0,"","Fail"))</f>
        <v>Pass</v>
      </c>
      <c r="AO56" s="87"/>
      <c r="AP56" s="39">
        <f>IF(ISNUMBER(SEARCH("RetlMed",C56)),Sheet3!D$2,IF(ISNUMBER(SEARCH("OffSml",C56)),Sheet3!A$2,IF(ISNUMBER(SEARCH("OffMed",C56)),Sheet3!B$2,IF(ISNUMBER(SEARCH("OffLrg",C56)),Sheet3!C$2,IF(ISNUMBER(SEARCH("RetlStrp",C56)),Sheet3!E$2)))))</f>
        <v>22500</v>
      </c>
      <c r="AQ56" s="45"/>
      <c r="AR56" s="45"/>
      <c r="AS56" s="46"/>
    </row>
    <row r="57" spans="1:45" s="7" customFormat="1" ht="25.5" customHeight="1" x14ac:dyDescent="0.2">
      <c r="A57" s="6">
        <v>3</v>
      </c>
      <c r="B57" s="47" t="str">
        <f t="shared" si="18"/>
        <v>CBECC-Com 2016.2.1</v>
      </c>
      <c r="C57" s="67" t="s">
        <v>125</v>
      </c>
      <c r="D57" s="48">
        <f>INDEX(Sheet1!$C$5:$BD$192,MATCH($C57,Sheet1!$C$5:$C$192,0),54)</f>
        <v>220.54900000000001</v>
      </c>
      <c r="E57" s="78">
        <f t="shared" si="1"/>
        <v>220.54900000000001</v>
      </c>
      <c r="F57" s="10">
        <f>(INDEX(Sheet1!$C$5:$BD$192,MATCH($C57,Sheet1!$C$5:$C$192,0),18))/$AP57</f>
        <v>8.0935555555555556</v>
      </c>
      <c r="G57" s="78">
        <f t="shared" ref="G57" si="623">F57</f>
        <v>8.0935555555555556</v>
      </c>
      <c r="H57" s="10">
        <f>(INDEX(Sheet1!$C$5:$BD$192,MATCH($C57,Sheet1!$C$5:$C$192,0),30))/$AP57</f>
        <v>6.1799555555555559E-2</v>
      </c>
      <c r="I57" s="78">
        <f t="shared" ref="I57" si="624">H57</f>
        <v>6.1799555555555559E-2</v>
      </c>
      <c r="J57" s="10">
        <f t="shared" si="524"/>
        <v>33.794788143904</v>
      </c>
      <c r="K57" s="78">
        <f t="shared" ref="K57" si="625">J57</f>
        <v>33.794788143904</v>
      </c>
      <c r="L57" s="10">
        <f>(((INDEX(Sheet1!$C$5:$BD$192,MATCH($C57,Sheet1!$C$5:$C$192,0),11))*3.4121416)+((INDEX(Sheet1!$C$5:$BD$192,MATCH($C57,Sheet1!$C$5:$C$192,0),23))*99.976))/$AP57</f>
        <v>0.45466418773333328</v>
      </c>
      <c r="M57" s="78">
        <f t="shared" ref="M57" si="626">L57</f>
        <v>0.45466418773333328</v>
      </c>
      <c r="N57" s="10">
        <f>(((INDEX(Sheet1!$C$5:$BD$192,MATCH($C57,Sheet1!$C$5:$C$192,0),12))*3.4121416)+((INDEX(Sheet1!$C$5:$BD$192,MATCH($C57,Sheet1!$C$5:$C$192,0),24))*99.976))/$AP57</f>
        <v>7.8553414010773333</v>
      </c>
      <c r="O57" s="78">
        <f t="shared" ref="O57" si="627">N57</f>
        <v>7.8553414010773333</v>
      </c>
      <c r="P57" s="10">
        <f>(((INDEX(Sheet1!$C$5:$BD$192,MATCH($C57,Sheet1!$C$5:$C$192,0),17))*3.4121416)+((INDEX(Sheet1!$C$5:$BD$192,MATCH($C57,Sheet1!$C$5:$C$192,0),29))*99.976))/$AP57</f>
        <v>9.9576755788906652</v>
      </c>
      <c r="Q57" s="78">
        <f t="shared" ref="Q57" si="628">P57</f>
        <v>9.9576755788906652</v>
      </c>
      <c r="R57" s="10">
        <f>(((INDEX(Sheet1!$C$5:$BD$192,MATCH($C57,Sheet1!$C$5:$C$192,0),31))+(INDEX(Sheet1!$C$5:$BD$192,MATCH($C57,Sheet1!$C$5:$C$192,0),32)))*99.976)/$AP57</f>
        <v>0</v>
      </c>
      <c r="S57" s="78">
        <f t="shared" ref="S57" si="629">R57</f>
        <v>0</v>
      </c>
      <c r="T57" s="48">
        <f>(((INDEX(Sheet1!$C$5:$BD$192,MATCH($C57,Sheet1!$C$5:$C$192,0),19))+(INDEX(Sheet1!$C$5:$BD$192,MATCH($C57,Sheet1!$C$5:$C$192,0),20)))*3.4121416)/$AP57</f>
        <v>12.407744898428444</v>
      </c>
      <c r="U57" s="78">
        <f t="shared" ref="U57" si="630">T57</f>
        <v>12.407744898428444</v>
      </c>
      <c r="V57" s="10">
        <f>(((INDEX(Sheet1!$C$5:$BD$192,MATCH($C57,Sheet1!$C$5:$C$192,0),13))*3.4121416)+((INDEX(Sheet1!$C$5:$BD$192,MATCH($C57,Sheet1!$C$5:$C$192,0),25))*99.976))/$AP57</f>
        <v>9.8033254579804439</v>
      </c>
      <c r="W57" s="78">
        <f t="shared" ref="W57" si="631">V57</f>
        <v>9.8033254579804439</v>
      </c>
      <c r="X57" s="10">
        <f>(((INDEX(Sheet1!$C$5:$BD$192,MATCH($C57,Sheet1!$C$5:C$192,0),15))*3.4121416)+((INDEX(Sheet1!$C$5:$BD$192,MATCH($C57,Sheet1!$C$5:C$192,0),27))*99.976))/$AP57</f>
        <v>0</v>
      </c>
      <c r="Y57" s="78">
        <f t="shared" ref="Y57" si="632">X57</f>
        <v>0</v>
      </c>
      <c r="Z57" s="10">
        <f>(((INDEX(Sheet1!$C$5:$BD$192,MATCH($C57,Sheet1!$C$5:C$192,0),14))*3.4121416)+((INDEX(Sheet1!$C$5:$BD$192,MATCH($C57,Sheet1!$C$5:C$192,0),26))*99.976))/$AP57</f>
        <v>0</v>
      </c>
      <c r="AA57" s="78">
        <f t="shared" ref="AA57" si="633">Z57</f>
        <v>0</v>
      </c>
      <c r="AB57" s="10">
        <f>(((INDEX(Sheet1!$C$5:$BD$192,MATCH($C57,Sheet1!$C$5:C$192,0),16))*3.4121416)+((INDEX(Sheet1!$C$5:$BD$192,MATCH($C57,Sheet1!$C$5:C$192,0),28))*99.976))/$AP57</f>
        <v>5.7237815182222231</v>
      </c>
      <c r="AC57" s="78">
        <f t="shared" ref="AC57" si="634">AB57</f>
        <v>5.7237815182222231</v>
      </c>
      <c r="AD57" s="12">
        <v>0</v>
      </c>
      <c r="AE57" s="78">
        <f t="shared" ref="AE57" si="635">AD57</f>
        <v>0</v>
      </c>
      <c r="AF57" s="12">
        <v>0</v>
      </c>
      <c r="AG57" s="78">
        <f t="shared" ref="AG57" si="636">AF57</f>
        <v>0</v>
      </c>
      <c r="AH57" s="50">
        <f t="shared" si="616"/>
        <v>9.6462271186103732E-2</v>
      </c>
      <c r="AI57" s="90">
        <f t="shared" si="617"/>
        <v>9.6462271186103732E-2</v>
      </c>
      <c r="AJ57" s="50">
        <f t="shared" si="618"/>
        <v>0.15437522186723471</v>
      </c>
      <c r="AK57" s="89">
        <f t="shared" si="619"/>
        <v>0.15437522186723471</v>
      </c>
      <c r="AL57" s="48" t="str">
        <f t="shared" si="620"/>
        <v>Yes</v>
      </c>
      <c r="AM57" s="48" t="str">
        <f t="shared" si="621"/>
        <v>Yes</v>
      </c>
      <c r="AN57" s="79" t="str">
        <f t="shared" si="622"/>
        <v>Pass</v>
      </c>
      <c r="AO57" s="86"/>
      <c r="AP57" s="39">
        <f>IF(ISNUMBER(SEARCH("RetlMed",C57)),Sheet3!D$2,IF(ISNUMBER(SEARCH("OffSml",C57)),Sheet3!A$2,IF(ISNUMBER(SEARCH("OffMed",C57)),Sheet3!B$2,IF(ISNUMBER(SEARCH("OffLrg",C57)),Sheet3!C$2,IF(ISNUMBER(SEARCH("RetlStrp",C57)),Sheet3!E$2)))))</f>
        <v>22500</v>
      </c>
      <c r="AQ57" s="19"/>
      <c r="AR57" s="19"/>
      <c r="AS57" s="16"/>
    </row>
    <row r="58" spans="1:45" s="11" customFormat="1" ht="25.5" customHeight="1" x14ac:dyDescent="0.2">
      <c r="A58" s="8">
        <v>22</v>
      </c>
      <c r="B58" s="47" t="str">
        <f t="shared" si="18"/>
        <v>CBECC-Com 2016.2.1</v>
      </c>
      <c r="C58" s="67" t="s">
        <v>126</v>
      </c>
      <c r="D58" s="48">
        <f>INDEX(Sheet1!$C$5:$BD$192,MATCH($C58,Sheet1!$C$5:$C$192,0),54)</f>
        <v>177.93799999999999</v>
      </c>
      <c r="E58" s="78">
        <f t="shared" si="1"/>
        <v>177.93799999999999</v>
      </c>
      <c r="F58" s="10">
        <f>(INDEX(Sheet1!$C$5:$BD$192,MATCH($C58,Sheet1!$C$5:$C$192,0),18))/$AP58</f>
        <v>6.322977777777778</v>
      </c>
      <c r="G58" s="78">
        <f t="shared" ref="G58" si="637">F58</f>
        <v>6.322977777777778</v>
      </c>
      <c r="H58" s="10">
        <f>(INDEX(Sheet1!$C$5:$BD$192,MATCH($C58,Sheet1!$C$5:$C$192,0),30))/$AP58</f>
        <v>6.25E-2</v>
      </c>
      <c r="I58" s="78">
        <f t="shared" ref="I58" si="638">H58</f>
        <v>6.25E-2</v>
      </c>
      <c r="J58" s="10">
        <f t="shared" si="524"/>
        <v>27.823379572860446</v>
      </c>
      <c r="K58" s="78">
        <f t="shared" ref="K58" si="639">J58</f>
        <v>27.823379572860446</v>
      </c>
      <c r="L58" s="10">
        <f>(((INDEX(Sheet1!$C$5:$BD$192,MATCH($C58,Sheet1!$C$5:$C$192,0),11))*3.4121416)+((INDEX(Sheet1!$C$5:$BD$192,MATCH($C58,Sheet1!$C$5:$C$192,0),23))*99.976))/$AP58</f>
        <v>0.52468737813333333</v>
      </c>
      <c r="M58" s="78">
        <f t="shared" ref="M58" si="640">L58</f>
        <v>0.52468737813333333</v>
      </c>
      <c r="N58" s="10">
        <f>(((INDEX(Sheet1!$C$5:$BD$192,MATCH($C58,Sheet1!$C$5:$C$192,0),12))*3.4121416)+((INDEX(Sheet1!$C$5:$BD$192,MATCH($C58,Sheet1!$C$5:$C$192,0),24))*99.976))/$AP58</f>
        <v>1.8139096396337777</v>
      </c>
      <c r="O58" s="78">
        <f t="shared" ref="O58" si="641">N58</f>
        <v>1.8139096396337777</v>
      </c>
      <c r="P58" s="10">
        <f>(((INDEX(Sheet1!$C$5:$BD$192,MATCH($C58,Sheet1!$C$5:$C$192,0),17))*3.4121416)+((INDEX(Sheet1!$C$5:$BD$192,MATCH($C58,Sheet1!$C$5:$C$192,0),29))*99.976))/$AP58</f>
        <v>9.9576755788906652</v>
      </c>
      <c r="Q58" s="78">
        <f t="shared" ref="Q58" si="642">P58</f>
        <v>9.9576755788906652</v>
      </c>
      <c r="R58" s="10">
        <f>(((INDEX(Sheet1!$C$5:$BD$192,MATCH($C58,Sheet1!$C$5:$C$192,0),31))+(INDEX(Sheet1!$C$5:$BD$192,MATCH($C58,Sheet1!$C$5:$C$192,0),32)))*99.976)/$AP58</f>
        <v>0</v>
      </c>
      <c r="S58" s="78">
        <f t="shared" ref="S58" si="643">R58</f>
        <v>0</v>
      </c>
      <c r="T58" s="48">
        <f>(((INDEX(Sheet1!$C$5:$BD$192,MATCH($C58,Sheet1!$C$5:$C$192,0),19))+(INDEX(Sheet1!$C$5:$BD$192,MATCH($C58,Sheet1!$C$5:$C$192,0),20)))*3.4121416)/$AP58</f>
        <v>12.407744898428444</v>
      </c>
      <c r="U58" s="78">
        <f t="shared" ref="U58" si="644">T58</f>
        <v>12.407744898428444</v>
      </c>
      <c r="V58" s="10">
        <f>(((INDEX(Sheet1!$C$5:$BD$192,MATCH($C58,Sheet1!$C$5:$C$192,0),13))*3.4121416)+((INDEX(Sheet1!$C$5:$BD$192,MATCH($C58,Sheet1!$C$5:$C$192,0),25))*99.976))/$AP58</f>
        <v>9.8033254579804439</v>
      </c>
      <c r="W58" s="78">
        <f t="shared" ref="W58" si="645">V58</f>
        <v>9.8033254579804439</v>
      </c>
      <c r="X58" s="10">
        <f>(((INDEX(Sheet1!$C$5:$BD$192,MATCH($C58,Sheet1!$C$5:C$192,0),15))*3.4121416)+((INDEX(Sheet1!$C$5:$BD$192,MATCH($C58,Sheet1!$C$5:C$192,0),27))*99.976))/$AP58</f>
        <v>0</v>
      </c>
      <c r="Y58" s="78">
        <f t="shared" ref="Y58" si="646">X58</f>
        <v>0</v>
      </c>
      <c r="Z58" s="10">
        <f>(((INDEX(Sheet1!$C$5:$BD$192,MATCH($C58,Sheet1!$C$5:C$192,0),14))*3.4121416)+((INDEX(Sheet1!$C$5:$BD$192,MATCH($C58,Sheet1!$C$5:C$192,0),26))*99.976))/$AP58</f>
        <v>0</v>
      </c>
      <c r="AA58" s="78">
        <f t="shared" ref="AA58" si="647">Z58</f>
        <v>0</v>
      </c>
      <c r="AB58" s="10">
        <f>(((INDEX(Sheet1!$C$5:$BD$192,MATCH($C58,Sheet1!$C$5:C$192,0),16))*3.4121416)+((INDEX(Sheet1!$C$5:$BD$192,MATCH($C58,Sheet1!$C$5:C$192,0),28))*99.976))/$AP58</f>
        <v>5.7237815182222231</v>
      </c>
      <c r="AC58" s="78">
        <f t="shared" ref="AC58" si="648">AB58</f>
        <v>5.7237815182222231</v>
      </c>
      <c r="AD58" s="12">
        <v>0</v>
      </c>
      <c r="AE58" s="78">
        <f t="shared" ref="AE58" si="649">AD58</f>
        <v>0</v>
      </c>
      <c r="AF58" s="12">
        <v>0</v>
      </c>
      <c r="AG58" s="78">
        <f t="shared" ref="AG58" si="650">AF58</f>
        <v>0</v>
      </c>
      <c r="AH58" s="50">
        <f t="shared" si="616"/>
        <v>-0.11537887902319709</v>
      </c>
      <c r="AI58" s="90">
        <f t="shared" si="617"/>
        <v>-0.11537887902319709</v>
      </c>
      <c r="AJ58" s="50">
        <f t="shared" si="618"/>
        <v>-9.8160403671585697E-2</v>
      </c>
      <c r="AK58" s="89">
        <f t="shared" si="619"/>
        <v>-9.8160403671585697E-2</v>
      </c>
      <c r="AL58" s="48" t="str">
        <f t="shared" si="620"/>
        <v>No</v>
      </c>
      <c r="AM58" s="48" t="str">
        <f t="shared" si="621"/>
        <v>No</v>
      </c>
      <c r="AN58" s="79" t="str">
        <f t="shared" si="622"/>
        <v>Pass</v>
      </c>
      <c r="AO58" s="87"/>
      <c r="AP58" s="39">
        <f>IF(ISNUMBER(SEARCH("RetlMed",C58)),Sheet3!D$2,IF(ISNUMBER(SEARCH("OffSml",C58)),Sheet3!A$2,IF(ISNUMBER(SEARCH("OffMed",C58)),Sheet3!B$2,IF(ISNUMBER(SEARCH("OffLrg",C58)),Sheet3!C$2,IF(ISNUMBER(SEARCH("RetlStrp",C58)),Sheet3!E$2)))))</f>
        <v>22500</v>
      </c>
      <c r="AQ58" s="18"/>
      <c r="AR58" s="18"/>
      <c r="AS58" s="20"/>
    </row>
    <row r="59" spans="1:45" s="4" customFormat="1" ht="26.25" customHeight="1" x14ac:dyDescent="0.2">
      <c r="A59" s="5">
        <v>23</v>
      </c>
      <c r="B59" s="47" t="str">
        <f t="shared" si="18"/>
        <v>CBECC-Com 2016.2.1</v>
      </c>
      <c r="C59" s="65" t="s">
        <v>118</v>
      </c>
      <c r="D59" s="53">
        <f>INDEX(Sheet1!$C$5:$BD$192,MATCH($C59,Sheet1!$C$5:$C$192,0),54)</f>
        <v>276.02</v>
      </c>
      <c r="E59" s="78">
        <f t="shared" si="1"/>
        <v>276.02</v>
      </c>
      <c r="F59" s="53">
        <f>(INDEX(Sheet1!$C$5:$BD$192,MATCH($C59,Sheet1!$C$5:$C$192,0),18))/$AP59</f>
        <v>9.4951555555555558</v>
      </c>
      <c r="G59" s="78">
        <f t="shared" ref="G59" si="651">F59</f>
        <v>9.4951555555555558</v>
      </c>
      <c r="H59" s="53">
        <f>(INDEX(Sheet1!$C$5:$BD$192,MATCH($C59,Sheet1!$C$5:$C$192,0),30))/$AP59</f>
        <v>4.9634666666666667E-2</v>
      </c>
      <c r="I59" s="78">
        <f t="shared" ref="I59" si="652">H59</f>
        <v>4.9634666666666667E-2</v>
      </c>
      <c r="J59" s="53">
        <f t="shared" si="524"/>
        <v>37.361034593475914</v>
      </c>
      <c r="K59" s="78">
        <f t="shared" ref="K59" si="653">J59</f>
        <v>37.361034593475914</v>
      </c>
      <c r="L59" s="53">
        <f>(((INDEX(Sheet1!$C$5:$BD$192,MATCH($C59,Sheet1!$C$5:$C$192,0),11))*3.4121416)+((INDEX(Sheet1!$C$5:$BD$192,MATCH($C59,Sheet1!$C$5:$C$192,0),23))*99.976))/$AP59</f>
        <v>0.2816351346492445</v>
      </c>
      <c r="M59" s="78">
        <f t="shared" ref="M59" si="654">L59</f>
        <v>0.2816351346492445</v>
      </c>
      <c r="N59" s="53">
        <f>(((INDEX(Sheet1!$C$5:$BD$192,MATCH($C59,Sheet1!$C$5:$C$192,0),12))*3.4121416)+((INDEX(Sheet1!$C$5:$BD$192,MATCH($C59,Sheet1!$C$5:$C$192,0),24))*99.976))/$AP59</f>
        <v>14.742347346222223</v>
      </c>
      <c r="O59" s="78">
        <f t="shared" ref="O59" si="655">N59</f>
        <v>14.742347346222223</v>
      </c>
      <c r="P59" s="53">
        <f>(((INDEX(Sheet1!$C$5:$BD$192,MATCH($C59,Sheet1!$C$5:$C$192,0),17))*3.4121416)+((INDEX(Sheet1!$C$5:$BD$192,MATCH($C59,Sheet1!$C$5:$C$192,0),29))*99.976))/$AP59</f>
        <v>10.097755365376001</v>
      </c>
      <c r="Q59" s="78">
        <f t="shared" ref="Q59" si="656">P59</f>
        <v>10.097755365376001</v>
      </c>
      <c r="R59" s="53">
        <f>(((INDEX(Sheet1!$C$5:$BD$192,MATCH($C59,Sheet1!$C$5:$C$192,0),31))+(INDEX(Sheet1!$C$5:$BD$192,MATCH($C59,Sheet1!$C$5:$C$192,0),32)))*99.976)/$AP59</f>
        <v>0</v>
      </c>
      <c r="S59" s="78">
        <f t="shared" ref="S59" si="657">R59</f>
        <v>0</v>
      </c>
      <c r="T59" s="53">
        <f>(((INDEX(Sheet1!$C$5:$BD$192,MATCH($C59,Sheet1!$C$5:$C$192,0),19))+(INDEX(Sheet1!$C$5:$BD$192,MATCH($C59,Sheet1!$C$5:$C$192,0),20)))*3.4121416)/$AP59</f>
        <v>12.407744898428444</v>
      </c>
      <c r="U59" s="78">
        <f t="shared" ref="U59" si="658">T59</f>
        <v>12.407744898428444</v>
      </c>
      <c r="V59" s="53">
        <f>(((INDEX(Sheet1!$C$5:$BD$192,MATCH($C59,Sheet1!$C$5:$C$192,0),13))*3.4121416)+((INDEX(Sheet1!$C$5:$BD$192,MATCH($C59,Sheet1!$C$5:$C$192,0),25))*99.976))/$AP59</f>
        <v>7.2770213125617778</v>
      </c>
      <c r="W59" s="78">
        <f t="shared" ref="W59" si="659">V59</f>
        <v>7.2770213125617778</v>
      </c>
      <c r="X59" s="53">
        <f>(((INDEX(Sheet1!$C$5:$BD$192,MATCH($C59,Sheet1!$C$5:C$192,0),15))*3.4121416)+((INDEX(Sheet1!$C$5:$BD$192,MATCH($C59,Sheet1!$C$5:C$192,0),27))*99.976))/$AP59</f>
        <v>0</v>
      </c>
      <c r="Y59" s="78">
        <f t="shared" ref="Y59" si="660">X59</f>
        <v>0</v>
      </c>
      <c r="Z59" s="53">
        <f>(((INDEX(Sheet1!$C$5:$BD$192,MATCH($C59,Sheet1!$C$5:C$192,0),14))*3.4121416)+((INDEX(Sheet1!$C$5:$BD$192,MATCH($C59,Sheet1!$C$5:C$192,0),26))*99.976))/$AP59</f>
        <v>0</v>
      </c>
      <c r="AA59" s="78">
        <f t="shared" ref="AA59" si="661">Z59</f>
        <v>0</v>
      </c>
      <c r="AB59" s="53">
        <f>(((INDEX(Sheet1!$C$5:$BD$192,MATCH($C59,Sheet1!$C$5:C$192,0),16))*3.4121416)+((INDEX(Sheet1!$C$5:$BD$192,MATCH($C59,Sheet1!$C$5:C$192,0),28))*99.976))/$AP59</f>
        <v>4.9622754346666662</v>
      </c>
      <c r="AC59" s="78">
        <f t="shared" ref="AC59" si="662">AB59</f>
        <v>4.9622754346666662</v>
      </c>
      <c r="AD59" s="54">
        <v>0</v>
      </c>
      <c r="AE59" s="78">
        <f t="shared" ref="AE59" si="663">AD59</f>
        <v>0</v>
      </c>
      <c r="AF59" s="54">
        <v>0</v>
      </c>
      <c r="AG59" s="78">
        <f t="shared" ref="AG59" si="664">AF59</f>
        <v>0</v>
      </c>
      <c r="AH59" s="55"/>
      <c r="AI59" s="53"/>
      <c r="AJ59" s="55"/>
      <c r="AK59" s="53"/>
      <c r="AL59" s="53"/>
      <c r="AM59" s="53"/>
      <c r="AN59" s="80"/>
      <c r="AO59" s="84"/>
      <c r="AP59" s="49">
        <f>IF(ISNUMBER(SEARCH("RetlMed",C59)),Sheet3!D$2,IF(ISNUMBER(SEARCH("OffSml",C59)),Sheet3!A$2,IF(ISNUMBER(SEARCH("OffMed",C59)),Sheet3!B$2,IF(ISNUMBER(SEARCH("OffLrg",C59)),Sheet3!C$2,IF(ISNUMBER(SEARCH("RetlStrp",C59)),Sheet3!E$2)))))</f>
        <v>22500</v>
      </c>
      <c r="AQ59" s="17"/>
      <c r="AR59" s="17"/>
      <c r="AS59" s="17"/>
    </row>
    <row r="60" spans="1:45" s="7" customFormat="1" ht="25.5" customHeight="1" x14ac:dyDescent="0.2">
      <c r="A60" s="6">
        <v>4</v>
      </c>
      <c r="B60" s="47" t="str">
        <f t="shared" si="18"/>
        <v>CBECC-Com 2016.2.1</v>
      </c>
      <c r="C60" s="67" t="s">
        <v>119</v>
      </c>
      <c r="D60" s="48">
        <f>INDEX(Sheet1!$C$5:$BD$192,MATCH($C60,Sheet1!$C$5:$C$192,0),54)</f>
        <v>252.56800000000001</v>
      </c>
      <c r="E60" s="78">
        <f t="shared" si="1"/>
        <v>252.56800000000001</v>
      </c>
      <c r="F60" s="10">
        <f>(INDEX(Sheet1!$C$5:$BD$192,MATCH($C60,Sheet1!$C$5:$C$192,0),18))/$AP60</f>
        <v>8.7977333333333334</v>
      </c>
      <c r="G60" s="78">
        <f t="shared" ref="G60" si="665">F60</f>
        <v>8.7977333333333334</v>
      </c>
      <c r="H60" s="10">
        <f>(INDEX(Sheet1!$C$5:$BD$192,MATCH($C60,Sheet1!$C$5:$C$192,0),30))/$AP60</f>
        <v>4.9634666666666667E-2</v>
      </c>
      <c r="I60" s="78">
        <f t="shared" ref="I60" si="666">H60</f>
        <v>4.9634666666666667E-2</v>
      </c>
      <c r="J60" s="10">
        <f t="shared" ref="J60:J70" si="667">SUM(L60,N60,P60,V60,X60,Z60,AB60)</f>
        <v>34.981452536857248</v>
      </c>
      <c r="K60" s="78">
        <f t="shared" ref="K60" si="668">J60</f>
        <v>34.981452536857248</v>
      </c>
      <c r="L60" s="10">
        <f>(((INDEX(Sheet1!$C$5:$BD$192,MATCH($C60,Sheet1!$C$5:$C$192,0),11))*3.4121416)+((INDEX(Sheet1!$C$5:$BD$192,MATCH($C60,Sheet1!$C$5:$C$192,0),23))*99.976))/$AP60</f>
        <v>0.2816351346492445</v>
      </c>
      <c r="M60" s="78">
        <f t="shared" ref="M60" si="669">L60</f>
        <v>0.2816351346492445</v>
      </c>
      <c r="N60" s="10">
        <f>(((INDEX(Sheet1!$C$5:$BD$192,MATCH($C60,Sheet1!$C$5:$C$192,0),12))*3.4121416)+((INDEX(Sheet1!$C$5:$BD$192,MATCH($C60,Sheet1!$C$5:$C$192,0),24))*99.976))/$AP60</f>
        <v>12.362765289603557</v>
      </c>
      <c r="O60" s="78">
        <f t="shared" ref="O60" si="670">N60</f>
        <v>12.362765289603557</v>
      </c>
      <c r="P60" s="10">
        <f>(((INDEX(Sheet1!$C$5:$BD$192,MATCH($C60,Sheet1!$C$5:$C$192,0),17))*3.4121416)+((INDEX(Sheet1!$C$5:$BD$192,MATCH($C60,Sheet1!$C$5:$C$192,0),29))*99.976))/$AP60</f>
        <v>10.097755365376001</v>
      </c>
      <c r="Q60" s="78">
        <f t="shared" ref="Q60" si="671">P60</f>
        <v>10.097755365376001</v>
      </c>
      <c r="R60" s="10">
        <f>(((INDEX(Sheet1!$C$5:$BD$192,MATCH($C60,Sheet1!$C$5:$C$192,0),31))+(INDEX(Sheet1!$C$5:$BD$192,MATCH($C60,Sheet1!$C$5:$C$192,0),32)))*99.976)/$AP60</f>
        <v>0</v>
      </c>
      <c r="S60" s="78">
        <f t="shared" ref="S60" si="672">R60</f>
        <v>0</v>
      </c>
      <c r="T60" s="48">
        <f>(((INDEX(Sheet1!$C$5:$BD$192,MATCH($C60,Sheet1!$C$5:$C$192,0),19))+(INDEX(Sheet1!$C$5:$BD$192,MATCH($C60,Sheet1!$C$5:$C$192,0),20)))*3.4121416)/$AP60</f>
        <v>12.407744898428444</v>
      </c>
      <c r="U60" s="78">
        <f t="shared" ref="U60" si="673">T60</f>
        <v>12.407744898428444</v>
      </c>
      <c r="V60" s="10">
        <f>(((INDEX(Sheet1!$C$5:$BD$192,MATCH($C60,Sheet1!$C$5:$C$192,0),13))*3.4121416)+((INDEX(Sheet1!$C$5:$BD$192,MATCH($C60,Sheet1!$C$5:$C$192,0),25))*99.976))/$AP60</f>
        <v>7.2770213125617778</v>
      </c>
      <c r="W60" s="78">
        <f t="shared" ref="W60" si="674">V60</f>
        <v>7.2770213125617778</v>
      </c>
      <c r="X60" s="10">
        <f>(((INDEX(Sheet1!$C$5:$BD$192,MATCH($C60,Sheet1!$C$5:C$192,0),15))*3.4121416)+((INDEX(Sheet1!$C$5:$BD$192,MATCH($C60,Sheet1!$C$5:C$192,0),27))*99.976))/$AP60</f>
        <v>0</v>
      </c>
      <c r="Y60" s="78">
        <f t="shared" ref="Y60" si="675">X60</f>
        <v>0</v>
      </c>
      <c r="Z60" s="10">
        <f>(((INDEX(Sheet1!$C$5:$BD$192,MATCH($C60,Sheet1!$C$5:C$192,0),14))*3.4121416)+((INDEX(Sheet1!$C$5:$BD$192,MATCH($C60,Sheet1!$C$5:C$192,0),26))*99.976))/$AP60</f>
        <v>0</v>
      </c>
      <c r="AA60" s="78">
        <f t="shared" ref="AA60" si="676">Z60</f>
        <v>0</v>
      </c>
      <c r="AB60" s="10">
        <f>(((INDEX(Sheet1!$C$5:$BD$192,MATCH($C60,Sheet1!$C$5:C$192,0),16))*3.4121416)+((INDEX(Sheet1!$C$5:$BD$192,MATCH($C60,Sheet1!$C$5:C$192,0),28))*99.976))/$AP60</f>
        <v>4.9622754346666662</v>
      </c>
      <c r="AC60" s="78">
        <f t="shared" ref="AC60" si="677">AB60</f>
        <v>4.9622754346666662</v>
      </c>
      <c r="AD60" s="12">
        <v>0</v>
      </c>
      <c r="AE60" s="78">
        <f t="shared" ref="AE60" si="678">AD60</f>
        <v>0</v>
      </c>
      <c r="AF60" s="12">
        <v>0</v>
      </c>
      <c r="AG60" s="78">
        <f t="shared" ref="AG60" si="679">AF60</f>
        <v>0</v>
      </c>
      <c r="AH60" s="50">
        <f>IF($D$59=0,"",(D60-D$59)/D$59)</f>
        <v>-8.4964857619013012E-2</v>
      </c>
      <c r="AI60" s="90">
        <f>IF($E$59=0,"",(E60-E$59)/E$59)</f>
        <v>-8.4964857619013012E-2</v>
      </c>
      <c r="AJ60" s="50">
        <f>IF($F$59=0,"",(F60-F$59)/F$59)</f>
        <v>-7.3450320865376978E-2</v>
      </c>
      <c r="AK60" s="89">
        <f>IF($G$59=0,"",(G60-G$59)/G$59)</f>
        <v>-7.3450320865376978E-2</v>
      </c>
      <c r="AL60" s="48" t="str">
        <f t="shared" ref="AL60" si="680">IF(AND(AH60&gt;0,AI60&gt;0), "Yes", "No")</f>
        <v>No</v>
      </c>
      <c r="AM60" s="48" t="str">
        <f t="shared" ref="AM60" si="681">IF(AND(AH60&lt;0,AI60&lt;0), "No", "Yes")</f>
        <v>No</v>
      </c>
      <c r="AN60" s="79" t="str">
        <f>IF((AL60=AM60),(IF(AND(AI60&gt;(-0.5%*D$59),AI60&lt;(0.5%*D$59),AE60&lt;=150,AG60&lt;=150,(COUNTBLANK(D60:AK60)=0)),"Pass","Fail")),IF(COUNTA(D60:AK60)=0,"","Fail"))</f>
        <v>Pass</v>
      </c>
      <c r="AO60" s="86"/>
      <c r="AP60" s="39">
        <f>IF(ISNUMBER(SEARCH("RetlMed",C60)),Sheet3!D$2,IF(ISNUMBER(SEARCH("OffSml",C60)),Sheet3!A$2,IF(ISNUMBER(SEARCH("OffMed",C60)),Sheet3!B$2,IF(ISNUMBER(SEARCH("OffLrg",C60)),Sheet3!C$2,IF(ISNUMBER(SEARCH("RetlStrp",C60)),Sheet3!E$2)))))</f>
        <v>22500</v>
      </c>
      <c r="AQ60" s="19"/>
      <c r="AR60" s="19"/>
      <c r="AS60" s="16"/>
    </row>
    <row r="61" spans="1:45" s="11" customFormat="1" ht="25.5" customHeight="1" x14ac:dyDescent="0.2">
      <c r="A61" s="8">
        <v>24</v>
      </c>
      <c r="B61" s="47" t="str">
        <f t="shared" si="18"/>
        <v>CBECC-Com 2016.2.1</v>
      </c>
      <c r="C61" s="67" t="s">
        <v>120</v>
      </c>
      <c r="D61" s="48">
        <f>INDEX(Sheet1!$C$5:$BD$192,MATCH($C61,Sheet1!$C$5:$C$192,0),54)</f>
        <v>264.60000000000002</v>
      </c>
      <c r="E61" s="78">
        <f t="shared" si="1"/>
        <v>264.60000000000002</v>
      </c>
      <c r="F61" s="10">
        <f>(INDEX(Sheet1!$C$5:$BD$192,MATCH($C61,Sheet1!$C$5:$C$192,0),18))/$AP61</f>
        <v>9.0084888888888894</v>
      </c>
      <c r="G61" s="78">
        <f t="shared" ref="G61" si="682">F61</f>
        <v>9.0084888888888894</v>
      </c>
      <c r="H61" s="10">
        <f>(INDEX(Sheet1!$C$5:$BD$192,MATCH($C61,Sheet1!$C$5:$C$192,0),30))/$AP61</f>
        <v>5.386044444444444E-2</v>
      </c>
      <c r="I61" s="78">
        <f t="shared" ref="I61" si="683">H61</f>
        <v>5.386044444444444E-2</v>
      </c>
      <c r="J61" s="10">
        <f t="shared" si="667"/>
        <v>36.122933809665319</v>
      </c>
      <c r="K61" s="78">
        <f t="shared" ref="K61" si="684">J61</f>
        <v>36.122933809665319</v>
      </c>
      <c r="L61" s="10">
        <f>(((INDEX(Sheet1!$C$5:$BD$192,MATCH($C61,Sheet1!$C$5:$C$192,0),11))*3.4121416)+((INDEX(Sheet1!$C$5:$BD$192,MATCH($C61,Sheet1!$C$5:$C$192,0),23))*99.976))/$AP61</f>
        <v>0.44665094258229332</v>
      </c>
      <c r="M61" s="78">
        <f t="shared" ref="M61" si="685">L61</f>
        <v>0.44665094258229332</v>
      </c>
      <c r="N61" s="10">
        <f>(((INDEX(Sheet1!$C$5:$BD$192,MATCH($C61,Sheet1!$C$5:$C$192,0),12))*3.4121416)+((INDEX(Sheet1!$C$5:$BD$192,MATCH($C61,Sheet1!$C$5:$C$192,0),24))*99.976))/$AP61</f>
        <v>14.206064842218666</v>
      </c>
      <c r="O61" s="78">
        <f t="shared" ref="O61" si="686">N61</f>
        <v>14.206064842218666</v>
      </c>
      <c r="P61" s="10">
        <f>(((INDEX(Sheet1!$C$5:$BD$192,MATCH($C61,Sheet1!$C$5:$C$192,0),17))*3.4121416)+((INDEX(Sheet1!$C$5:$BD$192,MATCH($C61,Sheet1!$C$5:$C$192,0),29))*99.976))/$AP61</f>
        <v>10.097755365376001</v>
      </c>
      <c r="Q61" s="78">
        <f t="shared" ref="Q61" si="687">P61</f>
        <v>10.097755365376001</v>
      </c>
      <c r="R61" s="10">
        <f>(((INDEX(Sheet1!$C$5:$BD$192,MATCH($C61,Sheet1!$C$5:$C$192,0),31))+(INDEX(Sheet1!$C$5:$BD$192,MATCH($C61,Sheet1!$C$5:$C$192,0),32)))*99.976)/$AP61</f>
        <v>0</v>
      </c>
      <c r="S61" s="78">
        <f t="shared" ref="S61" si="688">R61</f>
        <v>0</v>
      </c>
      <c r="T61" s="48">
        <f>(((INDEX(Sheet1!$C$5:$BD$192,MATCH($C61,Sheet1!$C$5:$C$192,0),19))+(INDEX(Sheet1!$C$5:$BD$192,MATCH($C61,Sheet1!$C$5:$C$192,0),20)))*3.4121416)/$AP61</f>
        <v>12.407744898428444</v>
      </c>
      <c r="U61" s="78">
        <f t="shared" ref="U61" si="689">T61</f>
        <v>12.407744898428444</v>
      </c>
      <c r="V61" s="10">
        <f>(((INDEX(Sheet1!$C$5:$BD$192,MATCH($C61,Sheet1!$C$5:$C$192,0),13))*3.4121416)+((INDEX(Sheet1!$C$5:$BD$192,MATCH($C61,Sheet1!$C$5:$C$192,0),25))*99.976))/$AP61</f>
        <v>5.6123663290488892</v>
      </c>
      <c r="W61" s="78">
        <f t="shared" ref="W61" si="690">V61</f>
        <v>5.6123663290488892</v>
      </c>
      <c r="X61" s="10">
        <f>(((INDEX(Sheet1!$C$5:$BD$192,MATCH($C61,Sheet1!$C$5:C$192,0),15))*3.4121416)+((INDEX(Sheet1!$C$5:$BD$192,MATCH($C61,Sheet1!$C$5:C$192,0),27))*99.976))/$AP61</f>
        <v>0.79775718957262221</v>
      </c>
      <c r="Y61" s="78">
        <f t="shared" ref="Y61" si="691">X61</f>
        <v>0.79775718957262221</v>
      </c>
      <c r="Z61" s="10">
        <f>(((INDEX(Sheet1!$C$5:$BD$192,MATCH($C61,Sheet1!$C$5:C$192,0),14))*3.4121416)+((INDEX(Sheet1!$C$5:$BD$192,MATCH($C61,Sheet1!$C$5:C$192,0),26))*99.976))/$AP61</f>
        <v>6.370620017937777E-5</v>
      </c>
      <c r="AA61" s="78">
        <f t="shared" ref="AA61" si="692">Z61</f>
        <v>6.370620017937777E-5</v>
      </c>
      <c r="AB61" s="10">
        <f>(((INDEX(Sheet1!$C$5:$BD$192,MATCH($C61,Sheet1!$C$5:C$192,0),16))*3.4121416)+((INDEX(Sheet1!$C$5:$BD$192,MATCH($C61,Sheet1!$C$5:C$192,0),28))*99.976))/$AP61</f>
        <v>4.9622754346666662</v>
      </c>
      <c r="AC61" s="78">
        <f t="shared" ref="AC61" si="693">AB61</f>
        <v>4.9622754346666662</v>
      </c>
      <c r="AD61" s="12">
        <v>0</v>
      </c>
      <c r="AE61" s="78">
        <f t="shared" ref="AE61" si="694">AD61</f>
        <v>0</v>
      </c>
      <c r="AF61" s="12">
        <v>0</v>
      </c>
      <c r="AG61" s="78">
        <f t="shared" ref="AG61" si="695">AF61</f>
        <v>0</v>
      </c>
      <c r="AH61" s="50">
        <f t="shared" ref="AH61:AH62" si="696">IF($D$59=0,"",(D61-D$59)/D$59)</f>
        <v>-4.137381349177581E-2</v>
      </c>
      <c r="AI61" s="90">
        <f t="shared" ref="AI61:AI62" si="697">IF($E$59=0,"",(E61-E$59)/E$59)</f>
        <v>-4.137381349177581E-2</v>
      </c>
      <c r="AJ61" s="50">
        <f t="shared" ref="AJ61:AJ62" si="698">IF($F$59=0,"",(F61-F$59)/F$59)</f>
        <v>-5.1254206823596563E-2</v>
      </c>
      <c r="AK61" s="89">
        <f t="shared" ref="AK61:AK62" si="699">IF($G$59=0,"",(G61-G$59)/G$59)</f>
        <v>-5.1254206823596563E-2</v>
      </c>
      <c r="AL61" s="48" t="str">
        <f t="shared" ref="AL61:AL62" si="700">IF(AND(AH61&gt;0,AI61&gt;0), "Yes", "No")</f>
        <v>No</v>
      </c>
      <c r="AM61" s="48" t="str">
        <f t="shared" ref="AM61:AM62" si="701">IF(AND(AH61&lt;0,AI61&lt;0), "No", "Yes")</f>
        <v>No</v>
      </c>
      <c r="AN61" s="79" t="str">
        <f t="shared" ref="AN61:AN62" si="702">IF((AL61=AM61),(IF(AND(AI61&gt;(-0.5%*D$59),AI61&lt;(0.5%*D$59),AE61&lt;=150,AG61&lt;=150,(COUNTBLANK(D61:AK61)=0)),"Pass","Fail")),IF(COUNTA(D61:AK61)=0,"","Fail"))</f>
        <v>Pass</v>
      </c>
      <c r="AO61" s="87"/>
      <c r="AP61" s="39">
        <f>IF(ISNUMBER(SEARCH("RetlMed",C61)),Sheet3!D$2,IF(ISNUMBER(SEARCH("OffSml",C61)),Sheet3!A$2,IF(ISNUMBER(SEARCH("OffMed",C61)),Sheet3!B$2,IF(ISNUMBER(SEARCH("OffLrg",C61)),Sheet3!C$2,IF(ISNUMBER(SEARCH("RetlStrp",C61)),Sheet3!E$2)))))</f>
        <v>22500</v>
      </c>
      <c r="AQ61" s="18"/>
      <c r="AR61" s="18"/>
      <c r="AS61" s="20"/>
    </row>
    <row r="62" spans="1:45" s="11" customFormat="1" ht="25.5" customHeight="1" x14ac:dyDescent="0.2">
      <c r="A62" s="8">
        <v>33</v>
      </c>
      <c r="B62" s="47" t="str">
        <f t="shared" si="18"/>
        <v>CBECC-Com 2016.2.1</v>
      </c>
      <c r="C62" s="67" t="s">
        <v>121</v>
      </c>
      <c r="D62" s="48">
        <f>INDEX(Sheet1!$C$5:$BD$192,MATCH($C62,Sheet1!$C$5:$C$192,0),54)</f>
        <v>251.37100000000001</v>
      </c>
      <c r="E62" s="78">
        <f t="shared" si="1"/>
        <v>251.37100000000001</v>
      </c>
      <c r="F62" s="10">
        <f>(INDEX(Sheet1!$C$5:$BD$192,MATCH($C62,Sheet1!$C$5:$C$192,0),18))/$AP62</f>
        <v>9.630755555555556</v>
      </c>
      <c r="G62" s="78">
        <f t="shared" ref="G62" si="703">F62</f>
        <v>9.630755555555556</v>
      </c>
      <c r="H62" s="10">
        <f>(INDEX(Sheet1!$C$5:$BD$192,MATCH($C62,Sheet1!$C$5:$C$192,0),30))/$AP62</f>
        <v>5.3337333333333327E-2</v>
      </c>
      <c r="I62" s="78">
        <f t="shared" ref="I62" si="704">H62</f>
        <v>5.3337333333333327E-2</v>
      </c>
      <c r="J62" s="10">
        <f t="shared" si="667"/>
        <v>38.193946331279236</v>
      </c>
      <c r="K62" s="78">
        <f t="shared" ref="K62" si="705">J62</f>
        <v>38.193946331279236</v>
      </c>
      <c r="L62" s="10">
        <f>(((INDEX(Sheet1!$C$5:$BD$192,MATCH($C62,Sheet1!$C$5:$C$192,0),11))*3.4121416)+((INDEX(Sheet1!$C$5:$BD$192,MATCH($C62,Sheet1!$C$5:$C$192,0),23))*99.976))/$AP62</f>
        <v>0.37024853940621033</v>
      </c>
      <c r="M62" s="78">
        <f t="shared" ref="M62" si="706">L62</f>
        <v>0.37024853940621033</v>
      </c>
      <c r="N62" s="10">
        <f>(((INDEX(Sheet1!$C$5:$BD$192,MATCH($C62,Sheet1!$C$5:$C$192,0),12))*3.4121416)+((INDEX(Sheet1!$C$5:$BD$192,MATCH($C62,Sheet1!$C$5:$C$192,0),24))*99.976))/$AP62</f>
        <v>10.182118670801778</v>
      </c>
      <c r="O62" s="78">
        <f t="shared" ref="O62" si="707">N62</f>
        <v>10.182118670801778</v>
      </c>
      <c r="P62" s="10">
        <f>(((INDEX(Sheet1!$C$5:$BD$192,MATCH($C62,Sheet1!$C$5:$C$192,0),17))*3.4121416)+((INDEX(Sheet1!$C$5:$BD$192,MATCH($C62,Sheet1!$C$5:$C$192,0),29))*99.976))/$AP62</f>
        <v>10.097755365376001</v>
      </c>
      <c r="Q62" s="78">
        <f t="shared" ref="Q62" si="708">P62</f>
        <v>10.097755365376001</v>
      </c>
      <c r="R62" s="10">
        <f>(((INDEX(Sheet1!$C$5:$BD$192,MATCH($C62,Sheet1!$C$5:$C$192,0),31))+(INDEX(Sheet1!$C$5:$BD$192,MATCH($C62,Sheet1!$C$5:$C$192,0),32)))*99.976)/$AP62</f>
        <v>0</v>
      </c>
      <c r="S62" s="78">
        <f t="shared" ref="S62" si="709">R62</f>
        <v>0</v>
      </c>
      <c r="T62" s="48">
        <f>(((INDEX(Sheet1!$C$5:$BD$192,MATCH($C62,Sheet1!$C$5:$C$192,0),19))+(INDEX(Sheet1!$C$5:$BD$192,MATCH($C62,Sheet1!$C$5:$C$192,0),20)))*3.4121416)/$AP62</f>
        <v>12.407744898428444</v>
      </c>
      <c r="U62" s="78">
        <f t="shared" ref="U62" si="710">T62</f>
        <v>12.407744898428444</v>
      </c>
      <c r="V62" s="10">
        <f>(((INDEX(Sheet1!$C$5:$BD$192,MATCH($C62,Sheet1!$C$5:$C$192,0),13))*3.4121416)+((INDEX(Sheet1!$C$5:$BD$192,MATCH($C62,Sheet1!$C$5:$C$192,0),25))*99.976))/$AP62</f>
        <v>9.1355011040284442</v>
      </c>
      <c r="W62" s="78">
        <f t="shared" ref="W62" si="711">V62</f>
        <v>9.1355011040284442</v>
      </c>
      <c r="X62" s="10">
        <f>(((INDEX(Sheet1!$C$5:$BD$192,MATCH($C62,Sheet1!$C$5:C$192,0),15))*3.4121416)+((INDEX(Sheet1!$C$5:$BD$192,MATCH($C62,Sheet1!$C$5:C$192,0),27))*99.976))/$AP62</f>
        <v>3.3238808706133334</v>
      </c>
      <c r="Y62" s="78">
        <f t="shared" ref="Y62" si="712">X62</f>
        <v>3.3238808706133334</v>
      </c>
      <c r="Z62" s="10">
        <f>(((INDEX(Sheet1!$C$5:$BD$192,MATCH($C62,Sheet1!$C$5:C$192,0),14))*3.4121416)+((INDEX(Sheet1!$C$5:$BD$192,MATCH($C62,Sheet1!$C$5:C$192,0),26))*99.976))/$AP62</f>
        <v>0.12216634638680889</v>
      </c>
      <c r="AA62" s="78">
        <f t="shared" ref="AA62" si="713">Z62</f>
        <v>0.12216634638680889</v>
      </c>
      <c r="AB62" s="10">
        <f>(((INDEX(Sheet1!$C$5:$BD$192,MATCH($C62,Sheet1!$C$5:C$192,0),16))*3.4121416)+((INDEX(Sheet1!$C$5:$BD$192,MATCH($C62,Sheet1!$C$5:C$192,0),28))*99.976))/$AP62</f>
        <v>4.9622754346666662</v>
      </c>
      <c r="AC62" s="78">
        <f t="shared" ref="AC62" si="714">AB62</f>
        <v>4.9622754346666662</v>
      </c>
      <c r="AD62" s="12">
        <v>0</v>
      </c>
      <c r="AE62" s="78">
        <f t="shared" ref="AE62" si="715">AD62</f>
        <v>0</v>
      </c>
      <c r="AF62" s="12">
        <v>0</v>
      </c>
      <c r="AG62" s="78">
        <f t="shared" ref="AG62" si="716">AF62</f>
        <v>0</v>
      </c>
      <c r="AH62" s="50">
        <f t="shared" si="696"/>
        <v>-8.9301499891312128E-2</v>
      </c>
      <c r="AI62" s="90">
        <f t="shared" si="697"/>
        <v>-8.9301499891312128E-2</v>
      </c>
      <c r="AJ62" s="50">
        <f t="shared" si="698"/>
        <v>1.4280966668382959E-2</v>
      </c>
      <c r="AK62" s="89">
        <f t="shared" si="699"/>
        <v>1.4280966668382959E-2</v>
      </c>
      <c r="AL62" s="48" t="str">
        <f t="shared" si="700"/>
        <v>No</v>
      </c>
      <c r="AM62" s="48" t="str">
        <f t="shared" si="701"/>
        <v>No</v>
      </c>
      <c r="AN62" s="79" t="str">
        <f t="shared" si="702"/>
        <v>Pass</v>
      </c>
      <c r="AO62" s="87"/>
      <c r="AP62" s="39">
        <f>IF(ISNUMBER(SEARCH("RetlMed",C62)),Sheet3!D$2,IF(ISNUMBER(SEARCH("OffSml",C62)),Sheet3!A$2,IF(ISNUMBER(SEARCH("OffMed",C62)),Sheet3!B$2,IF(ISNUMBER(SEARCH("OffLrg",C62)),Sheet3!C$2,IF(ISNUMBER(SEARCH("RetlStrp",C62)),Sheet3!E$2)))))</f>
        <v>22500</v>
      </c>
      <c r="AQ62" s="18"/>
      <c r="AR62" s="18"/>
      <c r="AS62" s="20"/>
    </row>
    <row r="63" spans="1:45" s="4" customFormat="1" ht="26.25" customHeight="1" x14ac:dyDescent="0.2">
      <c r="A63" s="5">
        <v>30</v>
      </c>
      <c r="B63" s="47" t="str">
        <f t="shared" si="18"/>
        <v>CBECC-Com 2016.2.1</v>
      </c>
      <c r="C63" s="65" t="s">
        <v>114</v>
      </c>
      <c r="D63" s="53">
        <f>INDEX(Sheet1!$C$5:$BD$192,MATCH($C63,Sheet1!$C$5:$C$192,0),54)</f>
        <v>173.57499999999999</v>
      </c>
      <c r="E63" s="78">
        <f t="shared" si="1"/>
        <v>173.57499999999999</v>
      </c>
      <c r="F63" s="53">
        <f>(INDEX(Sheet1!$C$5:$BD$192,MATCH($C63,Sheet1!$C$5:$C$192,0),18))/$AP63</f>
        <v>5.8970222222222226</v>
      </c>
      <c r="G63" s="78">
        <f t="shared" ref="G63" si="717">F63</f>
        <v>5.8970222222222226</v>
      </c>
      <c r="H63" s="53">
        <f>(INDEX(Sheet1!$C$5:$BD$192,MATCH($C63,Sheet1!$C$5:$C$192,0),30))/$AP63</f>
        <v>5.7251555555555562E-2</v>
      </c>
      <c r="I63" s="78">
        <f t="shared" ref="I63" si="718">H63</f>
        <v>5.7251555555555562E-2</v>
      </c>
      <c r="J63" s="53">
        <f t="shared" si="667"/>
        <v>25.845169917870578</v>
      </c>
      <c r="K63" s="78">
        <f t="shared" ref="K63" si="719">J63</f>
        <v>25.845169917870578</v>
      </c>
      <c r="L63" s="53">
        <f>(((INDEX(Sheet1!$C$5:$BD$192,MATCH($C63,Sheet1!$C$5:$C$192,0),11))*3.4121416)+((INDEX(Sheet1!$C$5:$BD$192,MATCH($C63,Sheet1!$C$5:$C$192,0),23))*99.976))/$AP63</f>
        <v>0.49289977744746666</v>
      </c>
      <c r="M63" s="78">
        <f t="shared" ref="M63" si="720">L63</f>
        <v>0.49289977744746666</v>
      </c>
      <c r="N63" s="53">
        <f>(((INDEX(Sheet1!$C$5:$BD$192,MATCH($C63,Sheet1!$C$5:$C$192,0),12))*3.4121416)+((INDEX(Sheet1!$C$5:$BD$192,MATCH($C63,Sheet1!$C$5:$C$192,0),24))*99.976))/$AP63</f>
        <v>4.0582950635235555</v>
      </c>
      <c r="O63" s="78">
        <f t="shared" ref="O63" si="721">N63</f>
        <v>4.0582950635235555</v>
      </c>
      <c r="P63" s="53">
        <f>(((INDEX(Sheet1!$C$5:$BD$192,MATCH($C63,Sheet1!$C$5:$C$192,0),17))*3.4121416)+((INDEX(Sheet1!$C$5:$BD$192,MATCH($C63,Sheet1!$C$5:$C$192,0),29))*99.976))/$AP63</f>
        <v>9.9576755788906652</v>
      </c>
      <c r="Q63" s="78">
        <f t="shared" ref="Q63" si="722">P63</f>
        <v>9.9576755788906652</v>
      </c>
      <c r="R63" s="53">
        <f>(((INDEX(Sheet1!$C$5:$BD$192,MATCH($C63,Sheet1!$C$5:$C$192,0),31))+(INDEX(Sheet1!$C$5:$BD$192,MATCH($C63,Sheet1!$C$5:$C$192,0),32)))*99.976)/$AP63</f>
        <v>0</v>
      </c>
      <c r="S63" s="78">
        <f t="shared" ref="S63" si="723">R63</f>
        <v>0</v>
      </c>
      <c r="T63" s="53">
        <f>(((INDEX(Sheet1!$C$5:$BD$192,MATCH($C63,Sheet1!$C$5:$C$192,0),19))+(INDEX(Sheet1!$C$5:$BD$192,MATCH($C63,Sheet1!$C$5:$C$192,0),20)))*3.4121416)/$AP63</f>
        <v>12.407744898428444</v>
      </c>
      <c r="U63" s="78">
        <f t="shared" ref="U63" si="724">T63</f>
        <v>12.407744898428444</v>
      </c>
      <c r="V63" s="53">
        <f>(((INDEX(Sheet1!$C$5:$BD$192,MATCH($C63,Sheet1!$C$5:$C$192,0),13))*3.4121416)+((INDEX(Sheet1!$C$5:$BD$192,MATCH($C63,Sheet1!$C$5:$C$192,0),25))*99.976))/$AP63</f>
        <v>5.6125179797866664</v>
      </c>
      <c r="W63" s="78">
        <f t="shared" ref="W63" si="725">V63</f>
        <v>5.6125179797866664</v>
      </c>
      <c r="X63" s="53">
        <f>(((INDEX(Sheet1!$C$5:$BD$192,MATCH($C63,Sheet1!$C$5:C$192,0),15))*3.4121416)+((INDEX(Sheet1!$C$5:$BD$192,MATCH($C63,Sheet1!$C$5:C$192,0),27))*99.976))/$AP63</f>
        <v>0</v>
      </c>
      <c r="Y63" s="78">
        <f t="shared" ref="Y63" si="726">X63</f>
        <v>0</v>
      </c>
      <c r="Z63" s="53">
        <f>(((INDEX(Sheet1!$C$5:$BD$192,MATCH($C63,Sheet1!$C$5:C$192,0),14))*3.4121416)+((INDEX(Sheet1!$C$5:$BD$192,MATCH($C63,Sheet1!$C$5:C$192,0),26))*99.976))/$AP63</f>
        <v>0</v>
      </c>
      <c r="AA63" s="78">
        <f t="shared" ref="AA63" si="727">Z63</f>
        <v>0</v>
      </c>
      <c r="AB63" s="53">
        <f>(((INDEX(Sheet1!$C$5:$BD$192,MATCH($C63,Sheet1!$C$5:C$192,0),16))*3.4121416)+((INDEX(Sheet1!$C$5:$BD$192,MATCH($C63,Sheet1!$C$5:C$192,0),28))*99.976))/$AP63</f>
        <v>5.7237815182222231</v>
      </c>
      <c r="AC63" s="78">
        <f t="shared" ref="AC63" si="728">AB63</f>
        <v>5.7237815182222231</v>
      </c>
      <c r="AD63" s="54">
        <v>0</v>
      </c>
      <c r="AE63" s="78">
        <f t="shared" ref="AE63" si="729">AD63</f>
        <v>0</v>
      </c>
      <c r="AF63" s="54">
        <v>0</v>
      </c>
      <c r="AG63" s="78">
        <f t="shared" ref="AG63" si="730">AF63</f>
        <v>0</v>
      </c>
      <c r="AH63" s="55"/>
      <c r="AI63" s="53"/>
      <c r="AJ63" s="55"/>
      <c r="AK63" s="53"/>
      <c r="AL63" s="53"/>
      <c r="AM63" s="53"/>
      <c r="AN63" s="80"/>
      <c r="AO63" s="84"/>
      <c r="AP63" s="49">
        <f>IF(ISNUMBER(SEARCH("RetlMed",C63)),Sheet3!D$2,IF(ISNUMBER(SEARCH("OffSml",C63)),Sheet3!A$2,IF(ISNUMBER(SEARCH("OffMed",C63)),Sheet3!B$2,IF(ISNUMBER(SEARCH("OffLrg",C63)),Sheet3!C$2,IF(ISNUMBER(SEARCH("RetlStrp",C63)),Sheet3!E$2)))))</f>
        <v>22500</v>
      </c>
      <c r="AQ63" s="17"/>
      <c r="AR63" s="17"/>
      <c r="AS63" s="17"/>
    </row>
    <row r="64" spans="1:45" s="11" customFormat="1" ht="25.5" customHeight="1" x14ac:dyDescent="0.2">
      <c r="A64" s="8">
        <v>27</v>
      </c>
      <c r="B64" s="47" t="str">
        <f t="shared" si="18"/>
        <v>CBECC-Com 2016.2.1</v>
      </c>
      <c r="C64" s="67" t="s">
        <v>115</v>
      </c>
      <c r="D64" s="48">
        <f>INDEX(Sheet1!$C$5:$BD$192,MATCH($C64,Sheet1!$C$5:$C$192,0),54)</f>
        <v>164.958</v>
      </c>
      <c r="E64" s="78">
        <f t="shared" si="1"/>
        <v>164.958</v>
      </c>
      <c r="F64" s="10">
        <f>(INDEX(Sheet1!$C$5:$BD$192,MATCH($C64,Sheet1!$C$5:$C$192,0),18))/$AP64</f>
        <v>5.7050222222222224</v>
      </c>
      <c r="G64" s="78">
        <f t="shared" ref="G64" si="731">F64</f>
        <v>5.7050222222222224</v>
      </c>
      <c r="H64" s="10">
        <f>(INDEX(Sheet1!$C$5:$BD$192,MATCH($C64,Sheet1!$C$5:$C$192,0),30))/$AP64</f>
        <v>5.7251555555555562E-2</v>
      </c>
      <c r="I64" s="78">
        <f t="shared" ref="I64" si="732">H64</f>
        <v>5.7251555555555562E-2</v>
      </c>
      <c r="J64" s="10">
        <f t="shared" si="667"/>
        <v>25.190114556039468</v>
      </c>
      <c r="K64" s="78">
        <f t="shared" ref="K64" si="733">J64</f>
        <v>25.190114556039468</v>
      </c>
      <c r="L64" s="10">
        <f>(((INDEX(Sheet1!$C$5:$BD$192,MATCH($C64,Sheet1!$C$5:$C$192,0),11))*3.4121416)+((INDEX(Sheet1!$C$5:$BD$192,MATCH($C64,Sheet1!$C$5:$C$192,0),23))*99.976))/$AP64</f>
        <v>0.49289977744746666</v>
      </c>
      <c r="M64" s="78">
        <f t="shared" ref="M64" si="734">L64</f>
        <v>0.49289977744746666</v>
      </c>
      <c r="N64" s="10">
        <f>(((INDEX(Sheet1!$C$5:$BD$192,MATCH($C64,Sheet1!$C$5:$C$192,0),12))*3.4121416)+((INDEX(Sheet1!$C$5:$BD$192,MATCH($C64,Sheet1!$C$5:$C$192,0),24))*99.976))/$AP64</f>
        <v>3.4032397016924443</v>
      </c>
      <c r="O64" s="78">
        <f t="shared" ref="O64" si="735">N64</f>
        <v>3.4032397016924443</v>
      </c>
      <c r="P64" s="10">
        <f>(((INDEX(Sheet1!$C$5:$BD$192,MATCH($C64,Sheet1!$C$5:$C$192,0),17))*3.4121416)+((INDEX(Sheet1!$C$5:$BD$192,MATCH($C64,Sheet1!$C$5:$C$192,0),29))*99.976))/$AP64</f>
        <v>9.9576755788906652</v>
      </c>
      <c r="Q64" s="78">
        <f t="shared" ref="Q64" si="736">P64</f>
        <v>9.9576755788906652</v>
      </c>
      <c r="R64" s="10">
        <f>(((INDEX(Sheet1!$C$5:$BD$192,MATCH($C64,Sheet1!$C$5:$C$192,0),31))+(INDEX(Sheet1!$C$5:$BD$192,MATCH($C64,Sheet1!$C$5:$C$192,0),32)))*99.976)/$AP64</f>
        <v>0</v>
      </c>
      <c r="S64" s="78">
        <f t="shared" ref="S64" si="737">R64</f>
        <v>0</v>
      </c>
      <c r="T64" s="48">
        <f>(((INDEX(Sheet1!$C$5:$BD$192,MATCH($C64,Sheet1!$C$5:$C$192,0),19))+(INDEX(Sheet1!$C$5:$BD$192,MATCH($C64,Sheet1!$C$5:$C$192,0),20)))*3.4121416)/$AP64</f>
        <v>12.407744898428444</v>
      </c>
      <c r="U64" s="78">
        <f t="shared" ref="U64" si="738">T64</f>
        <v>12.407744898428444</v>
      </c>
      <c r="V64" s="10">
        <f>(((INDEX(Sheet1!$C$5:$BD$192,MATCH($C64,Sheet1!$C$5:$C$192,0),13))*3.4121416)+((INDEX(Sheet1!$C$5:$BD$192,MATCH($C64,Sheet1!$C$5:$C$192,0),25))*99.976))/$AP64</f>
        <v>5.6125179797866664</v>
      </c>
      <c r="W64" s="78">
        <f t="shared" ref="W64" si="739">V64</f>
        <v>5.6125179797866664</v>
      </c>
      <c r="X64" s="10">
        <f>(((INDEX(Sheet1!$C$5:$BD$192,MATCH($C64,Sheet1!$C$5:C$192,0),15))*3.4121416)+((INDEX(Sheet1!$C$5:$BD$192,MATCH($C64,Sheet1!$C$5:C$192,0),27))*99.976))/$AP64</f>
        <v>0</v>
      </c>
      <c r="Y64" s="78">
        <f t="shared" ref="Y64" si="740">X64</f>
        <v>0</v>
      </c>
      <c r="Z64" s="10">
        <f>(((INDEX(Sheet1!$C$5:$BD$192,MATCH($C64,Sheet1!$C$5:C$192,0),14))*3.4121416)+((INDEX(Sheet1!$C$5:$BD$192,MATCH($C64,Sheet1!$C$5:C$192,0),26))*99.976))/$AP64</f>
        <v>0</v>
      </c>
      <c r="AA64" s="78">
        <f t="shared" ref="AA64" si="741">Z64</f>
        <v>0</v>
      </c>
      <c r="AB64" s="10">
        <f>(((INDEX(Sheet1!$C$5:$BD$192,MATCH($C64,Sheet1!$C$5:C$192,0),16))*3.4121416)+((INDEX(Sheet1!$C$5:$BD$192,MATCH($C64,Sheet1!$C$5:C$192,0),28))*99.976))/$AP64</f>
        <v>5.7237815182222231</v>
      </c>
      <c r="AC64" s="78">
        <f t="shared" ref="AC64" si="742">AB64</f>
        <v>5.7237815182222231</v>
      </c>
      <c r="AD64" s="12">
        <v>0</v>
      </c>
      <c r="AE64" s="78">
        <f t="shared" ref="AE64" si="743">AD64</f>
        <v>0</v>
      </c>
      <c r="AF64" s="12">
        <v>0</v>
      </c>
      <c r="AG64" s="78">
        <f t="shared" ref="AG64" si="744">AF64</f>
        <v>0</v>
      </c>
      <c r="AH64" s="50">
        <f>IF($D$63=0,"",(D64-D$63)/D$63)</f>
        <v>-4.9644246003168607E-2</v>
      </c>
      <c r="AI64" s="90">
        <f>IF($E$63=0,"",(E64-E$63)/E$63)</f>
        <v>-4.9644246003168607E-2</v>
      </c>
      <c r="AJ64" s="50">
        <f>IF($F$63=0,"",(F64-F$63)/F$63)</f>
        <v>-3.2558805574188131E-2</v>
      </c>
      <c r="AK64" s="89">
        <f>IF($G$63=0,"",(G64-G$63)/G$63)</f>
        <v>-3.2558805574188131E-2</v>
      </c>
      <c r="AL64" s="48" t="str">
        <f t="shared" ref="AL64:AL70" si="745">IF(AND(AH64&gt;0,AI64&gt;0), "Yes", "No")</f>
        <v>No</v>
      </c>
      <c r="AM64" s="48" t="str">
        <f t="shared" ref="AM64:AM70" si="746">IF(AND(AH64&lt;0,AI64&lt;0), "No", "Yes")</f>
        <v>No</v>
      </c>
      <c r="AN64" s="79" t="str">
        <f>IF((AL64=AM64),(IF(AND(AI64&gt;(-0.5%*D$63),AI64&lt;(0.5%*D$63),AE64&lt;=150,AG64&lt;=150,(COUNTBLANK(D64:AK64)=0)),"Pass","Fail")),IF(COUNTA(D64:AK64)=0,"","Fail"))</f>
        <v>Pass</v>
      </c>
      <c r="AO64" s="87"/>
      <c r="AP64" s="39">
        <f>IF(ISNUMBER(SEARCH("RetlMed",C64)),Sheet3!D$2,IF(ISNUMBER(SEARCH("OffSml",C64)),Sheet3!A$2,IF(ISNUMBER(SEARCH("OffMed",C64)),Sheet3!B$2,IF(ISNUMBER(SEARCH("OffLrg",C64)),Sheet3!C$2,IF(ISNUMBER(SEARCH("RetlStrp",C64)),Sheet3!E$2)))))</f>
        <v>22500</v>
      </c>
      <c r="AQ64" s="18"/>
      <c r="AR64" s="18"/>
      <c r="AS64" s="20"/>
    </row>
    <row r="65" spans="1:45" s="11" customFormat="1" ht="25.5" customHeight="1" x14ac:dyDescent="0.2">
      <c r="A65" s="22">
        <v>30</v>
      </c>
      <c r="B65" s="47" t="str">
        <f t="shared" si="18"/>
        <v>CBECC-Com 2016.2.1</v>
      </c>
      <c r="C65" s="67" t="s">
        <v>116</v>
      </c>
      <c r="D65" s="48">
        <f>INDEX(Sheet1!$C$5:$BD$192,MATCH($C65,Sheet1!$C$5:$C$192,0),54)</f>
        <v>176.7</v>
      </c>
      <c r="E65" s="78">
        <f t="shared" si="1"/>
        <v>176.7</v>
      </c>
      <c r="F65" s="10">
        <f>(INDEX(Sheet1!$C$5:$BD$192,MATCH($C65,Sheet1!$C$5:$C$192,0),18))/$AP65</f>
        <v>5.9120444444444447</v>
      </c>
      <c r="G65" s="78">
        <f t="shared" ref="G65" si="747">F65</f>
        <v>5.9120444444444447</v>
      </c>
      <c r="H65" s="10">
        <f>(INDEX(Sheet1!$C$5:$BD$192,MATCH($C65,Sheet1!$C$5:$C$192,0),30))/$AP65</f>
        <v>6.3563999999999996E-2</v>
      </c>
      <c r="I65" s="78">
        <f t="shared" ref="I65" si="748">H65</f>
        <v>6.3563999999999996E-2</v>
      </c>
      <c r="J65" s="10">
        <f t="shared" ref="J65:J67" si="749">SUM(L65,N65,P65,V65,X65,Z65,AB65)</f>
        <v>26.527602931835943</v>
      </c>
      <c r="K65" s="78">
        <f t="shared" ref="K65" si="750">J65</f>
        <v>26.527602931835943</v>
      </c>
      <c r="L65" s="10">
        <f>(((INDEX(Sheet1!$C$5:$BD$192,MATCH($C65,Sheet1!$C$5:$C$192,0),11))*3.4121416)+((INDEX(Sheet1!$C$5:$BD$192,MATCH($C65,Sheet1!$C$5:$C$192,0),23))*99.976))/$AP65</f>
        <v>0.68558583280376895</v>
      </c>
      <c r="M65" s="78">
        <f t="shared" ref="M65" si="751">L65</f>
        <v>0.68558583280376895</v>
      </c>
      <c r="N65" s="10">
        <f>(((INDEX(Sheet1!$C$5:$BD$192,MATCH($C65,Sheet1!$C$5:$C$192,0),12))*3.4121416)+((INDEX(Sheet1!$C$5:$BD$192,MATCH($C65,Sheet1!$C$5:$C$192,0),24))*99.976))/$AP65</f>
        <v>4.0656501243057779</v>
      </c>
      <c r="O65" s="78">
        <f t="shared" ref="O65" si="752">N65</f>
        <v>4.0656501243057779</v>
      </c>
      <c r="P65" s="10">
        <f>(((INDEX(Sheet1!$C$5:$BD$192,MATCH($C65,Sheet1!$C$5:$C$192,0),17))*3.4121416)+((INDEX(Sheet1!$C$5:$BD$192,MATCH($C65,Sheet1!$C$5:$C$192,0),29))*99.976))/$AP65</f>
        <v>9.9576755788906652</v>
      </c>
      <c r="Q65" s="78">
        <f t="shared" ref="Q65" si="753">P65</f>
        <v>9.9576755788906652</v>
      </c>
      <c r="R65" s="10">
        <f>(((INDEX(Sheet1!$C$5:$BD$192,MATCH($C65,Sheet1!$C$5:$C$192,0),31))+(INDEX(Sheet1!$C$5:$BD$192,MATCH($C65,Sheet1!$C$5:$C$192,0),32)))*99.976)/$AP65</f>
        <v>0</v>
      </c>
      <c r="S65" s="78">
        <f t="shared" ref="S65" si="754">R65</f>
        <v>0</v>
      </c>
      <c r="T65" s="48">
        <f>(((INDEX(Sheet1!$C$5:$BD$192,MATCH($C65,Sheet1!$C$5:$C$192,0),19))+(INDEX(Sheet1!$C$5:$BD$192,MATCH($C65,Sheet1!$C$5:$C$192,0),20)))*3.4121416)/$AP65</f>
        <v>12.407744898428444</v>
      </c>
      <c r="U65" s="78">
        <f t="shared" ref="U65" si="755">T65</f>
        <v>12.407744898428444</v>
      </c>
      <c r="V65" s="10">
        <f>(((INDEX(Sheet1!$C$5:$BD$192,MATCH($C65,Sheet1!$C$5:$C$192,0),13))*3.4121416)+((INDEX(Sheet1!$C$5:$BD$192,MATCH($C65,Sheet1!$C$5:$C$192,0),25))*99.976))/$AP65</f>
        <v>5.5793671285084452</v>
      </c>
      <c r="W65" s="78">
        <f t="shared" ref="W65" si="756">V65</f>
        <v>5.5793671285084452</v>
      </c>
      <c r="X65" s="10">
        <f>(((INDEX(Sheet1!$C$5:$BD$192,MATCH($C65,Sheet1!$C$5:C$192,0),15))*3.4121416)+((INDEX(Sheet1!$C$5:$BD$192,MATCH($C65,Sheet1!$C$5:C$192,0),27))*99.976))/$AP65</f>
        <v>0.51554274910506659</v>
      </c>
      <c r="Y65" s="78">
        <f t="shared" ref="Y65" si="757">X65</f>
        <v>0.51554274910506659</v>
      </c>
      <c r="Z65" s="10">
        <f>(((INDEX(Sheet1!$C$5:$BD$192,MATCH($C65,Sheet1!$C$5:C$192,0),14))*3.4121416)+((INDEX(Sheet1!$C$5:$BD$192,MATCH($C65,Sheet1!$C$5:C$192,0),26))*99.976))/$AP65</f>
        <v>0</v>
      </c>
      <c r="AA65" s="78">
        <f t="shared" ref="AA65" si="758">Z65</f>
        <v>0</v>
      </c>
      <c r="AB65" s="10">
        <f>(((INDEX(Sheet1!$C$5:$BD$192,MATCH($C65,Sheet1!$C$5:C$192,0),16))*3.4121416)+((INDEX(Sheet1!$C$5:$BD$192,MATCH($C65,Sheet1!$C$5:C$192,0),28))*99.976))/$AP65</f>
        <v>5.7237815182222231</v>
      </c>
      <c r="AC65" s="78">
        <f t="shared" ref="AC65" si="759">AB65</f>
        <v>5.7237815182222231</v>
      </c>
      <c r="AD65" s="12">
        <v>0</v>
      </c>
      <c r="AE65" s="78">
        <f t="shared" ref="AE65" si="760">AD65</f>
        <v>0</v>
      </c>
      <c r="AF65" s="12">
        <v>0</v>
      </c>
      <c r="AG65" s="78">
        <f t="shared" ref="AG65" si="761">AF65</f>
        <v>0</v>
      </c>
      <c r="AH65" s="50">
        <f t="shared" ref="AH65:AH66" si="762">IF($D$63=0,"",(D65-D$63)/D$63)</f>
        <v>1.8003744778914015E-2</v>
      </c>
      <c r="AI65" s="90">
        <f t="shared" ref="AI65:AI66" si="763">IF($E$63=0,"",(E65-E$63)/E$63)</f>
        <v>1.8003744778914015E-2</v>
      </c>
      <c r="AJ65" s="50">
        <f t="shared" ref="AJ65:AJ66" si="764">IF($F$63=0,"",(F65-F$63)/F$63)</f>
        <v>2.547425065758206E-3</v>
      </c>
      <c r="AK65" s="89">
        <f t="shared" ref="AK65:AK66" si="765">IF($G$63=0,"",(G65-G$63)/G$63)</f>
        <v>2.547425065758206E-3</v>
      </c>
      <c r="AL65" s="48" t="str">
        <f t="shared" ref="AL65:AL66" si="766">IF(AND(AH65&gt;0,AI65&gt;0), "Yes", "No")</f>
        <v>Yes</v>
      </c>
      <c r="AM65" s="48" t="str">
        <f t="shared" ref="AM65:AM66" si="767">IF(AND(AH65&lt;0,AI65&lt;0), "No", "Yes")</f>
        <v>Yes</v>
      </c>
      <c r="AN65" s="79" t="str">
        <f t="shared" ref="AN65:AN66" si="768">IF((AL65=AM65),(IF(AND(AI65&gt;(-0.5%*D$63),AI65&lt;(0.5%*D$63),AE65&lt;=150,AG65&lt;=150,(COUNTBLANK(D65:AK65)=0)),"Pass","Fail")),IF(COUNTA(D65:AK65)=0,"","Fail"))</f>
        <v>Pass</v>
      </c>
      <c r="AO65" s="87"/>
      <c r="AP65" s="39">
        <f>IF(ISNUMBER(SEARCH("RetlMed",C65)),Sheet3!D$2,IF(ISNUMBER(SEARCH("OffSml",C65)),Sheet3!A$2,IF(ISNUMBER(SEARCH("OffMed",C65)),Sheet3!B$2,IF(ISNUMBER(SEARCH("OffLrg",C65)),Sheet3!C$2,IF(ISNUMBER(SEARCH("RetlStrp",C65)),Sheet3!E$2)))))</f>
        <v>22500</v>
      </c>
      <c r="AQ65" s="18"/>
      <c r="AR65" s="18"/>
      <c r="AS65" s="20"/>
    </row>
    <row r="66" spans="1:45" s="11" customFormat="1" ht="25.5" customHeight="1" x14ac:dyDescent="0.2">
      <c r="A66" s="22"/>
      <c r="B66" s="47" t="str">
        <f t="shared" si="18"/>
        <v>CBECC-Com 2016.2.1</v>
      </c>
      <c r="C66" s="67" t="s">
        <v>117</v>
      </c>
      <c r="D66" s="48">
        <f>INDEX(Sheet1!$C$5:$BD$192,MATCH($C66,Sheet1!$C$5:$C$192,0),54)</f>
        <v>170.935</v>
      </c>
      <c r="E66" s="78">
        <f t="shared" si="1"/>
        <v>170.935</v>
      </c>
      <c r="F66" s="10">
        <f>(INDEX(Sheet1!$C$5:$BD$192,MATCH($C66,Sheet1!$C$5:$C$192,0),18))/$AP66</f>
        <v>6.0643111111111114</v>
      </c>
      <c r="G66" s="78">
        <f t="shared" ref="G66" si="769">F66</f>
        <v>6.0643111111111114</v>
      </c>
      <c r="H66" s="10">
        <f>(INDEX(Sheet1!$C$5:$BD$192,MATCH($C66,Sheet1!$C$5:$C$192,0),30))/$AP66</f>
        <v>6.4516888888888888E-2</v>
      </c>
      <c r="I66" s="78">
        <f t="shared" ref="I66" si="770">H66</f>
        <v>6.4516888888888888E-2</v>
      </c>
      <c r="J66" s="10">
        <f t="shared" ref="J66" si="771">SUM(L66,N66,P66,V66,X66,Z66,AB66)</f>
        <v>27.142420758974566</v>
      </c>
      <c r="K66" s="78">
        <f t="shared" ref="K66" si="772">J66</f>
        <v>27.142420758974566</v>
      </c>
      <c r="L66" s="10">
        <f>(((INDEX(Sheet1!$C$5:$BD$192,MATCH($C66,Sheet1!$C$5:$C$192,0),11))*3.4121416)+((INDEX(Sheet1!$C$5:$BD$192,MATCH($C66,Sheet1!$C$5:$C$192,0),23))*99.976))/$AP66</f>
        <v>0.72647126705788567</v>
      </c>
      <c r="M66" s="78">
        <f t="shared" ref="M66" si="773">L66</f>
        <v>0.72647126705788567</v>
      </c>
      <c r="N66" s="10">
        <f>(((INDEX(Sheet1!$C$5:$BD$192,MATCH($C66,Sheet1!$C$5:$C$192,0),12))*3.4121416)+((INDEX(Sheet1!$C$5:$BD$192,MATCH($C66,Sheet1!$C$5:$C$192,0),24))*99.976))/$AP66</f>
        <v>3.353574085070222</v>
      </c>
      <c r="O66" s="78">
        <f t="shared" ref="O66" si="774">N66</f>
        <v>3.353574085070222</v>
      </c>
      <c r="P66" s="10">
        <f>(((INDEX(Sheet1!$C$5:$BD$192,MATCH($C66,Sheet1!$C$5:$C$192,0),17))*3.4121416)+((INDEX(Sheet1!$C$5:$BD$192,MATCH($C66,Sheet1!$C$5:$C$192,0),29))*99.976))/$AP66</f>
        <v>9.9576755788906652</v>
      </c>
      <c r="Q66" s="78">
        <f t="shared" ref="Q66" si="775">P66</f>
        <v>9.9576755788906652</v>
      </c>
      <c r="R66" s="10">
        <f>(((INDEX(Sheet1!$C$5:$BD$192,MATCH($C66,Sheet1!$C$5:$C$192,0),31))+(INDEX(Sheet1!$C$5:$BD$192,MATCH($C66,Sheet1!$C$5:$C$192,0),32)))*99.976)/$AP66</f>
        <v>0</v>
      </c>
      <c r="S66" s="78">
        <f t="shared" ref="S66" si="776">R66</f>
        <v>0</v>
      </c>
      <c r="T66" s="48">
        <f>(((INDEX(Sheet1!$C$5:$BD$192,MATCH($C66,Sheet1!$C$5:$C$192,0),19))+(INDEX(Sheet1!$C$5:$BD$192,MATCH($C66,Sheet1!$C$5:$C$192,0),20)))*3.4121416)/$AP66</f>
        <v>12.407744898428444</v>
      </c>
      <c r="U66" s="78">
        <f t="shared" ref="U66" si="777">T66</f>
        <v>12.407744898428444</v>
      </c>
      <c r="V66" s="10">
        <f>(((INDEX(Sheet1!$C$5:$BD$192,MATCH($C66,Sheet1!$C$5:$C$192,0),13))*3.4121416)+((INDEX(Sheet1!$C$5:$BD$192,MATCH($C66,Sheet1!$C$5:$C$192,0),25))*99.976))/$AP66</f>
        <v>5.7439688392924451</v>
      </c>
      <c r="W66" s="78">
        <f t="shared" ref="W66" si="778">V66</f>
        <v>5.7439688392924451</v>
      </c>
      <c r="X66" s="10">
        <f>(((INDEX(Sheet1!$C$5:$BD$192,MATCH($C66,Sheet1!$C$5:C$192,0),15))*3.4121416)+((INDEX(Sheet1!$C$5:$BD$192,MATCH($C66,Sheet1!$C$5:C$192,0),27))*99.976))/$AP66</f>
        <v>1.6263328420764447</v>
      </c>
      <c r="Y66" s="78">
        <f t="shared" ref="Y66" si="779">X66</f>
        <v>1.6263328420764447</v>
      </c>
      <c r="Z66" s="10">
        <f>(((INDEX(Sheet1!$C$5:$BD$192,MATCH($C66,Sheet1!$C$5:C$192,0),14))*3.4121416)+((INDEX(Sheet1!$C$5:$BD$192,MATCH($C66,Sheet1!$C$5:C$192,0),26))*99.976))/$AP66</f>
        <v>1.0616628364682665E-2</v>
      </c>
      <c r="AA66" s="78">
        <f t="shared" ref="AA66" si="780">Z66</f>
        <v>1.0616628364682665E-2</v>
      </c>
      <c r="AB66" s="10">
        <f>(((INDEX(Sheet1!$C$5:$BD$192,MATCH($C66,Sheet1!$C$5:C$192,0),16))*3.4121416)+((INDEX(Sheet1!$C$5:$BD$192,MATCH($C66,Sheet1!$C$5:C$192,0),28))*99.976))/$AP66</f>
        <v>5.7237815182222231</v>
      </c>
      <c r="AC66" s="78">
        <f t="shared" ref="AC66" si="781">AB66</f>
        <v>5.7237815182222231</v>
      </c>
      <c r="AD66" s="12">
        <v>0</v>
      </c>
      <c r="AE66" s="78">
        <f t="shared" ref="AE66" si="782">AD66</f>
        <v>0</v>
      </c>
      <c r="AF66" s="12">
        <v>0</v>
      </c>
      <c r="AG66" s="78">
        <f t="shared" ref="AG66" si="783">AF66</f>
        <v>0</v>
      </c>
      <c r="AH66" s="50">
        <f t="shared" si="762"/>
        <v>-1.5209563589226481E-2</v>
      </c>
      <c r="AI66" s="90">
        <f t="shared" si="763"/>
        <v>-1.5209563589226481E-2</v>
      </c>
      <c r="AJ66" s="50">
        <f t="shared" si="764"/>
        <v>2.8368366708621286E-2</v>
      </c>
      <c r="AK66" s="89">
        <f t="shared" si="765"/>
        <v>2.8368366708621286E-2</v>
      </c>
      <c r="AL66" s="48" t="str">
        <f t="shared" si="766"/>
        <v>No</v>
      </c>
      <c r="AM66" s="48" t="str">
        <f t="shared" si="767"/>
        <v>No</v>
      </c>
      <c r="AN66" s="79" t="str">
        <f t="shared" si="768"/>
        <v>Pass</v>
      </c>
      <c r="AO66" s="87"/>
      <c r="AP66" s="39">
        <f>IF(ISNUMBER(SEARCH("RetlMed",C66)),Sheet3!D$2,IF(ISNUMBER(SEARCH("OffSml",C66)),Sheet3!A$2,IF(ISNUMBER(SEARCH("OffMed",C66)),Sheet3!B$2,IF(ISNUMBER(SEARCH("OffLrg",C66)),Sheet3!C$2,IF(ISNUMBER(SEARCH("RetlStrp",C66)),Sheet3!E$2)))))</f>
        <v>22500</v>
      </c>
      <c r="AQ66" s="18"/>
      <c r="AR66" s="18"/>
      <c r="AS66" s="20"/>
    </row>
    <row r="67" spans="1:45" s="4" customFormat="1" ht="26.25" customHeight="1" x14ac:dyDescent="0.2">
      <c r="A67" s="5">
        <v>27</v>
      </c>
      <c r="B67" s="47" t="str">
        <f t="shared" si="18"/>
        <v>CBECC-Com 2016.2.1</v>
      </c>
      <c r="C67" s="65" t="s">
        <v>112</v>
      </c>
      <c r="D67" s="53">
        <f>INDEX(Sheet1!$C$5:$BD$192,MATCH($C67,Sheet1!$C$5:$C$192,0),54)</f>
        <v>107.81399999999999</v>
      </c>
      <c r="E67" s="78">
        <f t="shared" si="1"/>
        <v>107.81399999999999</v>
      </c>
      <c r="F67" s="53">
        <f>(INDEX(Sheet1!$C$5:$BD$192,MATCH($C67,Sheet1!$C$5:$C$192,0),18))/$AP67</f>
        <v>3.3894905736060972</v>
      </c>
      <c r="G67" s="78">
        <f t="shared" ref="G67" si="784">F67</f>
        <v>3.3894905736060972</v>
      </c>
      <c r="H67" s="53">
        <f>(INDEX(Sheet1!$C$5:$BD$192,MATCH($C67,Sheet1!$C$5:$C$192,0),30))/$AP67</f>
        <v>9.9817087845968724E-2</v>
      </c>
      <c r="I67" s="78">
        <f t="shared" ref="I67" si="785">H67</f>
        <v>9.9817087845968724E-2</v>
      </c>
      <c r="J67" s="53">
        <f t="shared" si="749"/>
        <v>21.528613497822882</v>
      </c>
      <c r="K67" s="78">
        <f t="shared" ref="K67" si="786">J67</f>
        <v>21.528613497822882</v>
      </c>
      <c r="L67" s="53">
        <f>(((INDEX(Sheet1!$C$5:$BD$192,MATCH($C67,Sheet1!$C$5:$C$192,0),11))*3.4121416)+((INDEX(Sheet1!$C$5:$BD$192,MATCH($C67,Sheet1!$C$5:$C$192,0),23))*99.976))/$AP67</f>
        <v>8.7195182213786282</v>
      </c>
      <c r="M67" s="78">
        <f t="shared" ref="M67" si="787">L67</f>
        <v>8.7195182213786282</v>
      </c>
      <c r="N67" s="53">
        <f>(((INDEX(Sheet1!$C$5:$BD$192,MATCH($C67,Sheet1!$C$5:$C$192,0),12))*3.4121416)+((INDEX(Sheet1!$C$5:$BD$192,MATCH($C67,Sheet1!$C$5:$C$192,0),24))*99.976))/$AP67</f>
        <v>1.5865568792170075</v>
      </c>
      <c r="O67" s="78">
        <f t="shared" ref="O67" si="788">N67</f>
        <v>1.5865568792170075</v>
      </c>
      <c r="P67" s="53">
        <f>(((INDEX(Sheet1!$C$5:$BD$192,MATCH($C67,Sheet1!$C$5:$C$192,0),17))*3.4121416)+((INDEX(Sheet1!$C$5:$BD$192,MATCH($C67,Sheet1!$C$5:$C$192,0),29))*99.976))/$AP67</f>
        <v>5.1524227807829925</v>
      </c>
      <c r="Q67" s="78">
        <f t="shared" ref="Q67" si="789">P67</f>
        <v>5.1524227807829925</v>
      </c>
      <c r="R67" s="53">
        <f>(((INDEX(Sheet1!$C$5:$BD$192,MATCH($C67,Sheet1!$C$5:$C$192,0),31))+(INDEX(Sheet1!$C$5:$BD$192,MATCH($C67,Sheet1!$C$5:$C$192,0),32)))*99.976)/$AP67</f>
        <v>0</v>
      </c>
      <c r="S67" s="78">
        <f t="shared" ref="S67" si="790">R67</f>
        <v>0</v>
      </c>
      <c r="T67" s="53">
        <f>(((INDEX(Sheet1!$C$5:$BD$192,MATCH($C67,Sheet1!$C$5:$C$192,0),19))+(INDEX(Sheet1!$C$5:$BD$192,MATCH($C67,Sheet1!$C$5:$C$192,0),20)))*3.4121416)/$AP67</f>
        <v>34.285658676293622</v>
      </c>
      <c r="U67" s="78">
        <f t="shared" ref="U67" si="791">T67</f>
        <v>34.285658676293622</v>
      </c>
      <c r="V67" s="53">
        <f>(((INDEX(Sheet1!$C$5:$BD$192,MATCH($C67,Sheet1!$C$5:$C$192,0),13))*3.4121416)+((INDEX(Sheet1!$C$5:$BD$192,MATCH($C67,Sheet1!$C$5:$C$192,0),25))*99.976))/$AP67</f>
        <v>3.5584339204636986</v>
      </c>
      <c r="W67" s="78">
        <f t="shared" ref="W67" si="792">V67</f>
        <v>3.5584339204636986</v>
      </c>
      <c r="X67" s="53">
        <f>(((INDEX(Sheet1!$C$5:$BD$192,MATCH($C67,Sheet1!$C$5:C$192,0),15))*3.4121416)+((INDEX(Sheet1!$C$5:$BD$192,MATCH($C67,Sheet1!$C$5:C$192,0),27))*99.976))/$AP67</f>
        <v>1.2136096654681108</v>
      </c>
      <c r="Y67" s="78">
        <f t="shared" ref="Y67" si="793">X67</f>
        <v>1.2136096654681108</v>
      </c>
      <c r="Z67" s="53">
        <f>(((INDEX(Sheet1!$C$5:$BD$192,MATCH($C67,Sheet1!$C$5:C$192,0),14))*3.4121416)+((INDEX(Sheet1!$C$5:$BD$192,MATCH($C67,Sheet1!$C$5:C$192,0),26))*99.976))/$AP67</f>
        <v>3.6321172911159244E-2</v>
      </c>
      <c r="AA67" s="78">
        <f t="shared" ref="AA67" si="794">Z67</f>
        <v>3.6321172911159244E-2</v>
      </c>
      <c r="AB67" s="53">
        <f>(((INDEX(Sheet1!$C$5:$BD$192,MATCH($C67,Sheet1!$C$5:C$192,0),16))*3.4121416)+((INDEX(Sheet1!$C$5:$BD$192,MATCH($C67,Sheet1!$C$5:C$192,0),28))*99.976))/$AP67</f>
        <v>1.2617508576012835</v>
      </c>
      <c r="AC67" s="78">
        <f t="shared" ref="AC67" si="795">AB67</f>
        <v>1.2617508576012835</v>
      </c>
      <c r="AD67" s="54">
        <v>0</v>
      </c>
      <c r="AE67" s="78">
        <f t="shared" ref="AE67" si="796">AD67</f>
        <v>0</v>
      </c>
      <c r="AF67" s="54">
        <v>0</v>
      </c>
      <c r="AG67" s="78">
        <f t="shared" ref="AG67" si="797">AF67</f>
        <v>0</v>
      </c>
      <c r="AH67" s="55"/>
      <c r="AI67" s="53"/>
      <c r="AJ67" s="55"/>
      <c r="AK67" s="53"/>
      <c r="AL67" s="53"/>
      <c r="AM67" s="53"/>
      <c r="AN67" s="80"/>
      <c r="AO67" s="84"/>
      <c r="AP67" s="49">
        <f>IF(ISNUMBER(SEARCH("RetlMed",C67)),Sheet3!D$2,IF(ISNUMBER(SEARCH("OffSml",C67)),Sheet3!A$2,IF(ISNUMBER(SEARCH("OffMed",C67)),Sheet3!B$2,IF(ISNUMBER(SEARCH("OffLrg",C67)),Sheet3!C$2,IF(ISNUMBER(SEARCH("RetlStrp",C67)),Sheet3!E$2)))))</f>
        <v>498600</v>
      </c>
      <c r="AQ67" s="17"/>
      <c r="AR67" s="17"/>
      <c r="AS67" s="17"/>
    </row>
    <row r="68" spans="1:45" s="7" customFormat="1" ht="25.5" customHeight="1" x14ac:dyDescent="0.2">
      <c r="A68" s="6">
        <v>5</v>
      </c>
      <c r="B68" s="47" t="str">
        <f t="shared" si="18"/>
        <v>CBECC-Com 2016.2.1</v>
      </c>
      <c r="C68" s="67" t="s">
        <v>113</v>
      </c>
      <c r="D68" s="48">
        <f>INDEX(Sheet1!$C$5:$BD$192,MATCH($C68,Sheet1!$C$5:$C$192,0),54)</f>
        <v>112.973</v>
      </c>
      <c r="E68" s="78">
        <f t="shared" si="1"/>
        <v>112.973</v>
      </c>
      <c r="F68" s="10">
        <f>(INDEX(Sheet1!$C$5:$BD$192,MATCH($C68,Sheet1!$C$5:$C$192,0),18))/$AP68</f>
        <v>3.5298836742880062</v>
      </c>
      <c r="G68" s="78">
        <f t="shared" ref="G68" si="798">F68</f>
        <v>3.5298836742880062</v>
      </c>
      <c r="H68" s="10">
        <f>(INDEX(Sheet1!$C$5:$BD$192,MATCH($C68,Sheet1!$C$5:$C$192,0),30))/$AP68</f>
        <v>9.9817488969113521E-2</v>
      </c>
      <c r="I68" s="78">
        <f t="shared" ref="I68" si="799">H68</f>
        <v>9.9817488969113521E-2</v>
      </c>
      <c r="J68" s="10">
        <f t="shared" si="667"/>
        <v>21.992955334984835</v>
      </c>
      <c r="K68" s="78">
        <f t="shared" ref="K68" si="800">J68</f>
        <v>21.992955334984835</v>
      </c>
      <c r="L68" s="10">
        <f>(((INDEX(Sheet1!$C$5:$BD$192,MATCH($C68,Sheet1!$C$5:$C$192,0),11))*3.4121416)+((INDEX(Sheet1!$C$5:$BD$192,MATCH($C68,Sheet1!$C$5:$C$192,0),23))*99.976))/$AP68</f>
        <v>8.7195382795658336</v>
      </c>
      <c r="M68" s="78">
        <f t="shared" ref="M68" si="801">L68</f>
        <v>8.7195382795658336</v>
      </c>
      <c r="N68" s="10">
        <f>(((INDEX(Sheet1!$C$5:$BD$192,MATCH($C68,Sheet1!$C$5:$C$192,0),12))*3.4121416)+((INDEX(Sheet1!$C$5:$BD$192,MATCH($C68,Sheet1!$C$5:$C$192,0),24))*99.976))/$AP68</f>
        <v>2.1620153128359405</v>
      </c>
      <c r="O68" s="78">
        <f t="shared" ref="O68" si="802">N68</f>
        <v>2.1620153128359405</v>
      </c>
      <c r="P68" s="10">
        <f>(((INDEX(Sheet1!$C$5:$BD$192,MATCH($C68,Sheet1!$C$5:$C$192,0),17))*3.4121416)+((INDEX(Sheet1!$C$5:$BD$192,MATCH($C68,Sheet1!$C$5:$C$192,0),29))*99.976))/$AP68</f>
        <v>5.1524227807829925</v>
      </c>
      <c r="Q68" s="78">
        <f t="shared" ref="Q68" si="803">P68</f>
        <v>5.1524227807829925</v>
      </c>
      <c r="R68" s="10">
        <f>(((INDEX(Sheet1!$C$5:$BD$192,MATCH($C68,Sheet1!$C$5:$C$192,0),31))+(INDEX(Sheet1!$C$5:$BD$192,MATCH($C68,Sheet1!$C$5:$C$192,0),32)))*99.976)/$AP68</f>
        <v>0</v>
      </c>
      <c r="S68" s="78">
        <f t="shared" ref="S68" si="804">R68</f>
        <v>0</v>
      </c>
      <c r="T68" s="48">
        <f>(((INDEX(Sheet1!$C$5:$BD$192,MATCH($C68,Sheet1!$C$5:$C$192,0),19))+(INDEX(Sheet1!$C$5:$BD$192,MATCH($C68,Sheet1!$C$5:$C$192,0),20)))*3.4121416)/$AP68</f>
        <v>34.285658676293622</v>
      </c>
      <c r="U68" s="78">
        <f t="shared" ref="U68" si="805">T68</f>
        <v>34.285658676293622</v>
      </c>
      <c r="V68" s="10">
        <f>(((INDEX(Sheet1!$C$5:$BD$192,MATCH($C68,Sheet1!$C$5:$C$192,0),13))*3.4121416)+((INDEX(Sheet1!$C$5:$BD$192,MATCH($C68,Sheet1!$C$5:$C$192,0),25))*99.976))/$AP68</f>
        <v>3.6407263447316485</v>
      </c>
      <c r="W68" s="78">
        <f t="shared" ref="W68" si="806">V68</f>
        <v>3.6407263447316485</v>
      </c>
      <c r="X68" s="10">
        <f>(((INDEX(Sheet1!$C$5:$BD$192,MATCH($C68,Sheet1!$C$5:C$192,0),15))*3.4121416)+((INDEX(Sheet1!$C$5:$BD$192,MATCH($C68,Sheet1!$C$5:C$192,0),27))*99.976))/$AP68</f>
        <v>1.0339008038235058</v>
      </c>
      <c r="Y68" s="78">
        <f t="shared" ref="Y68" si="807">X68</f>
        <v>1.0339008038235058</v>
      </c>
      <c r="Z68" s="10">
        <f>(((INDEX(Sheet1!$C$5:$BD$192,MATCH($C68,Sheet1!$C$5:C$192,0),14))*3.4121416)+((INDEX(Sheet1!$C$5:$BD$192,MATCH($C68,Sheet1!$C$5:C$192,0),26))*99.976))/$AP68</f>
        <v>2.2600955643626155E-2</v>
      </c>
      <c r="AA68" s="78">
        <f t="shared" ref="AA68" si="808">Z68</f>
        <v>2.2600955643626155E-2</v>
      </c>
      <c r="AB68" s="10">
        <f>(((INDEX(Sheet1!$C$5:$BD$192,MATCH($C68,Sheet1!$C$5:C$192,0),16))*3.4121416)+((INDEX(Sheet1!$C$5:$BD$192,MATCH($C68,Sheet1!$C$5:C$192,0),28))*99.976))/$AP68</f>
        <v>1.2617508576012835</v>
      </c>
      <c r="AC68" s="78">
        <f t="shared" ref="AC68" si="809">AB68</f>
        <v>1.2617508576012835</v>
      </c>
      <c r="AD68" s="12">
        <v>0</v>
      </c>
      <c r="AE68" s="78">
        <f t="shared" ref="AE68" si="810">AD68</f>
        <v>0</v>
      </c>
      <c r="AF68" s="12">
        <v>0</v>
      </c>
      <c r="AG68" s="78">
        <f t="shared" ref="AG68" si="811">AF68</f>
        <v>0</v>
      </c>
      <c r="AH68" s="50">
        <f>IF(D67=0,"",(D68-D$67)/D$67)</f>
        <v>4.7850928450850601E-2</v>
      </c>
      <c r="AI68" s="90">
        <f>IF($E$67=0,"",(E68-E$67)/E$67)</f>
        <v>4.7850928450850601E-2</v>
      </c>
      <c r="AJ68" s="50">
        <f>IF($F$67=0,"",(F68-F$67)/F$67)</f>
        <v>4.1420118343195172E-2</v>
      </c>
      <c r="AK68" s="89">
        <f>IF(G67=0,"",(G68-G$67)/G$67)</f>
        <v>4.1420118343195172E-2</v>
      </c>
      <c r="AL68" s="48" t="str">
        <f t="shared" ref="AL68" si="812">IF(AND(AH68&gt;0,AI68&gt;0), "Yes", "No")</f>
        <v>Yes</v>
      </c>
      <c r="AM68" s="48" t="str">
        <f t="shared" ref="AM68" si="813">IF(AND(AH68&lt;0,AI68&lt;0), "No", "Yes")</f>
        <v>Yes</v>
      </c>
      <c r="AN68" s="79" t="str">
        <f>IF((AL68=AM68),(IF(AND(AI68&gt;(-0.5%*D$67),AI68&lt;(0.5%*D$67),AE68&lt;=150,AG68&lt;=150,(COUNTBLANK(D68:AK68)=0)),"Pass","Fail")),IF(COUNTA(D68:AK68)=0,"","Fail"))</f>
        <v>Pass</v>
      </c>
      <c r="AO68" s="86"/>
      <c r="AP68" s="39">
        <f>IF(ISNUMBER(SEARCH("RetlMed",C68)),Sheet3!D$2,IF(ISNUMBER(SEARCH("OffSml",C68)),Sheet3!A$2,IF(ISNUMBER(SEARCH("OffMed",C68)),Sheet3!B$2,IF(ISNUMBER(SEARCH("OffLrg",C68)),Sheet3!C$2,IF(ISNUMBER(SEARCH("RetlStrp",C68)),Sheet3!E$2)))))</f>
        <v>498600</v>
      </c>
      <c r="AQ68" s="19"/>
      <c r="AR68" s="19"/>
      <c r="AS68" s="16"/>
    </row>
    <row r="69" spans="1:45" s="4" customFormat="1" ht="26.25" customHeight="1" x14ac:dyDescent="0.2">
      <c r="A69" s="5">
        <v>25</v>
      </c>
      <c r="B69" s="47" t="str">
        <f t="shared" si="18"/>
        <v>CBECC-Com 2016.2.1</v>
      </c>
      <c r="C69" s="65" t="s">
        <v>110</v>
      </c>
      <c r="D69" s="53">
        <f>INDEX(Sheet1!$C$5:$BD$192,MATCH($C69,Sheet1!$C$5:$C$192,0),54)</f>
        <v>109.08199999999999</v>
      </c>
      <c r="E69" s="78">
        <f t="shared" si="1"/>
        <v>109.08199999999999</v>
      </c>
      <c r="F69" s="53">
        <f>(INDEX(Sheet1!$C$5:$BD$192,MATCH($C69,Sheet1!$C$5:$C$192,0),18))/$AP69</f>
        <v>3.8507821901323704</v>
      </c>
      <c r="G69" s="78">
        <f t="shared" ref="G69" si="814">F69</f>
        <v>3.8507821901323704</v>
      </c>
      <c r="H69" s="53">
        <f>(INDEX(Sheet1!$C$5:$BD$192,MATCH($C69,Sheet1!$C$5:$C$192,0),30))/$AP69</f>
        <v>4.0313277176093065E-2</v>
      </c>
      <c r="I69" s="78">
        <f t="shared" ref="I69" si="815">H69</f>
        <v>4.0313277176093065E-2</v>
      </c>
      <c r="J69" s="53">
        <f t="shared" si="667"/>
        <v>17.14117274881179</v>
      </c>
      <c r="K69" s="78">
        <f t="shared" ref="K69" si="816">J69</f>
        <v>17.14117274881179</v>
      </c>
      <c r="L69" s="53">
        <f>(((INDEX(Sheet1!$C$5:$BD$192,MATCH($C69,Sheet1!$C$5:$C$192,0),11))*3.4121416)+((INDEX(Sheet1!$C$5:$BD$192,MATCH($C69,Sheet1!$C$5:$C$192,0),23))*99.976))/$AP69</f>
        <v>2.9503881580983027</v>
      </c>
      <c r="M69" s="78">
        <f t="shared" ref="M69" si="817">L69</f>
        <v>2.9503881580983027</v>
      </c>
      <c r="N69" s="53">
        <f>(((INDEX(Sheet1!$C$5:$BD$192,MATCH($C69,Sheet1!$C$5:$C$192,0),12))*3.4121416)+((INDEX(Sheet1!$C$5:$BD$192,MATCH($C69,Sheet1!$C$5:$C$192,0),24))*99.976))/$AP69</f>
        <v>3.1339555670276775</v>
      </c>
      <c r="O69" s="78">
        <f t="shared" ref="O69" si="818">N69</f>
        <v>3.1339555670276775</v>
      </c>
      <c r="P69" s="53">
        <f>(((INDEX(Sheet1!$C$5:$BD$192,MATCH($C69,Sheet1!$C$5:$C$192,0),17))*3.4121416)+((INDEX(Sheet1!$C$5:$BD$192,MATCH($C69,Sheet1!$C$5:$C$192,0),29))*99.976))/$AP69</f>
        <v>5.1275263284348167</v>
      </c>
      <c r="Q69" s="78">
        <f t="shared" ref="Q69" si="819">P69</f>
        <v>5.1275263284348167</v>
      </c>
      <c r="R69" s="53">
        <f>(((INDEX(Sheet1!$C$5:$BD$192,MATCH($C69,Sheet1!$C$5:$C$192,0),31))+(INDEX(Sheet1!$C$5:$BD$192,MATCH($C69,Sheet1!$C$5:$C$192,0),32)))*99.976)/$AP69</f>
        <v>0</v>
      </c>
      <c r="S69" s="78">
        <f t="shared" ref="S69" si="820">R69</f>
        <v>0</v>
      </c>
      <c r="T69" s="53">
        <f>(((INDEX(Sheet1!$C$5:$BD$192,MATCH($C69,Sheet1!$C$5:$C$192,0),19))+(INDEX(Sheet1!$C$5:$BD$192,MATCH($C69,Sheet1!$C$5:$C$192,0),20)))*3.4121416)/$AP69</f>
        <v>34.285658676293622</v>
      </c>
      <c r="U69" s="78">
        <f t="shared" ref="U69" si="821">T69</f>
        <v>34.285658676293622</v>
      </c>
      <c r="V69" s="53">
        <f>(((INDEX(Sheet1!$C$5:$BD$192,MATCH($C69,Sheet1!$C$5:$C$192,0),13))*3.4121416)+((INDEX(Sheet1!$C$5:$BD$192,MATCH($C69,Sheet1!$C$5:$C$192,0),25))*99.976))/$AP69</f>
        <v>2.8429175446353794</v>
      </c>
      <c r="W69" s="78">
        <f t="shared" ref="W69" si="822">V69</f>
        <v>2.8429175446353794</v>
      </c>
      <c r="X69" s="53">
        <f>(((INDEX(Sheet1!$C$5:$BD$192,MATCH($C69,Sheet1!$C$5:C$192,0),15))*3.4121416)+((INDEX(Sheet1!$C$5:$BD$192,MATCH($C69,Sheet1!$C$5:C$192,0),27))*99.976))/$AP69</f>
        <v>1.9856118350517449</v>
      </c>
      <c r="Y69" s="78">
        <f t="shared" ref="Y69" si="823">X69</f>
        <v>1.9856118350517449</v>
      </c>
      <c r="Z69" s="53">
        <f>(((INDEX(Sheet1!$C$5:$BD$192,MATCH($C69,Sheet1!$C$5:C$192,0),14))*3.4121416)+((INDEX(Sheet1!$C$5:$BD$192,MATCH($C69,Sheet1!$C$5:C$192,0),26))*99.976))/$AP69</f>
        <v>2.0156271841444043E-2</v>
      </c>
      <c r="AA69" s="78">
        <f t="shared" ref="AA69" si="824">Z69</f>
        <v>2.0156271841444043E-2</v>
      </c>
      <c r="AB69" s="53">
        <f>(((INDEX(Sheet1!$C$5:$BD$192,MATCH($C69,Sheet1!$C$5:C$192,0),16))*3.4121416)+((INDEX(Sheet1!$C$5:$BD$192,MATCH($C69,Sheet1!$C$5:C$192,0),28))*99.976))/$AP69</f>
        <v>1.0806170437224227</v>
      </c>
      <c r="AC69" s="78">
        <f t="shared" ref="AC69" si="825">AB69</f>
        <v>1.0806170437224227</v>
      </c>
      <c r="AD69" s="54">
        <v>0</v>
      </c>
      <c r="AE69" s="78">
        <f t="shared" ref="AE69" si="826">AD69</f>
        <v>0</v>
      </c>
      <c r="AF69" s="54">
        <v>0</v>
      </c>
      <c r="AG69" s="78">
        <f t="shared" ref="AG69" si="827">AF69</f>
        <v>0</v>
      </c>
      <c r="AH69" s="55"/>
      <c r="AI69" s="53"/>
      <c r="AJ69" s="55"/>
      <c r="AK69" s="53"/>
      <c r="AL69" s="53"/>
      <c r="AM69" s="53"/>
      <c r="AN69" s="80"/>
      <c r="AO69" s="84"/>
      <c r="AP69" s="49">
        <f>IF(ISNUMBER(SEARCH("RetlMed",C69)),Sheet3!D$2,IF(ISNUMBER(SEARCH("OffSml",C69)),Sheet3!A$2,IF(ISNUMBER(SEARCH("OffMed",C69)),Sheet3!B$2,IF(ISNUMBER(SEARCH("OffLrg",C69)),Sheet3!C$2,IF(ISNUMBER(SEARCH("RetlStrp",C69)),Sheet3!E$2)))))</f>
        <v>498600</v>
      </c>
      <c r="AQ69" s="17"/>
      <c r="AR69" s="17"/>
      <c r="AS69" s="17"/>
    </row>
    <row r="70" spans="1:45" s="11" customFormat="1" ht="25.5" customHeight="1" x14ac:dyDescent="0.2">
      <c r="A70" s="8">
        <v>34</v>
      </c>
      <c r="B70" s="47" t="str">
        <f t="shared" si="18"/>
        <v>CBECC-Com 2016.2.1</v>
      </c>
      <c r="C70" s="67" t="s">
        <v>111</v>
      </c>
      <c r="D70" s="48">
        <f>INDEX(Sheet1!$C$5:$BD$192,MATCH($C70,Sheet1!$C$5:$C$192,0),54)</f>
        <v>113.584</v>
      </c>
      <c r="E70" s="78">
        <f t="shared" si="1"/>
        <v>113.584</v>
      </c>
      <c r="F70" s="10">
        <f>(INDEX(Sheet1!$C$5:$BD$192,MATCH($C70,Sheet1!$C$5:$C$192,0),18))/$AP70</f>
        <v>4.011231448054553</v>
      </c>
      <c r="G70" s="78">
        <f t="shared" ref="G70" si="828">F70</f>
        <v>4.011231448054553</v>
      </c>
      <c r="H70" s="10">
        <f>(INDEX(Sheet1!$C$5:$BD$192,MATCH($C70,Sheet1!$C$5:$C$192,0),30))/$AP70</f>
        <v>4.0311271560369032E-2</v>
      </c>
      <c r="I70" s="78">
        <f t="shared" ref="I70" si="829">H70</f>
        <v>4.0311271560369032E-2</v>
      </c>
      <c r="J70" s="10">
        <f t="shared" si="667"/>
        <v>17.720999515696349</v>
      </c>
      <c r="K70" s="78">
        <f t="shared" ref="K70" si="830">J70</f>
        <v>17.720999515696349</v>
      </c>
      <c r="L70" s="10">
        <f>(((INDEX(Sheet1!$C$5:$BD$192,MATCH($C70,Sheet1!$C$5:$C$192,0),11))*3.4121416)+((INDEX(Sheet1!$C$5:$BD$192,MATCH($C70,Sheet1!$C$5:$C$192,0),23))*99.976))/$AP70</f>
        <v>2.9502076535750819</v>
      </c>
      <c r="M70" s="78">
        <f t="shared" ref="M70" si="831">L70</f>
        <v>2.9502076535750819</v>
      </c>
      <c r="N70" s="10">
        <f>(((INDEX(Sheet1!$C$5:$BD$192,MATCH($C70,Sheet1!$C$5:$C$192,0),12))*3.4121416)+((INDEX(Sheet1!$C$5:$BD$192,MATCH($C70,Sheet1!$C$5:$C$192,0),24))*99.976))/$AP70</f>
        <v>3.8674222986859204</v>
      </c>
      <c r="O70" s="78">
        <f t="shared" ref="O70" si="832">N70</f>
        <v>3.8674222986859204</v>
      </c>
      <c r="P70" s="10">
        <f>(((INDEX(Sheet1!$C$5:$BD$192,MATCH($C70,Sheet1!$C$5:$C$192,0),17))*3.4121416)+((INDEX(Sheet1!$C$5:$BD$192,MATCH($C70,Sheet1!$C$5:$C$192,0),29))*99.976))/$AP70</f>
        <v>5.1275263284348167</v>
      </c>
      <c r="Q70" s="78">
        <f t="shared" ref="Q70" si="833">P70</f>
        <v>5.1275263284348167</v>
      </c>
      <c r="R70" s="10">
        <f>(((INDEX(Sheet1!$C$5:$BD$192,MATCH($C70,Sheet1!$C$5:$C$192,0),31))+(INDEX(Sheet1!$C$5:$BD$192,MATCH($C70,Sheet1!$C$5:$C$192,0),32)))*99.976)/$AP70</f>
        <v>0</v>
      </c>
      <c r="S70" s="78">
        <f t="shared" ref="S70" si="834">R70</f>
        <v>0</v>
      </c>
      <c r="T70" s="48">
        <f>(((INDEX(Sheet1!$C$5:$BD$192,MATCH($C70,Sheet1!$C$5:$C$192,0),19))+(INDEX(Sheet1!$C$5:$BD$192,MATCH($C70,Sheet1!$C$5:$C$192,0),20)))*3.4121416)/$AP70</f>
        <v>34.285658676293622</v>
      </c>
      <c r="U70" s="78">
        <f t="shared" ref="U70" si="835">T70</f>
        <v>34.285658676293622</v>
      </c>
      <c r="V70" s="10">
        <f>(((INDEX(Sheet1!$C$5:$BD$192,MATCH($C70,Sheet1!$C$5:$C$192,0),13))*3.4121416)+((INDEX(Sheet1!$C$5:$BD$192,MATCH($C70,Sheet1!$C$5:$C$192,0),25))*99.976))/$AP70</f>
        <v>2.8907326937713598</v>
      </c>
      <c r="W70" s="78">
        <f t="shared" ref="W70" si="836">V70</f>
        <v>2.8907326937713598</v>
      </c>
      <c r="X70" s="10">
        <f>(((INDEX(Sheet1!$C$5:$BD$192,MATCH($C70,Sheet1!$C$5:C$192,0),15))*3.4121416)+((INDEX(Sheet1!$C$5:$BD$192,MATCH($C70,Sheet1!$C$5:C$192,0),27))*99.976))/$AP70</f>
        <v>1.7930920446562375</v>
      </c>
      <c r="Y70" s="78">
        <f t="shared" ref="Y70" si="837">X70</f>
        <v>1.7930920446562375</v>
      </c>
      <c r="Z70" s="10">
        <f>(((INDEX(Sheet1!$C$5:$BD$192,MATCH($C70,Sheet1!$C$5:C$192,0),14))*3.4121416)+((INDEX(Sheet1!$C$5:$BD$192,MATCH($C70,Sheet1!$C$5:C$192,0),26))*99.976))/$AP70</f>
        <v>1.1401452850509426E-2</v>
      </c>
      <c r="AA70" s="78">
        <f t="shared" ref="AA70" si="838">Z70</f>
        <v>1.1401452850509426E-2</v>
      </c>
      <c r="AB70" s="10">
        <f>(((INDEX(Sheet1!$C$5:$BD$192,MATCH($C70,Sheet1!$C$5:C$192,0),16))*3.4121416)+((INDEX(Sheet1!$C$5:$BD$192,MATCH($C70,Sheet1!$C$5:C$192,0),28))*99.976))/$AP70</f>
        <v>1.0806170437224227</v>
      </c>
      <c r="AC70" s="78">
        <f t="shared" ref="AC70" si="839">AB70</f>
        <v>1.0806170437224227</v>
      </c>
      <c r="AD70" s="12">
        <v>0</v>
      </c>
      <c r="AE70" s="78">
        <f t="shared" ref="AE70" si="840">AD70</f>
        <v>0</v>
      </c>
      <c r="AF70" s="12">
        <v>0</v>
      </c>
      <c r="AG70" s="78">
        <f t="shared" ref="AG70" si="841">AF70</f>
        <v>0</v>
      </c>
      <c r="AH70" s="50">
        <f>IF(D69=0,"",(D70-D$69)/D$69)</f>
        <v>4.1271703855814981E-2</v>
      </c>
      <c r="AI70" s="90">
        <f>IF(E69=0,"",(E70-E$69)/E$69)</f>
        <v>4.1271703855814981E-2</v>
      </c>
      <c r="AJ70" s="50">
        <f>IF(F69=0,"",(F70-F$69)/F$69)</f>
        <v>4.1666666666666789E-2</v>
      </c>
      <c r="AK70" s="89">
        <f>IF(G69=0,"",(G70-G$69)/G$69)</f>
        <v>4.1666666666666789E-2</v>
      </c>
      <c r="AL70" s="48" t="str">
        <f t="shared" si="745"/>
        <v>Yes</v>
      </c>
      <c r="AM70" s="48" t="str">
        <f t="shared" si="746"/>
        <v>Yes</v>
      </c>
      <c r="AN70" s="79" t="str">
        <f>IF((AL70=AM70),(IF(AND(AI70&gt;(-0.5%*D$69),AI70&lt;(0.5%*D$69),AE70&lt;=150,AG70&lt;=150,(COUNTBLANK(D70:AK70)=0)),"Pass","Fail")),IF(COUNTA(D70:AK70)=0,"","Fail"))</f>
        <v>Pass</v>
      </c>
      <c r="AO70" s="87"/>
      <c r="AP70" s="39">
        <f>IF(ISNUMBER(SEARCH("RetlMed",C70)),Sheet3!D$2,IF(ISNUMBER(SEARCH("OffSml",C70)),Sheet3!A$2,IF(ISNUMBER(SEARCH("OffMed",C70)),Sheet3!B$2,IF(ISNUMBER(SEARCH("OffLrg",C70)),Sheet3!C$2,IF(ISNUMBER(SEARCH("RetlStrp",C70)),Sheet3!E$2)))))</f>
        <v>498600</v>
      </c>
      <c r="AQ70" s="18"/>
      <c r="AR70" s="18"/>
      <c r="AS70" s="20"/>
    </row>
    <row r="71" spans="1:45" s="4" customFormat="1" ht="26.25" customHeight="1" x14ac:dyDescent="0.2">
      <c r="A71" s="5"/>
      <c r="B71" s="47" t="str">
        <f t="shared" ref="B71:B79" si="842">B70</f>
        <v>CBECC-Com 2016.2.1</v>
      </c>
      <c r="C71" s="65" t="s">
        <v>176</v>
      </c>
      <c r="D71" s="53">
        <f>INDEX(Sheet1!$C$5:$BD$192,MATCH($C71,Sheet1!$C$5:$C$192,0),54)</f>
        <v>88.207599999999999</v>
      </c>
      <c r="E71" s="78">
        <f t="shared" si="1"/>
        <v>88.207599999999999</v>
      </c>
      <c r="F71" s="53">
        <f>(INDEX(Sheet1!$C$5:$BD$192,MATCH($C71,Sheet1!$C$5:$C$192,0),18))/$AP71</f>
        <v>3.0084235860409145</v>
      </c>
      <c r="G71" s="78">
        <f t="shared" ref="G71" si="843">F71</f>
        <v>3.0084235860409145</v>
      </c>
      <c r="H71" s="53">
        <f>(INDEX(Sheet1!$C$5:$BD$192,MATCH($C71,Sheet1!$C$5:$C$192,0),30))/$AP71</f>
        <v>3.0735659847573205E-2</v>
      </c>
      <c r="I71" s="78">
        <f t="shared" ref="I71" si="844">H71</f>
        <v>3.0735659847573205E-2</v>
      </c>
      <c r="J71" s="53">
        <f t="shared" ref="J71" si="845">SUM(L71,N71,P71,V71,X71,Z71,AB71)</f>
        <v>13.367991717633551</v>
      </c>
      <c r="K71" s="78">
        <f t="shared" ref="K71" si="846">J71</f>
        <v>13.367991717633551</v>
      </c>
      <c r="L71" s="53">
        <f>(((INDEX(Sheet1!$C$5:$BD$192,MATCH($C71,Sheet1!$C$5:$C$192,0),11))*3.4121416)+((INDEX(Sheet1!$C$5:$BD$192,MATCH($C71,Sheet1!$C$5:$C$192,0),23))*99.976))/$AP71</f>
        <v>1.9737530996657831</v>
      </c>
      <c r="M71" s="78">
        <f t="shared" ref="M71" si="847">L71</f>
        <v>1.9737530996657831</v>
      </c>
      <c r="N71" s="53">
        <f>(((INDEX(Sheet1!$C$5:$BD$192,MATCH($C71,Sheet1!$C$5:$C$192,0),12))*3.4121416)+((INDEX(Sheet1!$C$5:$BD$192,MATCH($C71,Sheet1!$C$5:$C$192,0),24))*99.976))/$AP71</f>
        <v>2.1085406348126758</v>
      </c>
      <c r="O71" s="78">
        <f t="shared" ref="O71" si="848">N71</f>
        <v>2.1085406348126758</v>
      </c>
      <c r="P71" s="53">
        <f>(((INDEX(Sheet1!$C$5:$BD$192,MATCH($C71,Sheet1!$C$5:$C$192,0),17))*3.4121416)+((INDEX(Sheet1!$C$5:$BD$192,MATCH($C71,Sheet1!$C$5:$C$192,0),29))*99.976))/$AP71</f>
        <v>4.9960158488375459</v>
      </c>
      <c r="Q71" s="78">
        <f t="shared" ref="Q71" si="849">P71</f>
        <v>4.9960158488375459</v>
      </c>
      <c r="R71" s="53">
        <f>(((INDEX(Sheet1!$C$5:$BD$192,MATCH($C71,Sheet1!$C$5:$C$192,0),31))+(INDEX(Sheet1!$C$5:$BD$192,MATCH($C71,Sheet1!$C$5:$C$192,0),32)))*99.976)/$AP71</f>
        <v>0</v>
      </c>
      <c r="S71" s="78">
        <f t="shared" ref="S71" si="850">R71</f>
        <v>0</v>
      </c>
      <c r="T71" s="53">
        <f>(((INDEX(Sheet1!$C$5:$BD$192,MATCH($C71,Sheet1!$C$5:$C$192,0),19))+(INDEX(Sheet1!$C$5:$BD$192,MATCH($C71,Sheet1!$C$5:$C$192,0),20)))*3.4121416)/$AP71</f>
        <v>14.644971969514641</v>
      </c>
      <c r="U71" s="78">
        <f t="shared" ref="U71" si="851">T71</f>
        <v>14.644971969514641</v>
      </c>
      <c r="V71" s="53">
        <f>(((INDEX(Sheet1!$C$5:$BD$192,MATCH($C71,Sheet1!$C$5:$C$192,0),13))*3.4121416)+((INDEX(Sheet1!$C$5:$BD$192,MATCH($C71,Sheet1!$C$5:$C$192,0),25))*99.976))/$AP71</f>
        <v>1.635076903172082</v>
      </c>
      <c r="W71" s="78">
        <f t="shared" ref="W71" si="852">V71</f>
        <v>1.635076903172082</v>
      </c>
      <c r="X71" s="53">
        <f>(((INDEX(Sheet1!$C$5:$BD$192,MATCH($C71,Sheet1!$C$5:C$192,0),15))*3.4121416)+((INDEX(Sheet1!$C$5:$BD$192,MATCH($C71,Sheet1!$C$5:C$192,0),27))*99.976))/$AP71</f>
        <v>1.5282781029121539</v>
      </c>
      <c r="Y71" s="78">
        <f t="shared" ref="Y71" si="853">X71</f>
        <v>1.5282781029121539</v>
      </c>
      <c r="Z71" s="53">
        <f>(((INDEX(Sheet1!$C$5:$BD$192,MATCH($C71,Sheet1!$C$5:C$192,0),14))*3.4121416)+((INDEX(Sheet1!$C$5:$BD$192,MATCH($C71,Sheet1!$C$5:C$192,0),26))*99.976))/$AP71</f>
        <v>2.682171868657842E-2</v>
      </c>
      <c r="AA71" s="78">
        <f t="shared" ref="AA71" si="854">Z71</f>
        <v>2.682171868657842E-2</v>
      </c>
      <c r="AB71" s="53">
        <f>(((INDEX(Sheet1!$C$5:$BD$192,MATCH($C71,Sheet1!$C$5:C$192,0),16))*3.4121416)+((INDEX(Sheet1!$C$5:$BD$192,MATCH($C71,Sheet1!$C$5:C$192,0),28))*99.976))/$AP71</f>
        <v>1.0995054095467309</v>
      </c>
      <c r="AC71" s="78">
        <f t="shared" ref="AC71" si="855">AB71</f>
        <v>1.0995054095467309</v>
      </c>
      <c r="AD71" s="54">
        <v>0</v>
      </c>
      <c r="AE71" s="78">
        <f t="shared" ref="AE71" si="856">AD71</f>
        <v>0</v>
      </c>
      <c r="AF71" s="54">
        <v>0</v>
      </c>
      <c r="AG71" s="78">
        <f t="shared" ref="AG71" si="857">AF71</f>
        <v>0</v>
      </c>
      <c r="AH71" s="55"/>
      <c r="AI71" s="53"/>
      <c r="AJ71" s="55"/>
      <c r="AK71" s="53"/>
      <c r="AL71" s="53"/>
      <c r="AM71" s="53"/>
      <c r="AN71" s="80"/>
      <c r="AO71" s="84"/>
      <c r="AP71" s="49">
        <f>IF(ISNUMBER(SEARCH("RetlMed",C71)),Sheet3!D$2,IF(ISNUMBER(SEARCH("OffSml",C71)),Sheet3!A$2,IF(ISNUMBER(SEARCH("OffMed",C71)),Sheet3!B$2,IF(ISNUMBER(SEARCH("OffLrg",C71)),Sheet3!C$2,IF(ISNUMBER(SEARCH("RetlStrp",C71)),Sheet3!E$2)))))</f>
        <v>498600</v>
      </c>
      <c r="AQ71" s="17"/>
      <c r="AR71" s="17"/>
      <c r="AS71" s="17"/>
    </row>
    <row r="72" spans="1:45" s="11" customFormat="1" ht="25.5" customHeight="1" x14ac:dyDescent="0.2">
      <c r="A72" s="22"/>
      <c r="B72" s="47" t="str">
        <f t="shared" si="842"/>
        <v>CBECC-Com 2016.2.1</v>
      </c>
      <c r="C72" s="67" t="s">
        <v>177</v>
      </c>
      <c r="D72" s="48">
        <f>INDEX(Sheet1!$C$5:$BD$192,MATCH($C72,Sheet1!$C$5:$C$192,0),54)</f>
        <v>86.019400000000005</v>
      </c>
      <c r="E72" s="78">
        <f t="shared" si="1"/>
        <v>86.019400000000005</v>
      </c>
      <c r="F72" s="10">
        <f>(INDEX(Sheet1!$C$5:$BD$192,MATCH($C72,Sheet1!$C$5:$C$192,0),18))/$AP72</f>
        <v>2.9883674288006419</v>
      </c>
      <c r="G72" s="78">
        <f t="shared" ref="G72" si="858">F72</f>
        <v>2.9883674288006419</v>
      </c>
      <c r="H72" s="10">
        <f>(INDEX(Sheet1!$C$5:$BD$192,MATCH($C72,Sheet1!$C$5:$C$192,0),30))/$AP72</f>
        <v>2.8470116325711996E-2</v>
      </c>
      <c r="I72" s="78">
        <f t="shared" ref="I72" si="859">H72</f>
        <v>2.8470116325711996E-2</v>
      </c>
      <c r="J72" s="10">
        <f t="shared" ref="J72:J79" si="860">SUM(L72,N72,P72,V72,X72,Z72,AB72)</f>
        <v>13.010054370842724</v>
      </c>
      <c r="K72" s="78">
        <f t="shared" ref="K72" si="861">J72</f>
        <v>13.010054370842724</v>
      </c>
      <c r="L72" s="10">
        <f>(((INDEX(Sheet1!$C$5:$BD$192,MATCH($C72,Sheet1!$C$5:$C$192,0),11))*3.4121416)+((INDEX(Sheet1!$C$5:$BD$192,MATCH($C72,Sheet1!$C$5:$C$192,0),23))*99.976))/$AP72</f>
        <v>1.747208840029423</v>
      </c>
      <c r="M72" s="78">
        <f t="shared" ref="M72" si="862">L72</f>
        <v>1.747208840029423</v>
      </c>
      <c r="N72" s="10">
        <f>(((INDEX(Sheet1!$C$5:$BD$192,MATCH($C72,Sheet1!$C$5:$C$192,0),12))*3.4121416)+((INDEX(Sheet1!$C$5:$BD$192,MATCH($C72,Sheet1!$C$5:$C$192,0),24))*99.976))/$AP72</f>
        <v>1.9409309836550341</v>
      </c>
      <c r="O72" s="78">
        <f t="shared" ref="O72" si="863">N72</f>
        <v>1.9409309836550341</v>
      </c>
      <c r="P72" s="10">
        <f>(((INDEX(Sheet1!$C$5:$BD$192,MATCH($C72,Sheet1!$C$5:$C$192,0),17))*3.4121416)+((INDEX(Sheet1!$C$5:$BD$192,MATCH($C72,Sheet1!$C$5:$C$192,0),29))*99.976))/$AP72</f>
        <v>5.080443427897313</v>
      </c>
      <c r="Q72" s="78">
        <f t="shared" ref="Q72" si="864">P72</f>
        <v>5.080443427897313</v>
      </c>
      <c r="R72" s="10">
        <f>(((INDEX(Sheet1!$C$5:$BD$192,MATCH($C72,Sheet1!$C$5:$C$192,0),31))+(INDEX(Sheet1!$C$5:$BD$192,MATCH($C72,Sheet1!$C$5:$C$192,0),32)))*99.976)/$AP72</f>
        <v>0</v>
      </c>
      <c r="S72" s="78">
        <f t="shared" ref="S72" si="865">R72</f>
        <v>0</v>
      </c>
      <c r="T72" s="48">
        <f>(((INDEX(Sheet1!$C$5:$BD$192,MATCH($C72,Sheet1!$C$5:$C$192,0),19))+(INDEX(Sheet1!$C$5:$BD$192,MATCH($C72,Sheet1!$C$5:$C$192,0),20)))*3.4121416)/$AP72</f>
        <v>14.644971969514641</v>
      </c>
      <c r="U72" s="78">
        <f t="shared" ref="U72" si="866">T72</f>
        <v>14.644971969514641</v>
      </c>
      <c r="V72" s="10">
        <f>(((INDEX(Sheet1!$C$5:$BD$192,MATCH($C72,Sheet1!$C$5:$C$192,0),13))*3.4121416)+((INDEX(Sheet1!$C$5:$BD$192,MATCH($C72,Sheet1!$C$5:$C$192,0),25))*99.976))/$AP72</f>
        <v>1.5958502773172885</v>
      </c>
      <c r="W72" s="78">
        <f t="shared" ref="W72" si="867">V72</f>
        <v>1.5958502773172885</v>
      </c>
      <c r="X72" s="10">
        <f>(((INDEX(Sheet1!$C$5:$BD$192,MATCH($C72,Sheet1!$C$5:C$192,0),15))*3.4121416)+((INDEX(Sheet1!$C$5:$BD$192,MATCH($C72,Sheet1!$C$5:C$192,0),27))*99.976))/$AP72</f>
        <v>1.5226185740248697</v>
      </c>
      <c r="Y72" s="78">
        <f t="shared" ref="Y72" si="868">X72</f>
        <v>1.5226185740248697</v>
      </c>
      <c r="Z72" s="10">
        <f>(((INDEX(Sheet1!$C$5:$BD$192,MATCH($C72,Sheet1!$C$5:C$192,0),14))*3.4121416)+((INDEX(Sheet1!$C$5:$BD$192,MATCH($C72,Sheet1!$C$5:C$192,0),26))*99.976))/$AP72</f>
        <v>2.3500868640818292E-2</v>
      </c>
      <c r="AA72" s="78">
        <f t="shared" ref="AA72" si="869">Z72</f>
        <v>2.3500868640818292E-2</v>
      </c>
      <c r="AB72" s="10">
        <f>(((INDEX(Sheet1!$C$5:$BD$192,MATCH($C72,Sheet1!$C$5:C$192,0),16))*3.4121416)+((INDEX(Sheet1!$C$5:$BD$192,MATCH($C72,Sheet1!$C$5:C$192,0),28))*99.976))/$AP72</f>
        <v>1.0995013992779785</v>
      </c>
      <c r="AC72" s="78">
        <f t="shared" ref="AC72" si="870">AB72</f>
        <v>1.0995013992779785</v>
      </c>
      <c r="AD72" s="12">
        <v>0</v>
      </c>
      <c r="AE72" s="78">
        <f t="shared" ref="AE72" si="871">AD72</f>
        <v>0</v>
      </c>
      <c r="AF72" s="12">
        <v>0</v>
      </c>
      <c r="AG72" s="78">
        <f t="shared" ref="AG72" si="872">AF72</f>
        <v>0</v>
      </c>
      <c r="AH72" s="50">
        <f>IF($D$71=0,"",(D72-D$71)/D$71)</f>
        <v>-2.4807386211618893E-2</v>
      </c>
      <c r="AI72" s="90">
        <f>IF($E$71=0,"",(E72-E$71)/E$71)</f>
        <v>-2.4807386211618893E-2</v>
      </c>
      <c r="AJ72" s="50">
        <f>IF($F$71=0,"",(F72-F$71)/F$71)</f>
        <v>-6.6666666666666307E-3</v>
      </c>
      <c r="AK72" s="89">
        <f>IF($G$71=0,"",(G72-G$71)/G$71)</f>
        <v>-6.6666666666666307E-3</v>
      </c>
      <c r="AL72" s="48" t="str">
        <f t="shared" ref="AL72" si="873">IF(AND(AH72&gt;0,AI72&gt;0), "Yes", "No")</f>
        <v>No</v>
      </c>
      <c r="AM72" s="48" t="str">
        <f t="shared" ref="AM72" si="874">IF(AND(AH72&lt;0,AI72&lt;0), "No", "Yes")</f>
        <v>No</v>
      </c>
      <c r="AN72" s="79" t="str">
        <f>IF((AL72=AM72),(IF(AND(AI72&gt;(-0.5%*D$71),AI72&lt;(0.5%*D$71),AE72&lt;=150,AG72&lt;=150,(COUNTBLANK(D72:AK72)=0)),"Pass","Fail")),IF(COUNTA(D72:AK72)=0,"","Fail"))</f>
        <v>Pass</v>
      </c>
      <c r="AO72" s="87"/>
      <c r="AP72" s="49">
        <f>IF(ISNUMBER(SEARCH("RetlMed",C72)),Sheet3!D$2,IF(ISNUMBER(SEARCH("OffSml",C72)),Sheet3!A$2,IF(ISNUMBER(SEARCH("OffMed",C72)),Sheet3!B$2,IF(ISNUMBER(SEARCH("OffLrg",C72)),Sheet3!C$2,IF(ISNUMBER(SEARCH("RetlStrp",C72)),Sheet3!E$2)))))</f>
        <v>498600</v>
      </c>
      <c r="AQ72" s="18"/>
      <c r="AR72" s="18"/>
      <c r="AS72" s="20"/>
    </row>
    <row r="73" spans="1:45" s="11" customFormat="1" ht="25.5" customHeight="1" x14ac:dyDescent="0.2">
      <c r="A73" s="22"/>
      <c r="B73" s="47" t="str">
        <f t="shared" si="842"/>
        <v>CBECC-Com 2016.2.1</v>
      </c>
      <c r="C73" s="67" t="s">
        <v>178</v>
      </c>
      <c r="D73" s="48">
        <f>INDEX(Sheet1!$C$5:$BD$192,MATCH($C73,Sheet1!$C$5:$C$192,0),54)</f>
        <v>87.933400000000006</v>
      </c>
      <c r="E73" s="78">
        <f t="shared" si="1"/>
        <v>87.933400000000006</v>
      </c>
      <c r="F73" s="10">
        <f>(INDEX(Sheet1!$C$5:$BD$192,MATCH($C73,Sheet1!$C$5:$C$192,0),18))/$AP73</f>
        <v>3.0084235860409145</v>
      </c>
      <c r="G73" s="78">
        <f t="shared" ref="G73" si="875">F73</f>
        <v>3.0084235860409145</v>
      </c>
      <c r="H73" s="10">
        <f>(INDEX(Sheet1!$C$5:$BD$192,MATCH($C73,Sheet1!$C$5:$C$192,0),30))/$AP73</f>
        <v>3.0763939029281987E-2</v>
      </c>
      <c r="I73" s="78">
        <f t="shared" ref="I73" si="876">H73</f>
        <v>3.0763939029281987E-2</v>
      </c>
      <c r="J73" s="10">
        <f t="shared" si="860"/>
        <v>13.336668231339321</v>
      </c>
      <c r="K73" s="78">
        <f t="shared" ref="K73" si="877">J73</f>
        <v>13.336668231339321</v>
      </c>
      <c r="L73" s="10">
        <f>(((INDEX(Sheet1!$C$5:$BD$192,MATCH($C73,Sheet1!$C$5:$C$192,0),11))*3.4121416)+((INDEX(Sheet1!$C$5:$BD$192,MATCH($C73,Sheet1!$C$5:$C$192,0),23))*99.976))/$AP73</f>
        <v>1.9765909950894518</v>
      </c>
      <c r="M73" s="78">
        <f t="shared" ref="M73" si="878">L73</f>
        <v>1.9765909950894518</v>
      </c>
      <c r="N73" s="10">
        <f>(((INDEX(Sheet1!$C$5:$BD$192,MATCH($C73,Sheet1!$C$5:$C$192,0),12))*3.4121416)+((INDEX(Sheet1!$C$5:$BD$192,MATCH($C73,Sheet1!$C$5:$C$192,0),24))*99.976))/$AP73</f>
        <v>2.1062480807894102</v>
      </c>
      <c r="O73" s="78">
        <f t="shared" ref="O73" si="879">N73</f>
        <v>2.1062480807894102</v>
      </c>
      <c r="P73" s="10">
        <f>(((INDEX(Sheet1!$C$5:$BD$192,MATCH($C73,Sheet1!$C$5:$C$192,0),17))*3.4121416)+((INDEX(Sheet1!$C$5:$BD$192,MATCH($C73,Sheet1!$C$5:$C$192,0),29))*99.976))/$AP73</f>
        <v>4.9659252218515846</v>
      </c>
      <c r="Q73" s="78">
        <f t="shared" ref="Q73" si="880">P73</f>
        <v>4.9659252218515846</v>
      </c>
      <c r="R73" s="10">
        <f>(((INDEX(Sheet1!$C$5:$BD$192,MATCH($C73,Sheet1!$C$5:$C$192,0),31))+(INDEX(Sheet1!$C$5:$BD$192,MATCH($C73,Sheet1!$C$5:$C$192,0),32)))*99.976)/$AP73</f>
        <v>0</v>
      </c>
      <c r="S73" s="78">
        <f t="shared" ref="S73" si="881">R73</f>
        <v>0</v>
      </c>
      <c r="T73" s="48">
        <f>(((INDEX(Sheet1!$C$5:$BD$192,MATCH($C73,Sheet1!$C$5:$C$192,0),19))+(INDEX(Sheet1!$C$5:$BD$192,MATCH($C73,Sheet1!$C$5:$C$192,0),20)))*3.4121416)/$AP73</f>
        <v>14.644971969514641</v>
      </c>
      <c r="U73" s="78">
        <f t="shared" ref="U73" si="882">T73</f>
        <v>14.644971969514641</v>
      </c>
      <c r="V73" s="10">
        <f>(((INDEX(Sheet1!$C$5:$BD$192,MATCH($C73,Sheet1!$C$5:$C$192,0),13))*3.4121416)+((INDEX(Sheet1!$C$5:$BD$192,MATCH($C73,Sheet1!$C$5:$C$192,0),25))*99.976))/$AP73</f>
        <v>1.6333249812916164</v>
      </c>
      <c r="W73" s="78">
        <f t="shared" ref="W73" si="883">V73</f>
        <v>1.6333249812916164</v>
      </c>
      <c r="X73" s="10">
        <f>(((INDEX(Sheet1!$C$5:$BD$192,MATCH($C73,Sheet1!$C$5:C$192,0),15))*3.4121416)+((INDEX(Sheet1!$C$5:$BD$192,MATCH($C73,Sheet1!$C$5:C$192,0),27))*99.976))/$AP73</f>
        <v>1.5283054766915363</v>
      </c>
      <c r="Y73" s="78">
        <f t="shared" ref="Y73" si="884">X73</f>
        <v>1.5283054766915363</v>
      </c>
      <c r="Z73" s="10">
        <f>(((INDEX(Sheet1!$C$5:$BD$192,MATCH($C73,Sheet1!$C$5:C$192,0),14))*3.4121416)+((INDEX(Sheet1!$C$5:$BD$192,MATCH($C73,Sheet1!$C$5:C$192,0),26))*99.976))/$AP73</f>
        <v>2.6768066078989169E-2</v>
      </c>
      <c r="AA73" s="78">
        <f t="shared" ref="AA73" si="885">Z73</f>
        <v>2.6768066078989169E-2</v>
      </c>
      <c r="AB73" s="10">
        <f>(((INDEX(Sheet1!$C$5:$BD$192,MATCH($C73,Sheet1!$C$5:C$192,0),16))*3.4121416)+((INDEX(Sheet1!$C$5:$BD$192,MATCH($C73,Sheet1!$C$5:C$192,0),28))*99.976))/$AP73</f>
        <v>1.0995054095467309</v>
      </c>
      <c r="AC73" s="78">
        <f t="shared" ref="AC73" si="886">AB73</f>
        <v>1.0995054095467309</v>
      </c>
      <c r="AD73" s="12">
        <v>0</v>
      </c>
      <c r="AE73" s="78">
        <f t="shared" ref="AE73" si="887">AD73</f>
        <v>0</v>
      </c>
      <c r="AF73" s="12">
        <v>0</v>
      </c>
      <c r="AG73" s="78">
        <f t="shared" ref="AG73" si="888">AF73</f>
        <v>0</v>
      </c>
      <c r="AH73" s="50">
        <f t="shared" ref="AH73:AH75" si="889">IF($D$71=0,"",(D73-D$71)/D$71)</f>
        <v>-3.1085756782861492E-3</v>
      </c>
      <c r="AI73" s="90">
        <f t="shared" ref="AI73:AI75" si="890">IF($E$71=0,"",(E73-E$71)/E$71)</f>
        <v>-3.1085756782861492E-3</v>
      </c>
      <c r="AJ73" s="50">
        <f t="shared" ref="AJ73:AJ75" si="891">IF($F$71=0,"",(F73-F$71)/F$71)</f>
        <v>0</v>
      </c>
      <c r="AK73" s="89">
        <f t="shared" ref="AK73:AK75" si="892">IF($G$71=0,"",(G73-G$71)/G$71)</f>
        <v>0</v>
      </c>
      <c r="AL73" s="48" t="str">
        <f t="shared" ref="AL73:AL75" si="893">IF(AND(AH73&gt;0,AI73&gt;0), "Yes", "No")</f>
        <v>No</v>
      </c>
      <c r="AM73" s="48" t="str">
        <f t="shared" ref="AM73:AM75" si="894">IF(AND(AH73&lt;0,AI73&lt;0), "No", "Yes")</f>
        <v>No</v>
      </c>
      <c r="AN73" s="79" t="str">
        <f t="shared" ref="AN73:AN75" si="895">IF((AL73=AM73),(IF(AND(AI73&gt;(-0.5%*D$71),AI73&lt;(0.5%*D$71),AE73&lt;=150,AG73&lt;=150,(COUNTBLANK(D73:AK73)=0)),"Pass","Fail")),IF(COUNTA(D73:AK73)=0,"","Fail"))</f>
        <v>Pass</v>
      </c>
      <c r="AO73" s="87"/>
      <c r="AP73" s="49">
        <f>IF(ISNUMBER(SEARCH("RetlMed",C73)),Sheet3!D$2,IF(ISNUMBER(SEARCH("OffSml",C73)),Sheet3!A$2,IF(ISNUMBER(SEARCH("OffMed",C73)),Sheet3!B$2,IF(ISNUMBER(SEARCH("OffLrg",C73)),Sheet3!C$2,IF(ISNUMBER(SEARCH("RetlStrp",C73)),Sheet3!E$2)))))</f>
        <v>498600</v>
      </c>
      <c r="AQ73" s="18"/>
      <c r="AR73" s="18"/>
      <c r="AS73" s="20"/>
    </row>
    <row r="74" spans="1:45" s="44" customFormat="1" ht="25.5" customHeight="1" x14ac:dyDescent="0.2">
      <c r="A74" s="43"/>
      <c r="B74" s="47" t="str">
        <f t="shared" si="842"/>
        <v>CBECC-Com 2016.2.1</v>
      </c>
      <c r="C74" s="67" t="s">
        <v>179</v>
      </c>
      <c r="D74" s="48">
        <f>INDEX(Sheet1!$C$5:$BD$192,MATCH($C74,Sheet1!$C$5:$C$192,0),54)</f>
        <v>87.362200000000001</v>
      </c>
      <c r="E74" s="78">
        <f t="shared" ref="E74" si="896">D74</f>
        <v>87.362200000000001</v>
      </c>
      <c r="F74" s="10">
        <f>(INDEX(Sheet1!$C$5:$BD$192,MATCH($C74,Sheet1!$C$5:$C$192,0),18))/$AP74</f>
        <v>2.9883674288006419</v>
      </c>
      <c r="G74" s="78">
        <f t="shared" ref="G74" si="897">F74</f>
        <v>2.9883674288006419</v>
      </c>
      <c r="H74" s="10">
        <f>(INDEX(Sheet1!$C$5:$BD$192,MATCH($C74,Sheet1!$C$5:$C$192,0),30))/$AP74</f>
        <v>3.0766746891295625E-2</v>
      </c>
      <c r="I74" s="78">
        <f t="shared" ref="I74" si="898">H74</f>
        <v>3.0766746891295625E-2</v>
      </c>
      <c r="J74" s="10">
        <f t="shared" ref="J74" si="899">SUM(L74,N74,P74,V74,X74,Z74,AB74)</f>
        <v>13.268567184602881</v>
      </c>
      <c r="K74" s="78">
        <f t="shared" ref="K74" si="900">J74</f>
        <v>13.268567184602881</v>
      </c>
      <c r="L74" s="10">
        <f>(((INDEX(Sheet1!$C$5:$BD$192,MATCH($C74,Sheet1!$C$5:$C$192,0),11))*3.4121416)+((INDEX(Sheet1!$C$5:$BD$192,MATCH($C74,Sheet1!$C$5:$C$192,0),23))*99.976))/$AP74</f>
        <v>1.9768777929492933</v>
      </c>
      <c r="M74" s="78">
        <f t="shared" ref="M74" si="901">L74</f>
        <v>1.9768777929492933</v>
      </c>
      <c r="N74" s="10">
        <f>(((INDEX(Sheet1!$C$5:$BD$192,MATCH($C74,Sheet1!$C$5:$C$192,0),12))*3.4121416)+((INDEX(Sheet1!$C$5:$BD$192,MATCH($C74,Sheet1!$C$5:$C$192,0),24))*99.976))/$AP74</f>
        <v>2.096427737436021</v>
      </c>
      <c r="O74" s="78">
        <f t="shared" ref="O74" si="902">N74</f>
        <v>2.096427737436021</v>
      </c>
      <c r="P74" s="10">
        <f>(((INDEX(Sheet1!$C$5:$BD$192,MATCH($C74,Sheet1!$C$5:$C$192,0),17))*3.4121416)+((INDEX(Sheet1!$C$5:$BD$192,MATCH($C74,Sheet1!$C$5:$C$192,0),29))*99.976))/$AP74</f>
        <v>4.9069415707276374</v>
      </c>
      <c r="Q74" s="78">
        <f t="shared" ref="Q74" si="903">P74</f>
        <v>4.9069415707276374</v>
      </c>
      <c r="R74" s="10">
        <f>(((INDEX(Sheet1!$C$5:$BD$192,MATCH($C74,Sheet1!$C$5:$C$192,0),31))+(INDEX(Sheet1!$C$5:$BD$192,MATCH($C74,Sheet1!$C$5:$C$192,0),32)))*99.976)/$AP74</f>
        <v>0</v>
      </c>
      <c r="S74" s="78">
        <f t="shared" ref="S74" si="904">R74</f>
        <v>0</v>
      </c>
      <c r="T74" s="48">
        <f>(((INDEX(Sheet1!$C$5:$BD$192,MATCH($C74,Sheet1!$C$5:$C$192,0),19))+(INDEX(Sheet1!$C$5:$BD$192,MATCH($C74,Sheet1!$C$5:$C$192,0),20)))*3.4121416)/$AP74</f>
        <v>14.644971969514641</v>
      </c>
      <c r="U74" s="78">
        <f t="shared" ref="U74" si="905">T74</f>
        <v>14.644971969514641</v>
      </c>
      <c r="V74" s="10">
        <f>(((INDEX(Sheet1!$C$5:$BD$192,MATCH($C74,Sheet1!$C$5:$C$192,0),13))*3.4121416)+((INDEX(Sheet1!$C$5:$BD$192,MATCH($C74,Sheet1!$C$5:$C$192,0),25))*99.976))/$AP74</f>
        <v>1.6342967504596873</v>
      </c>
      <c r="W74" s="78">
        <f t="shared" ref="W74" si="906">V74</f>
        <v>1.6342967504596873</v>
      </c>
      <c r="X74" s="10">
        <f>(((INDEX(Sheet1!$C$5:$BD$192,MATCH($C74,Sheet1!$C$5:C$192,0),15))*3.4121416)+((INDEX(Sheet1!$C$5:$BD$192,MATCH($C74,Sheet1!$C$5:C$192,0),27))*99.976))/$AP74</f>
        <v>1.527915400335339</v>
      </c>
      <c r="Y74" s="78">
        <f t="shared" ref="Y74" si="907">X74</f>
        <v>1.527915400335339</v>
      </c>
      <c r="Z74" s="10">
        <f>(((INDEX(Sheet1!$C$5:$BD$192,MATCH($C74,Sheet1!$C$5:C$192,0),14))*3.4121416)+((INDEX(Sheet1!$C$5:$BD$192,MATCH($C74,Sheet1!$C$5:C$192,0),26))*99.976))/$AP74</f>
        <v>2.6602523148174892E-2</v>
      </c>
      <c r="AA74" s="78">
        <f t="shared" ref="AA74" si="908">Z74</f>
        <v>2.6602523148174892E-2</v>
      </c>
      <c r="AB74" s="10">
        <f>(((INDEX(Sheet1!$C$5:$BD$192,MATCH($C74,Sheet1!$C$5:C$192,0),16))*3.4121416)+((INDEX(Sheet1!$C$5:$BD$192,MATCH($C74,Sheet1!$C$5:C$192,0),28))*99.976))/$AP74</f>
        <v>1.0995054095467309</v>
      </c>
      <c r="AC74" s="78">
        <f t="shared" ref="AC74" si="909">AB74</f>
        <v>1.0995054095467309</v>
      </c>
      <c r="AD74" s="12">
        <v>0</v>
      </c>
      <c r="AE74" s="78">
        <f t="shared" ref="AE74" si="910">AD74</f>
        <v>0</v>
      </c>
      <c r="AF74" s="12">
        <v>0</v>
      </c>
      <c r="AG74" s="78">
        <f t="shared" ref="AG74" si="911">AF74</f>
        <v>0</v>
      </c>
      <c r="AH74" s="50">
        <f t="shared" ref="AH74" si="912">IF($D$71=0,"",(D74-D$71)/D$71)</f>
        <v>-9.5842081634688846E-3</v>
      </c>
      <c r="AI74" s="90">
        <f t="shared" ref="AI74" si="913">IF($E$71=0,"",(E74-E$71)/E$71)</f>
        <v>-9.5842081634688846E-3</v>
      </c>
      <c r="AJ74" s="50">
        <f t="shared" ref="AJ74" si="914">IF($F$71=0,"",(F74-F$71)/F$71)</f>
        <v>-6.6666666666666307E-3</v>
      </c>
      <c r="AK74" s="89">
        <f t="shared" ref="AK74" si="915">IF($G$71=0,"",(G74-G$71)/G$71)</f>
        <v>-6.6666666666666307E-3</v>
      </c>
      <c r="AL74" s="48" t="str">
        <f t="shared" ref="AL74" si="916">IF(AND(AH74&gt;0,AI74&gt;0), "Yes", "No")</f>
        <v>No</v>
      </c>
      <c r="AM74" s="48" t="str">
        <f t="shared" ref="AM74" si="917">IF(AND(AH74&lt;0,AI74&lt;0), "No", "Yes")</f>
        <v>No</v>
      </c>
      <c r="AN74" s="79" t="str">
        <f t="shared" ref="AN74" si="918">IF((AL74=AM74),(IF(AND(AI74&gt;(-0.5%*D$71),AI74&lt;(0.5%*D$71),AE74&lt;=150,AG74&lt;=150,(COUNTBLANK(D74:AK74)=0)),"Pass","Fail")),IF(COUNTA(D74:AK74)=0,"","Fail"))</f>
        <v>Pass</v>
      </c>
      <c r="AO74" s="87"/>
      <c r="AP74" s="49">
        <f>IF(ISNUMBER(SEARCH("RetlMed",C74)),Sheet3!D$2,IF(ISNUMBER(SEARCH("OffSml",C74)),Sheet3!A$2,IF(ISNUMBER(SEARCH("OffMed",C74)),Sheet3!B$2,IF(ISNUMBER(SEARCH("OffLrg",C74)),Sheet3!C$2,IF(ISNUMBER(SEARCH("RetlStrp",C74)),Sheet3!E$2)))))</f>
        <v>498600</v>
      </c>
      <c r="AQ74" s="45"/>
      <c r="AR74" s="45"/>
      <c r="AS74" s="46"/>
    </row>
    <row r="75" spans="1:45" s="11" customFormat="1" ht="25.5" customHeight="1" x14ac:dyDescent="0.2">
      <c r="A75" s="22"/>
      <c r="B75" s="47" t="str">
        <f t="shared" si="842"/>
        <v>CBECC-Com 2016.2.1</v>
      </c>
      <c r="C75" s="67" t="s">
        <v>180</v>
      </c>
      <c r="D75" s="48">
        <f>INDEX(Sheet1!$C$5:$BD$192,MATCH($C75,Sheet1!$C$5:$C$192,0),54)</f>
        <v>87.665899999999993</v>
      </c>
      <c r="E75" s="78">
        <f t="shared" si="1"/>
        <v>87.665899999999993</v>
      </c>
      <c r="F75" s="10">
        <f>(INDEX(Sheet1!$C$5:$BD$192,MATCH($C75,Sheet1!$C$5:$C$192,0),18))/$AP75</f>
        <v>2.9683112715603692</v>
      </c>
      <c r="G75" s="78">
        <f t="shared" ref="G75" si="919">F75</f>
        <v>2.9683112715603692</v>
      </c>
      <c r="H75" s="10">
        <f>(INDEX(Sheet1!$C$5:$BD$192,MATCH($C75,Sheet1!$C$5:$C$192,0),30))/$AP75</f>
        <v>3.5312073806658642E-2</v>
      </c>
      <c r="I75" s="78">
        <f t="shared" ref="I75" si="920">H75</f>
        <v>3.5312073806658642E-2</v>
      </c>
      <c r="J75" s="10">
        <f t="shared" si="860"/>
        <v>13.67116790297654</v>
      </c>
      <c r="K75" s="78">
        <f t="shared" ref="K75" si="921">J75</f>
        <v>13.67116790297654</v>
      </c>
      <c r="L75" s="10">
        <f>(((INDEX(Sheet1!$C$5:$BD$192,MATCH($C75,Sheet1!$C$5:$C$192,0),11))*3.4121416)+((INDEX(Sheet1!$C$5:$BD$192,MATCH($C75,Sheet1!$C$5:$C$192,0),23))*99.976))/$AP75</f>
        <v>2.4314043124743172</v>
      </c>
      <c r="M75" s="78">
        <f t="shared" ref="M75" si="922">L75</f>
        <v>2.4314043124743172</v>
      </c>
      <c r="N75" s="10">
        <f>(((INDEX(Sheet1!$C$5:$BD$192,MATCH($C75,Sheet1!$C$5:$C$192,0),12))*3.4121416)+((INDEX(Sheet1!$C$5:$BD$192,MATCH($C75,Sheet1!$C$5:$C$192,0),24))*99.976))/$AP75</f>
        <v>2.0621694525391097</v>
      </c>
      <c r="O75" s="78">
        <f t="shared" ref="O75" si="923">N75</f>
        <v>2.0621694525391097</v>
      </c>
      <c r="P75" s="10">
        <f>(((INDEX(Sheet1!$C$5:$BD$192,MATCH($C75,Sheet1!$C$5:$C$192,0),17))*3.4121416)+((INDEX(Sheet1!$C$5:$BD$192,MATCH($C75,Sheet1!$C$5:$C$192,0),29))*99.976))/$AP75</f>
        <v>4.9069415707276374</v>
      </c>
      <c r="Q75" s="78">
        <f t="shared" ref="Q75" si="924">P75</f>
        <v>4.9069415707276374</v>
      </c>
      <c r="R75" s="10">
        <f>(((INDEX(Sheet1!$C$5:$BD$192,MATCH($C75,Sheet1!$C$5:$C$192,0),31))+(INDEX(Sheet1!$C$5:$BD$192,MATCH($C75,Sheet1!$C$5:$C$192,0),32)))*99.976)/$AP75</f>
        <v>0</v>
      </c>
      <c r="S75" s="78">
        <f t="shared" ref="S75" si="925">R75</f>
        <v>0</v>
      </c>
      <c r="T75" s="48">
        <f>(((INDEX(Sheet1!$C$5:$BD$192,MATCH($C75,Sheet1!$C$5:$C$192,0),19))+(INDEX(Sheet1!$C$5:$BD$192,MATCH($C75,Sheet1!$C$5:$C$192,0),20)))*3.4121416)/$AP75</f>
        <v>14.644971969514641</v>
      </c>
      <c r="U75" s="78">
        <f t="shared" ref="U75" si="926">T75</f>
        <v>14.644971969514641</v>
      </c>
      <c r="V75" s="10">
        <f>(((INDEX(Sheet1!$C$5:$BD$192,MATCH($C75,Sheet1!$C$5:$C$192,0),13))*3.4121416)+((INDEX(Sheet1!$C$5:$BD$192,MATCH($C75,Sheet1!$C$5:$C$192,0),25))*99.976))/$AP75</f>
        <v>1.6135405822430806</v>
      </c>
      <c r="W75" s="78">
        <f t="shared" ref="W75" si="927">V75</f>
        <v>1.6135405822430806</v>
      </c>
      <c r="X75" s="10">
        <f>(((INDEX(Sheet1!$C$5:$BD$192,MATCH($C75,Sheet1!$C$5:C$192,0),15))*3.4121416)+((INDEX(Sheet1!$C$5:$BD$192,MATCH($C75,Sheet1!$C$5:C$192,0),27))*99.976))/$AP75</f>
        <v>1.5315697998828721</v>
      </c>
      <c r="Y75" s="78">
        <f t="shared" ref="Y75" si="928">X75</f>
        <v>1.5315697998828721</v>
      </c>
      <c r="Z75" s="10">
        <f>(((INDEX(Sheet1!$C$5:$BD$192,MATCH($C75,Sheet1!$C$5:C$192,0),14))*3.4121416)+((INDEX(Sheet1!$C$5:$BD$192,MATCH($C75,Sheet1!$C$5:C$192,0),26))*99.976))/$AP75</f>
        <v>2.6036775562791818E-2</v>
      </c>
      <c r="AA75" s="78">
        <f t="shared" ref="AA75" si="929">Z75</f>
        <v>2.6036775562791818E-2</v>
      </c>
      <c r="AB75" s="10">
        <f>(((INDEX(Sheet1!$C$5:$BD$192,MATCH($C75,Sheet1!$C$5:C$192,0),16))*3.4121416)+((INDEX(Sheet1!$C$5:$BD$192,MATCH($C75,Sheet1!$C$5:C$192,0),28))*99.976))/$AP75</f>
        <v>1.0995054095467309</v>
      </c>
      <c r="AC75" s="78">
        <f t="shared" ref="AC75" si="930">AB75</f>
        <v>1.0995054095467309</v>
      </c>
      <c r="AD75" s="12">
        <v>0</v>
      </c>
      <c r="AE75" s="78">
        <f t="shared" ref="AE75" si="931">AD75</f>
        <v>0</v>
      </c>
      <c r="AF75" s="12">
        <v>0</v>
      </c>
      <c r="AG75" s="78">
        <f t="shared" ref="AG75" si="932">AF75</f>
        <v>0</v>
      </c>
      <c r="AH75" s="50">
        <f t="shared" si="889"/>
        <v>-6.1411941828142455E-3</v>
      </c>
      <c r="AI75" s="90">
        <f t="shared" si="890"/>
        <v>-6.1411941828142455E-3</v>
      </c>
      <c r="AJ75" s="50">
        <f t="shared" si="891"/>
        <v>-1.3333333333333261E-2</v>
      </c>
      <c r="AK75" s="89">
        <f t="shared" si="892"/>
        <v>-1.3333333333333261E-2</v>
      </c>
      <c r="AL75" s="48" t="str">
        <f t="shared" si="893"/>
        <v>No</v>
      </c>
      <c r="AM75" s="48" t="str">
        <f t="shared" si="894"/>
        <v>No</v>
      </c>
      <c r="AN75" s="79" t="str">
        <f t="shared" si="895"/>
        <v>Pass</v>
      </c>
      <c r="AO75" s="87"/>
      <c r="AP75" s="49">
        <f>IF(ISNUMBER(SEARCH("RetlMed",C75)),Sheet3!D$2,IF(ISNUMBER(SEARCH("OffSml",C75)),Sheet3!A$2,IF(ISNUMBER(SEARCH("OffMed",C75)),Sheet3!B$2,IF(ISNUMBER(SEARCH("OffLrg",C75)),Sheet3!C$2,IF(ISNUMBER(SEARCH("RetlStrp",C75)),Sheet3!E$2)))))</f>
        <v>498600</v>
      </c>
      <c r="AQ75" s="18"/>
      <c r="AR75" s="18"/>
      <c r="AS75" s="20"/>
    </row>
    <row r="76" spans="1:45" s="4" customFormat="1" ht="26.25" customHeight="1" x14ac:dyDescent="0.2">
      <c r="A76" s="5"/>
      <c r="B76" s="47" t="str">
        <f t="shared" si="842"/>
        <v>CBECC-Com 2016.2.1</v>
      </c>
      <c r="C76" s="65" t="s">
        <v>181</v>
      </c>
      <c r="D76" s="53">
        <f>INDEX(Sheet1!$C$5:$BD$192,MATCH($C76,Sheet1!$C$5:$C$192,0),54)</f>
        <v>172.083</v>
      </c>
      <c r="E76" s="78">
        <f t="shared" si="1"/>
        <v>172.083</v>
      </c>
      <c r="F76" s="53">
        <f>(INDEX(Sheet1!$C$5:$BD$192,MATCH($C76,Sheet1!$C$5:$C$192,0),18))/$AP76</f>
        <v>5.8753998785179187</v>
      </c>
      <c r="G76" s="78">
        <f t="shared" ref="G76" si="933">F76</f>
        <v>5.8753998785179187</v>
      </c>
      <c r="H76" s="53">
        <f>(INDEX(Sheet1!$C$5:$BD$192,MATCH($C76,Sheet1!$C$5:$C$192,0),30))/$AP76</f>
        <v>4.5888236485118444E-2</v>
      </c>
      <c r="I76" s="78">
        <f t="shared" ref="I76" si="934">H76</f>
        <v>4.5888236485118444E-2</v>
      </c>
      <c r="J76" s="53">
        <f t="shared" si="860"/>
        <v>24.635378436085038</v>
      </c>
      <c r="K76" s="78">
        <f t="shared" ref="K76" si="935">J76</f>
        <v>24.635378436085038</v>
      </c>
      <c r="L76" s="53">
        <f>(((INDEX(Sheet1!$C$5:$BD$192,MATCH($C76,Sheet1!$C$5:$C$192,0),11))*3.4121416)+((INDEX(Sheet1!$C$5:$BD$192,MATCH($C76,Sheet1!$C$5:$C$192,0),23))*99.976))/$AP76</f>
        <v>0.24541709304717554</v>
      </c>
      <c r="M76" s="78">
        <f t="shared" ref="M76" si="936">L76</f>
        <v>0.24541709304717554</v>
      </c>
      <c r="N76" s="53">
        <f>(((INDEX(Sheet1!$C$5:$BD$192,MATCH($C76,Sheet1!$C$5:$C$192,0),12))*3.4121416)+((INDEX(Sheet1!$C$5:$BD$192,MATCH($C76,Sheet1!$C$5:$C$192,0),24))*99.976))/$AP76</f>
        <v>2.3255206166074105</v>
      </c>
      <c r="O76" s="78">
        <f t="shared" ref="O76" si="937">N76</f>
        <v>2.3255206166074105</v>
      </c>
      <c r="P76" s="53">
        <f>(((INDEX(Sheet1!$C$5:$BD$192,MATCH($C76,Sheet1!$C$5:$C$192,0),17))*3.4121416)+((INDEX(Sheet1!$C$5:$BD$192,MATCH($C76,Sheet1!$C$5:$C$192,0),29))*99.976))/$AP76</f>
        <v>7.9711745282364852</v>
      </c>
      <c r="Q76" s="78">
        <f t="shared" ref="Q76" si="938">P76</f>
        <v>7.9711745282364852</v>
      </c>
      <c r="R76" s="53">
        <f>(((INDEX(Sheet1!$C$5:$BD$192,MATCH($C76,Sheet1!$C$5:$C$192,0),31))+(INDEX(Sheet1!$C$5:$BD$192,MATCH($C76,Sheet1!$C$5:$C$192,0),32)))*99.976)/$AP76</f>
        <v>0</v>
      </c>
      <c r="S76" s="78">
        <f t="shared" ref="S76" si="939">R76</f>
        <v>0</v>
      </c>
      <c r="T76" s="53">
        <f>(((INDEX(Sheet1!$C$5:$BD$192,MATCH($C76,Sheet1!$C$5:$C$192,0),19))+(INDEX(Sheet1!$C$5:$BD$192,MATCH($C76,Sheet1!$C$5:$C$192,0),20)))*3.4121416)/$AP76</f>
        <v>10.7303044896149</v>
      </c>
      <c r="U76" s="78">
        <f t="shared" ref="U76" si="940">T76</f>
        <v>10.7303044896149</v>
      </c>
      <c r="V76" s="53">
        <f>(((INDEX(Sheet1!$C$5:$BD$192,MATCH($C76,Sheet1!$C$5:$C$192,0),13))*3.4121416)+((INDEX(Sheet1!$C$5:$BD$192,MATCH($C76,Sheet1!$C$5:$C$192,0),25))*99.976))/$AP76</f>
        <v>9.7509597458756829</v>
      </c>
      <c r="W76" s="78">
        <f t="shared" ref="W76" si="941">V76</f>
        <v>9.7509597458756829</v>
      </c>
      <c r="X76" s="53">
        <f>(((INDEX(Sheet1!$C$5:$BD$192,MATCH($C76,Sheet1!$C$5:C$192,0),15))*3.4121416)+((INDEX(Sheet1!$C$5:$BD$192,MATCH($C76,Sheet1!$C$5:C$192,0),27))*99.976))/$AP76</f>
        <v>0</v>
      </c>
      <c r="Y76" s="78">
        <f t="shared" ref="Y76" si="942">X76</f>
        <v>0</v>
      </c>
      <c r="Z76" s="53">
        <f>(((INDEX(Sheet1!$C$5:$BD$192,MATCH($C76,Sheet1!$C$5:C$192,0),14))*3.4121416)+((INDEX(Sheet1!$C$5:$BD$192,MATCH($C76,Sheet1!$C$5:C$192,0),26))*99.976))/$AP76</f>
        <v>0</v>
      </c>
      <c r="AA76" s="78">
        <f t="shared" ref="AA76" si="943">Z76</f>
        <v>0</v>
      </c>
      <c r="AB76" s="53">
        <f>(((INDEX(Sheet1!$C$5:$BD$192,MATCH($C76,Sheet1!$C$5:C$192,0),16))*3.4121416)+((INDEX(Sheet1!$C$5:$BD$192,MATCH($C76,Sheet1!$C$5:C$192,0),28))*99.976))/$AP76</f>
        <v>4.342306452318283</v>
      </c>
      <c r="AC76" s="78">
        <f t="shared" ref="AC76" si="944">AB76</f>
        <v>4.342306452318283</v>
      </c>
      <c r="AD76" s="54">
        <v>0</v>
      </c>
      <c r="AE76" s="78">
        <f t="shared" ref="AE76" si="945">AD76</f>
        <v>0</v>
      </c>
      <c r="AF76" s="54">
        <v>0</v>
      </c>
      <c r="AG76" s="78">
        <f t="shared" ref="AG76" si="946">AF76</f>
        <v>0</v>
      </c>
      <c r="AH76" s="55"/>
      <c r="AI76" s="53"/>
      <c r="AJ76" s="55"/>
      <c r="AK76" s="53"/>
      <c r="AL76" s="53"/>
      <c r="AM76" s="53"/>
      <c r="AN76" s="81"/>
      <c r="AO76" s="84"/>
      <c r="AP76" s="49">
        <f>IF(ISNUMBER(SEARCH("RetlMed",C76)),Sheet3!D$2,IF(ISNUMBER(SEARCH("OffSml",C76)),Sheet3!A$2,IF(ISNUMBER(SEARCH("OffMed",C76)),Sheet3!B$2,IF(ISNUMBER(SEARCH("OffLrg",C76)),Sheet3!C$2,IF(ISNUMBER(SEARCH("RetlStrp",C76)),Sheet3!E$2)))))</f>
        <v>24695</v>
      </c>
      <c r="AQ76" s="17"/>
      <c r="AR76" s="17"/>
      <c r="AS76" s="17"/>
    </row>
    <row r="77" spans="1:45" s="11" customFormat="1" ht="25.5" customHeight="1" x14ac:dyDescent="0.2">
      <c r="A77" s="8"/>
      <c r="B77" s="47" t="str">
        <f t="shared" si="842"/>
        <v>CBECC-Com 2016.2.1</v>
      </c>
      <c r="C77" s="67" t="s">
        <v>182</v>
      </c>
      <c r="D77" s="48">
        <f>INDEX(Sheet1!$C$5:$BD$192,MATCH($C77,Sheet1!$C$5:$C$192,0),54)</f>
        <v>169.01300000000001</v>
      </c>
      <c r="E77" s="78">
        <f t="shared" si="1"/>
        <v>169.01300000000001</v>
      </c>
      <c r="F77" s="10">
        <f>(INDEX(Sheet1!$C$5:$BD$192,MATCH($C77,Sheet1!$C$5:$C$192,0),18))/$AP77</f>
        <v>5.7700344199230615</v>
      </c>
      <c r="G77" s="78">
        <f t="shared" ref="G77" si="947">F77</f>
        <v>5.7700344199230615</v>
      </c>
      <c r="H77" s="10">
        <f>(INDEX(Sheet1!$C$5:$BD$192,MATCH($C77,Sheet1!$C$5:$C$192,0),30))/$AP77</f>
        <v>4.5926300870621585E-2</v>
      </c>
      <c r="I77" s="78">
        <f t="shared" ref="I77" si="948">H77</f>
        <v>4.5926300870621585E-2</v>
      </c>
      <c r="J77" s="10">
        <f t="shared" si="860"/>
        <v>24.279677428182225</v>
      </c>
      <c r="K77" s="78">
        <f t="shared" ref="K77" si="949">J77</f>
        <v>24.279677428182225</v>
      </c>
      <c r="L77" s="10">
        <f>(((INDEX(Sheet1!$C$5:$BD$192,MATCH($C77,Sheet1!$C$5:$C$192,0),11))*3.4121416)+((INDEX(Sheet1!$C$5:$BD$192,MATCH($C77,Sheet1!$C$5:$C$192,0),23))*99.976))/$AP77</f>
        <v>0.24925176675440375</v>
      </c>
      <c r="M77" s="78">
        <f t="shared" ref="M77" si="950">L77</f>
        <v>0.24925176675440375</v>
      </c>
      <c r="N77" s="10">
        <f>(((INDEX(Sheet1!$C$5:$BD$192,MATCH($C77,Sheet1!$C$5:$C$192,0),12))*3.4121416)+((INDEX(Sheet1!$C$5:$BD$192,MATCH($C77,Sheet1!$C$5:$C$192,0),24))*99.976))/$AP77</f>
        <v>2.3053890502530878</v>
      </c>
      <c r="O77" s="78">
        <f t="shared" ref="O77" si="951">N77</f>
        <v>2.3053890502530878</v>
      </c>
      <c r="P77" s="10">
        <f>(((INDEX(Sheet1!$C$5:$BD$192,MATCH($C77,Sheet1!$C$5:$C$192,0),17))*3.4121416)+((INDEX(Sheet1!$C$5:$BD$192,MATCH($C77,Sheet1!$C$5:$C$192,0),29))*99.976))/$AP77</f>
        <v>7.6317704129807655</v>
      </c>
      <c r="Q77" s="78">
        <f t="shared" ref="Q77" si="952">P77</f>
        <v>7.6317704129807655</v>
      </c>
      <c r="R77" s="10">
        <f>(((INDEX(Sheet1!$C$5:$BD$192,MATCH($C77,Sheet1!$C$5:$C$192,0),31))+(INDEX(Sheet1!$C$5:$BD$192,MATCH($C77,Sheet1!$C$5:$C$192,0),32)))*99.976)/$AP77</f>
        <v>0</v>
      </c>
      <c r="S77" s="78">
        <f t="shared" ref="S77" si="953">R77</f>
        <v>0</v>
      </c>
      <c r="T77" s="48">
        <f>(((INDEX(Sheet1!$C$5:$BD$192,MATCH($C77,Sheet1!$C$5:$C$192,0),19))+(INDEX(Sheet1!$C$5:$BD$192,MATCH($C77,Sheet1!$C$5:$C$192,0),20)))*3.4121416)/$AP77</f>
        <v>10.7303044896149</v>
      </c>
      <c r="U77" s="78">
        <f t="shared" ref="U77" si="954">T77</f>
        <v>10.7303044896149</v>
      </c>
      <c r="V77" s="10">
        <f>(((INDEX(Sheet1!$C$5:$BD$192,MATCH($C77,Sheet1!$C$5:$C$192,0),13))*3.4121416)+((INDEX(Sheet1!$C$5:$BD$192,MATCH($C77,Sheet1!$C$5:$C$192,0),25))*99.976))/$AP77</f>
        <v>9.7509597458756829</v>
      </c>
      <c r="W77" s="78">
        <f t="shared" ref="W77" si="955">V77</f>
        <v>9.7509597458756829</v>
      </c>
      <c r="X77" s="10">
        <f>(((INDEX(Sheet1!$C$5:$BD$192,MATCH($C77,Sheet1!$C$5:C$192,0),15))*3.4121416)+((INDEX(Sheet1!$C$5:$BD$192,MATCH($C77,Sheet1!$C$5:C$192,0),27))*99.976))/$AP77</f>
        <v>0</v>
      </c>
      <c r="Y77" s="78">
        <f t="shared" ref="Y77" si="956">X77</f>
        <v>0</v>
      </c>
      <c r="Z77" s="10">
        <f>(((INDEX(Sheet1!$C$5:$BD$192,MATCH($C77,Sheet1!$C$5:C$192,0),14))*3.4121416)+((INDEX(Sheet1!$C$5:$BD$192,MATCH($C77,Sheet1!$C$5:C$192,0),26))*99.976))/$AP77</f>
        <v>0</v>
      </c>
      <c r="AA77" s="78">
        <f t="shared" ref="AA77" si="957">Z77</f>
        <v>0</v>
      </c>
      <c r="AB77" s="10">
        <f>(((INDEX(Sheet1!$C$5:$BD$192,MATCH($C77,Sheet1!$C$5:C$192,0),16))*3.4121416)+((INDEX(Sheet1!$C$5:$BD$192,MATCH($C77,Sheet1!$C$5:C$192,0),28))*99.976))/$AP77</f>
        <v>4.342306452318283</v>
      </c>
      <c r="AC77" s="78">
        <f t="shared" ref="AC77" si="958">AB77</f>
        <v>4.342306452318283</v>
      </c>
      <c r="AD77" s="12">
        <v>0</v>
      </c>
      <c r="AE77" s="78">
        <f t="shared" ref="AE77" si="959">AD77</f>
        <v>0</v>
      </c>
      <c r="AF77" s="12">
        <v>0</v>
      </c>
      <c r="AG77" s="78">
        <f t="shared" ref="AG77" si="960">AF77</f>
        <v>0</v>
      </c>
      <c r="AH77" s="50">
        <f>IF($D$76=0,"",(D77-D$76)/D$76)</f>
        <v>-1.7840228261943324E-2</v>
      </c>
      <c r="AI77" s="90">
        <f>IF($E$76=0,"",(E77-E$76)/E$76)</f>
        <v>-1.7840228261943324E-2</v>
      </c>
      <c r="AJ77" s="50">
        <f>IF($F$76=0,"",(F77-F$76)/F$76)</f>
        <v>-1.7933325522251225E-2</v>
      </c>
      <c r="AK77" s="89">
        <f>IF($G$76=0,"",(G77-G$76)/G$76)</f>
        <v>-1.7933325522251225E-2</v>
      </c>
      <c r="AL77" s="48" t="str">
        <f t="shared" ref="AL77" si="961">IF(AND(AH77&gt;0,AI77&gt;0), "Yes", "No")</f>
        <v>No</v>
      </c>
      <c r="AM77" s="48" t="str">
        <f t="shared" ref="AM77" si="962">IF(AND(AH77&lt;0,AI77&lt;0), "No", "Yes")</f>
        <v>No</v>
      </c>
      <c r="AN77" s="79" t="str">
        <f>IF((AL77=AM77),(IF(AND(AI77&gt;(-0.5%*D$76),AI77&lt;(0.5%*D$76),AE77&lt;=150,AG77&lt;=150,(COUNTBLANK(D77:AK77)=0)),"Pass","Fail")),IF(COUNTA(D77:AK77)=0,"","Fail"))</f>
        <v>Pass</v>
      </c>
      <c r="AO77" s="87"/>
      <c r="AP77" s="49">
        <f>IF(ISNUMBER(SEARCH("RetlMed",C77)),Sheet3!D$2,IF(ISNUMBER(SEARCH("OffSml",C77)),Sheet3!A$2,IF(ISNUMBER(SEARCH("OffMed",C77)),Sheet3!B$2,IF(ISNUMBER(SEARCH("OffLrg",C77)),Sheet3!C$2,IF(ISNUMBER(SEARCH("RetlStrp",C77)),Sheet3!E$2)))))</f>
        <v>24695</v>
      </c>
      <c r="AQ77" s="18"/>
      <c r="AR77" s="18"/>
      <c r="AS77" s="20"/>
    </row>
    <row r="78" spans="1:45" s="11" customFormat="1" ht="25.5" customHeight="1" x14ac:dyDescent="0.2">
      <c r="A78" s="8"/>
      <c r="B78" s="47" t="str">
        <f t="shared" si="842"/>
        <v>CBECC-Com 2016.2.1</v>
      </c>
      <c r="C78" s="67" t="s">
        <v>183</v>
      </c>
      <c r="D78" s="48">
        <f>INDEX(Sheet1!$C$5:$BD$192,MATCH($C78,Sheet1!$C$5:$C$192,0),54)</f>
        <v>166.41399999999999</v>
      </c>
      <c r="E78" s="78">
        <f t="shared" si="1"/>
        <v>166.41399999999999</v>
      </c>
      <c r="F78" s="10">
        <f>(INDEX(Sheet1!$C$5:$BD$192,MATCH($C78,Sheet1!$C$5:$C$192,0),18))/$AP78</f>
        <v>5.631139906863738</v>
      </c>
      <c r="G78" s="78">
        <f t="shared" ref="G78" si="963">F78</f>
        <v>5.631139906863738</v>
      </c>
      <c r="H78" s="10">
        <f>(INDEX(Sheet1!$C$5:$BD$192,MATCH($C78,Sheet1!$C$5:$C$192,0),30))/$AP78</f>
        <v>4.6313828710265237E-2</v>
      </c>
      <c r="I78" s="78">
        <f t="shared" ref="I78" si="964">H78</f>
        <v>4.6313828710265237E-2</v>
      </c>
      <c r="J78" s="10">
        <f t="shared" si="860"/>
        <v>23.844552534900181</v>
      </c>
      <c r="K78" s="78">
        <f t="shared" ref="K78" si="965">J78</f>
        <v>23.844552534900181</v>
      </c>
      <c r="L78" s="10">
        <f>(((INDEX(Sheet1!$C$5:$BD$192,MATCH($C78,Sheet1!$C$5:$C$192,0),11))*3.4121416)+((INDEX(Sheet1!$C$5:$BD$192,MATCH($C78,Sheet1!$C$5:$C$192,0),23))*99.976))/$AP78</f>
        <v>0.28798553381656206</v>
      </c>
      <c r="M78" s="78">
        <f t="shared" ref="M78" si="966">L78</f>
        <v>0.28798553381656206</v>
      </c>
      <c r="N78" s="10">
        <f>(((INDEX(Sheet1!$C$5:$BD$192,MATCH($C78,Sheet1!$C$5:$C$192,0),12))*3.4121416)+((INDEX(Sheet1!$C$5:$BD$192,MATCH($C78,Sheet1!$C$5:$C$192,0),24))*99.976))/$AP78</f>
        <v>2.542988511494634</v>
      </c>
      <c r="O78" s="78">
        <f t="shared" ref="O78" si="967">N78</f>
        <v>2.542988511494634</v>
      </c>
      <c r="P78" s="10">
        <f>(((INDEX(Sheet1!$C$5:$BD$192,MATCH($C78,Sheet1!$C$5:$C$192,0),17))*3.4121416)+((INDEX(Sheet1!$C$5:$BD$192,MATCH($C78,Sheet1!$C$5:$C$192,0),29))*99.976))/$AP78</f>
        <v>6.9203122913950192</v>
      </c>
      <c r="Q78" s="78">
        <f t="shared" ref="Q78" si="968">P78</f>
        <v>6.9203122913950192</v>
      </c>
      <c r="R78" s="10">
        <f>(((INDEX(Sheet1!$C$5:$BD$192,MATCH($C78,Sheet1!$C$5:$C$192,0),31))+(INDEX(Sheet1!$C$5:$BD$192,MATCH($C78,Sheet1!$C$5:$C$192,0),32)))*99.976)/$AP78</f>
        <v>0</v>
      </c>
      <c r="S78" s="78">
        <f t="shared" ref="S78" si="969">R78</f>
        <v>0</v>
      </c>
      <c r="T78" s="48">
        <f>(((INDEX(Sheet1!$C$5:$BD$192,MATCH($C78,Sheet1!$C$5:$C$192,0),19))+(INDEX(Sheet1!$C$5:$BD$192,MATCH($C78,Sheet1!$C$5:$C$192,0),20)))*3.4121416)/$AP78</f>
        <v>10.7303044896149</v>
      </c>
      <c r="U78" s="78">
        <f t="shared" ref="U78" si="970">T78</f>
        <v>10.7303044896149</v>
      </c>
      <c r="V78" s="10">
        <f>(((INDEX(Sheet1!$C$5:$BD$192,MATCH($C78,Sheet1!$C$5:$C$192,0),13))*3.4121416)+((INDEX(Sheet1!$C$5:$BD$192,MATCH($C78,Sheet1!$C$5:$C$192,0),25))*99.976))/$AP78</f>
        <v>9.7509597458756829</v>
      </c>
      <c r="W78" s="78">
        <f t="shared" ref="W78" si="971">V78</f>
        <v>9.7509597458756829</v>
      </c>
      <c r="X78" s="10">
        <f>(((INDEX(Sheet1!$C$5:$BD$192,MATCH($C78,Sheet1!$C$5:C$192,0),15))*3.4121416)+((INDEX(Sheet1!$C$5:$BD$192,MATCH($C78,Sheet1!$C$5:C$192,0),27))*99.976))/$AP78</f>
        <v>0</v>
      </c>
      <c r="Y78" s="78">
        <f t="shared" ref="Y78" si="972">X78</f>
        <v>0</v>
      </c>
      <c r="Z78" s="10">
        <f>(((INDEX(Sheet1!$C$5:$BD$192,MATCH($C78,Sheet1!$C$5:C$192,0),14))*3.4121416)+((INDEX(Sheet1!$C$5:$BD$192,MATCH($C78,Sheet1!$C$5:C$192,0),26))*99.976))/$AP78</f>
        <v>0</v>
      </c>
      <c r="AA78" s="78">
        <f t="shared" ref="AA78" si="973">Z78</f>
        <v>0</v>
      </c>
      <c r="AB78" s="10">
        <f>(((INDEX(Sheet1!$C$5:$BD$192,MATCH($C78,Sheet1!$C$5:C$192,0),16))*3.4121416)+((INDEX(Sheet1!$C$5:$BD$192,MATCH($C78,Sheet1!$C$5:C$192,0),28))*99.976))/$AP78</f>
        <v>4.342306452318283</v>
      </c>
      <c r="AC78" s="78">
        <f t="shared" ref="AC78" si="974">AB78</f>
        <v>4.342306452318283</v>
      </c>
      <c r="AD78" s="12">
        <v>0</v>
      </c>
      <c r="AE78" s="78">
        <f t="shared" ref="AE78" si="975">AD78</f>
        <v>0</v>
      </c>
      <c r="AF78" s="12">
        <v>0</v>
      </c>
      <c r="AG78" s="78">
        <f t="shared" ref="AG78" si="976">AF78</f>
        <v>0</v>
      </c>
      <c r="AH78" s="50">
        <f t="shared" ref="AH78:AH79" si="977">IF($D$76=0,"",(D78-D$76)/D$76)</f>
        <v>-3.294340521724988E-2</v>
      </c>
      <c r="AI78" s="90">
        <f t="shared" ref="AI78:AI79" si="978">IF($E$76=0,"",(E78-E$76)/E$76)</f>
        <v>-3.294340521724988E-2</v>
      </c>
      <c r="AJ78" s="50">
        <f t="shared" ref="AJ78:AJ79" si="979">IF($F$76=0,"",(F78-F$76)/F$76)</f>
        <v>-4.1573335722605444E-2</v>
      </c>
      <c r="AK78" s="89">
        <f t="shared" ref="AK78:AK79" si="980">IF($G$76=0,"",(G78-G$76)/G$76)</f>
        <v>-4.1573335722605444E-2</v>
      </c>
      <c r="AL78" s="48" t="str">
        <f t="shared" ref="AL78:AL79" si="981">IF(AND(AH78&gt;0,AI78&gt;0), "Yes", "No")</f>
        <v>No</v>
      </c>
      <c r="AM78" s="48" t="str">
        <f t="shared" ref="AM78:AM79" si="982">IF(AND(AH78&lt;0,AI78&lt;0), "No", "Yes")</f>
        <v>No</v>
      </c>
      <c r="AN78" s="79" t="str">
        <f t="shared" ref="AN78:AN79" si="983">IF((AL78=AM78),(IF(AND(AI78&gt;(-0.5%*D$76),AI78&lt;(0.5%*D$76),AE78&lt;=150,AG78&lt;=150,(COUNTBLANK(D78:AK78)=0)),"Pass","Fail")),IF(COUNTA(D78:AK78)=0,"","Fail"))</f>
        <v>Pass</v>
      </c>
      <c r="AO78" s="87"/>
      <c r="AP78" s="49">
        <f>IF(ISNUMBER(SEARCH("RetlMed",C78)),Sheet3!D$2,IF(ISNUMBER(SEARCH("OffSml",C78)),Sheet3!A$2,IF(ISNUMBER(SEARCH("OffMed",C78)),Sheet3!B$2,IF(ISNUMBER(SEARCH("OffLrg",C78)),Sheet3!C$2,IF(ISNUMBER(SEARCH("RetlStrp",C78)),Sheet3!E$2)))))</f>
        <v>24695</v>
      </c>
      <c r="AQ78" s="18"/>
      <c r="AR78" s="18"/>
      <c r="AS78" s="20"/>
    </row>
    <row r="79" spans="1:45" s="11" customFormat="1" ht="25.5" customHeight="1" x14ac:dyDescent="0.2">
      <c r="A79" s="8"/>
      <c r="B79" s="47" t="str">
        <f t="shared" si="842"/>
        <v>CBECC-Com 2016.2.1</v>
      </c>
      <c r="C79" s="67" t="s">
        <v>184</v>
      </c>
      <c r="D79" s="48">
        <f>INDEX(Sheet1!$C$5:$BD$192,MATCH($C79,Sheet1!$C$5:$C$192,0),54)</f>
        <v>166.126</v>
      </c>
      <c r="E79" s="78">
        <f t="shared" si="1"/>
        <v>166.126</v>
      </c>
      <c r="F79" s="10">
        <f>(INDEX(Sheet1!$C$5:$BD$192,MATCH($C79,Sheet1!$C$5:$C$192,0),18))/$AP79</f>
        <v>5.6191536748329618</v>
      </c>
      <c r="G79" s="78">
        <f t="shared" ref="G79" si="984">F79</f>
        <v>5.6191536748329618</v>
      </c>
      <c r="H79" s="10">
        <f>(INDEX(Sheet1!$C$5:$BD$192,MATCH($C79,Sheet1!$C$5:$C$192,0),30))/$AP79</f>
        <v>4.6382668556387938E-2</v>
      </c>
      <c r="I79" s="78">
        <f t="shared" ref="I79" si="985">H79</f>
        <v>4.6382668556387938E-2</v>
      </c>
      <c r="J79" s="10">
        <f t="shared" si="860"/>
        <v>23.810568286432073</v>
      </c>
      <c r="K79" s="78">
        <f t="shared" ref="K79" si="986">J79</f>
        <v>23.810568286432073</v>
      </c>
      <c r="L79" s="10">
        <f>(((INDEX(Sheet1!$C$5:$BD$192,MATCH($C79,Sheet1!$C$5:$C$192,0),11))*3.4121416)+((INDEX(Sheet1!$C$5:$BD$192,MATCH($C79,Sheet1!$C$5:$C$192,0),23))*99.976))/$AP79</f>
        <v>0.29485855488155499</v>
      </c>
      <c r="M79" s="78">
        <f t="shared" ref="M79" si="987">L79</f>
        <v>0.29485855488155499</v>
      </c>
      <c r="N79" s="10">
        <f>(((INDEX(Sheet1!$C$5:$BD$192,MATCH($C79,Sheet1!$C$5:$C$192,0),12))*3.4121416)+((INDEX(Sheet1!$C$5:$BD$192,MATCH($C79,Sheet1!$C$5:$C$192,0),24))*99.976))/$AP79</f>
        <v>2.5021312419615307</v>
      </c>
      <c r="O79" s="78">
        <f t="shared" ref="O79" si="988">N79</f>
        <v>2.5021312419615307</v>
      </c>
      <c r="P79" s="10">
        <f>(((INDEX(Sheet1!$C$5:$BD$192,MATCH($C79,Sheet1!$C$5:$C$192,0),17))*3.4121416)+((INDEX(Sheet1!$C$5:$BD$192,MATCH($C79,Sheet1!$C$5:$C$192,0),29))*99.976))/$AP79</f>
        <v>6.9203122913950192</v>
      </c>
      <c r="Q79" s="78">
        <f t="shared" ref="Q79" si="989">P79</f>
        <v>6.9203122913950192</v>
      </c>
      <c r="R79" s="10">
        <f>(((INDEX(Sheet1!$C$5:$BD$192,MATCH($C79,Sheet1!$C$5:$C$192,0),31))+(INDEX(Sheet1!$C$5:$BD$192,MATCH($C79,Sheet1!$C$5:$C$192,0),32)))*99.976)/$AP79</f>
        <v>0</v>
      </c>
      <c r="S79" s="78">
        <f t="shared" ref="S79" si="990">R79</f>
        <v>0</v>
      </c>
      <c r="T79" s="48">
        <f>(((INDEX(Sheet1!$C$5:$BD$192,MATCH($C79,Sheet1!$C$5:$C$192,0),19))+(INDEX(Sheet1!$C$5:$BD$192,MATCH($C79,Sheet1!$C$5:$C$192,0),20)))*3.4121416)/$AP79</f>
        <v>10.7303044896149</v>
      </c>
      <c r="U79" s="78">
        <f t="shared" ref="U79" si="991">T79</f>
        <v>10.7303044896149</v>
      </c>
      <c r="V79" s="10">
        <f>(((INDEX(Sheet1!$C$5:$BD$192,MATCH($C79,Sheet1!$C$5:$C$192,0),13))*3.4121416)+((INDEX(Sheet1!$C$5:$BD$192,MATCH($C79,Sheet1!$C$5:$C$192,0),25))*99.976))/$AP79</f>
        <v>9.7509597458756829</v>
      </c>
      <c r="W79" s="78">
        <f t="shared" ref="W79" si="992">V79</f>
        <v>9.7509597458756829</v>
      </c>
      <c r="X79" s="10">
        <f>(((INDEX(Sheet1!$C$5:$BD$192,MATCH($C79,Sheet1!$C$5:C$192,0),15))*3.4121416)+((INDEX(Sheet1!$C$5:$BD$192,MATCH($C79,Sheet1!$C$5:C$192,0),27))*99.976))/$AP79</f>
        <v>0</v>
      </c>
      <c r="Y79" s="78">
        <f t="shared" ref="Y79" si="993">X79</f>
        <v>0</v>
      </c>
      <c r="Z79" s="10">
        <f>(((INDEX(Sheet1!$C$5:$BD$192,MATCH($C79,Sheet1!$C$5:C$192,0),14))*3.4121416)+((INDEX(Sheet1!$C$5:$BD$192,MATCH($C79,Sheet1!$C$5:C$192,0),26))*99.976))/$AP79</f>
        <v>0</v>
      </c>
      <c r="AA79" s="78">
        <f t="shared" ref="AA79" si="994">Z79</f>
        <v>0</v>
      </c>
      <c r="AB79" s="10">
        <f>(((INDEX(Sheet1!$C$5:$BD$192,MATCH($C79,Sheet1!$C$5:C$192,0),16))*3.4121416)+((INDEX(Sheet1!$C$5:$BD$192,MATCH($C79,Sheet1!$C$5:C$192,0),28))*99.976))/$AP79</f>
        <v>4.342306452318283</v>
      </c>
      <c r="AC79" s="78">
        <f t="shared" ref="AC79" si="995">AB79</f>
        <v>4.342306452318283</v>
      </c>
      <c r="AD79" s="12">
        <v>0</v>
      </c>
      <c r="AE79" s="78">
        <f t="shared" ref="AE79" si="996">AD79</f>
        <v>0</v>
      </c>
      <c r="AF79" s="12">
        <v>0</v>
      </c>
      <c r="AG79" s="78">
        <f t="shared" ref="AG79" si="997">AF79</f>
        <v>0</v>
      </c>
      <c r="AH79" s="50">
        <f t="shared" si="977"/>
        <v>-3.4617016207295279E-2</v>
      </c>
      <c r="AI79" s="90">
        <f t="shared" si="978"/>
        <v>-3.4617016207295279E-2</v>
      </c>
      <c r="AJ79" s="50">
        <f t="shared" si="979"/>
        <v>-4.3613406573714861E-2</v>
      </c>
      <c r="AK79" s="89">
        <f t="shared" si="980"/>
        <v>-4.3613406573714861E-2</v>
      </c>
      <c r="AL79" s="48" t="str">
        <f t="shared" si="981"/>
        <v>No</v>
      </c>
      <c r="AM79" s="48" t="str">
        <f t="shared" si="982"/>
        <v>No</v>
      </c>
      <c r="AN79" s="79" t="str">
        <f t="shared" si="983"/>
        <v>Pass</v>
      </c>
      <c r="AO79" s="87"/>
      <c r="AP79" s="49">
        <f>IF(ISNUMBER(SEARCH("RetlMed",C79)),Sheet3!D$2,IF(ISNUMBER(SEARCH("OffSml",C79)),Sheet3!A$2,IF(ISNUMBER(SEARCH("OffMed",C79)),Sheet3!B$2,IF(ISNUMBER(SEARCH("OffLrg",C79)),Sheet3!C$2,IF(ISNUMBER(SEARCH("RetlStrp",C79)),Sheet3!E$2)))))</f>
        <v>24695</v>
      </c>
      <c r="AQ79" s="18"/>
      <c r="AR79" s="18"/>
      <c r="AS79" s="20"/>
    </row>
  </sheetData>
  <sheetProtection password="E946" sheet="1" objects="1" scenarios="1"/>
  <mergeCells count="26">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 ref="C2:C4"/>
    <mergeCell ref="AD3:AE3"/>
    <mergeCell ref="D2:E2"/>
    <mergeCell ref="F2:G2"/>
    <mergeCell ref="H2:I2"/>
    <mergeCell ref="J2:K2"/>
    <mergeCell ref="D3:E3"/>
    <mergeCell ref="F3:G3"/>
    <mergeCell ref="H3:I3"/>
    <mergeCell ref="J3:K3"/>
  </mergeCells>
  <conditionalFormatting sqref="AN55:AN58">
    <cfRule type="expression" dxfId="171" priority="811" stopIfTrue="1">
      <formula>"IF($AA$6=1.1*$Z$6)"</formula>
    </cfRule>
  </conditionalFormatting>
  <conditionalFormatting sqref="AN55:AN58">
    <cfRule type="containsText" dxfId="170" priority="809" stopIfTrue="1" operator="containsText" text="Pass">
      <formula>NOT(ISERROR(SEARCH("Pass",AN55)))</formula>
    </cfRule>
    <cfRule type="containsText" dxfId="169" priority="810" stopIfTrue="1" operator="containsText" text="Fail">
      <formula>NOT(ISERROR(SEARCH("Fail",AN55)))</formula>
    </cfRule>
  </conditionalFormatting>
  <conditionalFormatting sqref="AN70 AN64:AN66">
    <cfRule type="expression" dxfId="168" priority="807" stopIfTrue="1">
      <formula>"IF($AA$6=1.1*$Z$6)"</formula>
    </cfRule>
  </conditionalFormatting>
  <conditionalFormatting sqref="AN70 AN64:AN66">
    <cfRule type="containsText" dxfId="167" priority="805" stopIfTrue="1" operator="containsText" text="Pass">
      <formula>NOT(ISERROR(SEARCH("Pass",AN64)))</formula>
    </cfRule>
    <cfRule type="containsText" dxfId="166" priority="806" stopIfTrue="1" operator="containsText" text="Fail">
      <formula>NOT(ISERROR(SEARCH("Fail",AN64)))</formula>
    </cfRule>
  </conditionalFormatting>
  <conditionalFormatting sqref="D52 F52 H52 J52 L52 N52 P52 R52 T52 V52 X52 Z52 AB52 AD52 AF52">
    <cfRule type="expression" dxfId="165" priority="3159" stopIfTrue="1">
      <formula>SEARCH("Baserun",#REF!)="False"</formula>
    </cfRule>
    <cfRule type="expression" dxfId="164" priority="3162" stopIfTrue="1">
      <formula>SEARCH("Baseline",$C52)="False"</formula>
    </cfRule>
  </conditionalFormatting>
  <conditionalFormatting sqref="AN5:AN9 AN11:AN14 AN16:AN26 AN28:AN38 AN40 AN42 AN44:AN45 AN47:AN48 AN50:AN53">
    <cfRule type="expression" dxfId="163" priority="704" stopIfTrue="1">
      <formula>"IF($AA$6=1.1*$Z$6)"</formula>
    </cfRule>
  </conditionalFormatting>
  <conditionalFormatting sqref="AN5:AN9 AN11:AN14 AN16:AN26 AN28:AN38 AN40 AN42 AN44:AN45 AN47:AN48 AN50:AN53">
    <cfRule type="containsText" dxfId="162" priority="702" stopIfTrue="1" operator="containsText" text="Pass">
      <formula>NOT(ISERROR(SEARCH("Pass",AN5)))</formula>
    </cfRule>
    <cfRule type="containsText" dxfId="161" priority="703" stopIfTrue="1" operator="containsText" text="Fail">
      <formula>NOT(ISERROR(SEARCH("Fail",AN5)))</formula>
    </cfRule>
  </conditionalFormatting>
  <conditionalFormatting sqref="AN16:AN26">
    <cfRule type="expression" dxfId="160" priority="701" stopIfTrue="1">
      <formula>"IF($AA$6=1.1*$Z$6)"</formula>
    </cfRule>
  </conditionalFormatting>
  <conditionalFormatting sqref="AN16:AN26">
    <cfRule type="containsText" dxfId="159" priority="699" stopIfTrue="1" operator="containsText" text="Pass">
      <formula>NOT(ISERROR(SEARCH("Pass",AN16)))</formula>
    </cfRule>
    <cfRule type="containsText" dxfId="158" priority="700" stopIfTrue="1" operator="containsText" text="Fail">
      <formula>NOT(ISERROR(SEARCH("Fail",AN16)))</formula>
    </cfRule>
  </conditionalFormatting>
  <conditionalFormatting sqref="AN20:AN26">
    <cfRule type="expression" dxfId="157" priority="698" stopIfTrue="1">
      <formula>"IF($AA$6=1.1*$Z$6)"</formula>
    </cfRule>
  </conditionalFormatting>
  <conditionalFormatting sqref="AN20:AN26">
    <cfRule type="containsText" dxfId="156" priority="696" stopIfTrue="1" operator="containsText" text="Pass">
      <formula>NOT(ISERROR(SEARCH("Pass",AN20)))</formula>
    </cfRule>
    <cfRule type="containsText" dxfId="155" priority="697" stopIfTrue="1" operator="containsText" text="Fail">
      <formula>NOT(ISERROR(SEARCH("Fail",AN20)))</formula>
    </cfRule>
  </conditionalFormatting>
  <conditionalFormatting sqref="AH50:AH53 AJ50:AJ53">
    <cfRule type="expression" dxfId="154" priority="675" stopIfTrue="1">
      <formula>SEARCH("Baserun",#REF!)="False"</formula>
    </cfRule>
    <cfRule type="expression" dxfId="153" priority="676" stopIfTrue="1">
      <formula>SEARCH("Baseline",$C50)="False"</formula>
    </cfRule>
  </conditionalFormatting>
  <conditionalFormatting sqref="AH11:AH14 AJ11:AJ14">
    <cfRule type="expression" dxfId="152" priority="679" stopIfTrue="1">
      <formula>SEARCH("Baserun",#REF!)="False"</formula>
    </cfRule>
    <cfRule type="expression" dxfId="151" priority="680" stopIfTrue="1">
      <formula>SEARCH("Baseline",$C11)="False"</formula>
    </cfRule>
  </conditionalFormatting>
  <conditionalFormatting sqref="AH28:AH38 AJ28:AJ38">
    <cfRule type="expression" dxfId="150" priority="693" stopIfTrue="1">
      <formula>SEARCH("Baserun",#REF!)="False"</formula>
    </cfRule>
    <cfRule type="expression" dxfId="149" priority="694" stopIfTrue="1">
      <formula>SEARCH("Baseline",$C28)="False"</formula>
    </cfRule>
  </conditionalFormatting>
  <conditionalFormatting sqref="AN60:AN62">
    <cfRule type="expression" dxfId="148" priority="260" stopIfTrue="1">
      <formula>"IF($AA$6=1.1*$Z$6)"</formula>
    </cfRule>
  </conditionalFormatting>
  <conditionalFormatting sqref="AN60:AN62">
    <cfRule type="containsText" dxfId="147" priority="258" stopIfTrue="1" operator="containsText" text="Pass">
      <formula>NOT(ISERROR(SEARCH("Pass",AN60)))</formula>
    </cfRule>
    <cfRule type="containsText" dxfId="146" priority="259" stopIfTrue="1" operator="containsText" text="Fail">
      <formula>NOT(ISERROR(SEARCH("Fail",AN60)))</formula>
    </cfRule>
  </conditionalFormatting>
  <conditionalFormatting sqref="AN68">
    <cfRule type="expression" dxfId="145" priority="254" stopIfTrue="1">
      <formula>"IF($AA$6=1.1*$Z$6)"</formula>
    </cfRule>
  </conditionalFormatting>
  <conditionalFormatting sqref="AN68">
    <cfRule type="containsText" dxfId="144" priority="252" stopIfTrue="1" operator="containsText" text="Pass">
      <formula>NOT(ISERROR(SEARCH("Pass",AN68)))</formula>
    </cfRule>
    <cfRule type="containsText" dxfId="143" priority="253" stopIfTrue="1" operator="containsText" text="Fail">
      <formula>NOT(ISERROR(SEARCH("Fail",AN68)))</formula>
    </cfRule>
  </conditionalFormatting>
  <conditionalFormatting sqref="D53 F53 H53 J53 L53 N53 P53 R53 T53 V53 X53 Z53 AB53 AD53 AF53">
    <cfRule type="expression" dxfId="142" priority="5751" stopIfTrue="1">
      <formula>SEARCH("Baserun",#REF!)="False"</formula>
    </cfRule>
    <cfRule type="expression" dxfId="141" priority="5752" stopIfTrue="1">
      <formula>SEARCH("Baseline",$C53)="False"</formula>
    </cfRule>
  </conditionalFormatting>
  <conditionalFormatting sqref="AH5:AH9 AJ5:AJ9">
    <cfRule type="expression" dxfId="140" priority="5755" stopIfTrue="1">
      <formula>SEARCH("Baserun",#REF!)="False"</formula>
    </cfRule>
    <cfRule type="expression" dxfId="139" priority="5756" stopIfTrue="1">
      <formula>SEARCH("Baseline",$C5)="False"</formula>
    </cfRule>
  </conditionalFormatting>
  <conditionalFormatting sqref="AN72:AN75">
    <cfRule type="expression" dxfId="138" priority="248" stopIfTrue="1">
      <formula>"IF($AA$6=1.1*$Z$6)"</formula>
    </cfRule>
  </conditionalFormatting>
  <conditionalFormatting sqref="AN72:AN75">
    <cfRule type="containsText" dxfId="137" priority="246" stopIfTrue="1" operator="containsText" text="Pass">
      <formula>NOT(ISERROR(SEARCH("Pass",AN72)))</formula>
    </cfRule>
    <cfRule type="containsText" dxfId="136" priority="247" stopIfTrue="1" operator="containsText" text="Fail">
      <formula>NOT(ISERROR(SEARCH("Fail",AN72)))</formula>
    </cfRule>
  </conditionalFormatting>
  <conditionalFormatting sqref="AN77:AN79">
    <cfRule type="expression" dxfId="135" priority="242" stopIfTrue="1">
      <formula>"IF($AA$6=1.1*$Z$6)"</formula>
    </cfRule>
  </conditionalFormatting>
  <conditionalFormatting sqref="AN77:AN79">
    <cfRule type="containsText" dxfId="134" priority="240" stopIfTrue="1" operator="containsText" text="Pass">
      <formula>NOT(ISERROR(SEARCH("Pass",AN77)))</formula>
    </cfRule>
    <cfRule type="containsText" dxfId="133" priority="241" stopIfTrue="1" operator="containsText" text="Fail">
      <formula>NOT(ISERROR(SEARCH("Fail",AN77)))</formula>
    </cfRule>
  </conditionalFormatting>
  <conditionalFormatting sqref="AH47:AH48 AJ47:AJ48">
    <cfRule type="expression" dxfId="132" priority="5795" stopIfTrue="1">
      <formula>SEARCH("Baserun",#REF!)="False"</formula>
    </cfRule>
    <cfRule type="expression" dxfId="131" priority="5796" stopIfTrue="1">
      <formula>SEARCH("Baseline",$C47)="False"</formula>
    </cfRule>
  </conditionalFormatting>
  <conditionalFormatting sqref="AH44:AH45 AJ44:AJ45">
    <cfRule type="expression" dxfId="130" priority="5801" stopIfTrue="1">
      <formula>SEARCH("Baserun",#REF!)="False"</formula>
    </cfRule>
    <cfRule type="expression" dxfId="129" priority="5802" stopIfTrue="1">
      <formula>SEARCH("Baseline",$C44)="False"</formula>
    </cfRule>
  </conditionalFormatting>
  <conditionalFormatting sqref="AH10 AJ10">
    <cfRule type="expression" dxfId="128" priority="203" stopIfTrue="1">
      <formula>SEARCH("Baserun",#REF!)="False"</formula>
    </cfRule>
    <cfRule type="expression" dxfId="127" priority="204" stopIfTrue="1">
      <formula>SEARCH("Baseline",$C10)="False"</formula>
    </cfRule>
  </conditionalFormatting>
  <conditionalFormatting sqref="AH15 AJ15">
    <cfRule type="expression" dxfId="126" priority="197" stopIfTrue="1">
      <formula>SEARCH("Baserun",#REF!)="False"</formula>
    </cfRule>
    <cfRule type="expression" dxfId="125" priority="198" stopIfTrue="1">
      <formula>SEARCH("Baseline",$C15)="False"</formula>
    </cfRule>
  </conditionalFormatting>
  <conditionalFormatting sqref="AH27 AJ27">
    <cfRule type="expression" dxfId="124" priority="191" stopIfTrue="1">
      <formula>SEARCH("Baserun",#REF!)="False"</formula>
    </cfRule>
    <cfRule type="expression" dxfId="123" priority="192" stopIfTrue="1">
      <formula>SEARCH("Baseline",$C27)="False"</formula>
    </cfRule>
  </conditionalFormatting>
  <conditionalFormatting sqref="AH39 AJ39">
    <cfRule type="expression" dxfId="122" priority="185" stopIfTrue="1">
      <formula>SEARCH("Baserun",#REF!)="False"</formula>
    </cfRule>
    <cfRule type="expression" dxfId="121" priority="186" stopIfTrue="1">
      <formula>SEARCH("Baseline",$C39)="False"</formula>
    </cfRule>
  </conditionalFormatting>
  <conditionalFormatting sqref="AH41">
    <cfRule type="expression" dxfId="120" priority="179" stopIfTrue="1">
      <formula>SEARCH("Baserun",#REF!)="False"</formula>
    </cfRule>
    <cfRule type="expression" dxfId="119" priority="180" stopIfTrue="1">
      <formula>SEARCH("Baseline",$C41)="False"</formula>
    </cfRule>
  </conditionalFormatting>
  <conditionalFormatting sqref="AH43">
    <cfRule type="expression" dxfId="118" priority="173" stopIfTrue="1">
      <formula>SEARCH("Baserun",#REF!)="False"</formula>
    </cfRule>
    <cfRule type="expression" dxfId="117" priority="174" stopIfTrue="1">
      <formula>SEARCH("Baseline",$C43)="False"</formula>
    </cfRule>
  </conditionalFormatting>
  <conditionalFormatting sqref="AH46">
    <cfRule type="expression" dxfId="116" priority="167" stopIfTrue="1">
      <formula>SEARCH("Baserun",#REF!)="False"</formula>
    </cfRule>
    <cfRule type="expression" dxfId="115" priority="168" stopIfTrue="1">
      <formula>SEARCH("Baseline",$C46)="False"</formula>
    </cfRule>
  </conditionalFormatting>
  <conditionalFormatting sqref="AH49">
    <cfRule type="expression" dxfId="114" priority="161" stopIfTrue="1">
      <formula>SEARCH("Baserun",#REF!)="False"</formula>
    </cfRule>
    <cfRule type="expression" dxfId="113" priority="162" stopIfTrue="1">
      <formula>SEARCH("Baseline",$C49)="False"</formula>
    </cfRule>
  </conditionalFormatting>
  <conditionalFormatting sqref="AH54">
    <cfRule type="expression" dxfId="112" priority="155" stopIfTrue="1">
      <formula>SEARCH("Baserun",#REF!)="False"</formula>
    </cfRule>
    <cfRule type="expression" dxfId="111" priority="156" stopIfTrue="1">
      <formula>SEARCH("Baseline",$C54)="False"</formula>
    </cfRule>
  </conditionalFormatting>
  <conditionalFormatting sqref="AH59">
    <cfRule type="expression" dxfId="110" priority="149" stopIfTrue="1">
      <formula>SEARCH("Baserun",#REF!)="False"</formula>
    </cfRule>
    <cfRule type="expression" dxfId="109" priority="150" stopIfTrue="1">
      <formula>SEARCH("Baseline",$C59)="False"</formula>
    </cfRule>
  </conditionalFormatting>
  <conditionalFormatting sqref="AH63">
    <cfRule type="expression" dxfId="108" priority="143" stopIfTrue="1">
      <formula>SEARCH("Baserun",#REF!)="False"</formula>
    </cfRule>
    <cfRule type="expression" dxfId="107" priority="144" stopIfTrue="1">
      <formula>SEARCH("Baseline",$C63)="False"</formula>
    </cfRule>
  </conditionalFormatting>
  <conditionalFormatting sqref="AH67">
    <cfRule type="expression" dxfId="106" priority="137" stopIfTrue="1">
      <formula>SEARCH("Baserun",#REF!)="False"</formula>
    </cfRule>
    <cfRule type="expression" dxfId="105" priority="138" stopIfTrue="1">
      <formula>SEARCH("Baseline",$C67)="False"</formula>
    </cfRule>
  </conditionalFormatting>
  <conditionalFormatting sqref="AH69">
    <cfRule type="expression" dxfId="104" priority="131" stopIfTrue="1">
      <formula>SEARCH("Baserun",#REF!)="False"</formula>
    </cfRule>
    <cfRule type="expression" dxfId="103" priority="132" stopIfTrue="1">
      <formula>SEARCH("Baseline",$C69)="False"</formula>
    </cfRule>
  </conditionalFormatting>
  <conditionalFormatting sqref="AH71">
    <cfRule type="expression" dxfId="102" priority="125" stopIfTrue="1">
      <formula>SEARCH("Baserun",#REF!)="False"</formula>
    </cfRule>
    <cfRule type="expression" dxfId="101" priority="126" stopIfTrue="1">
      <formula>SEARCH("Baseline",$C71)="False"</formula>
    </cfRule>
  </conditionalFormatting>
  <conditionalFormatting sqref="AN76">
    <cfRule type="expression" dxfId="100" priority="118" stopIfTrue="1">
      <formula>"IF($AA$6=1.1*$Z$6)"</formula>
    </cfRule>
  </conditionalFormatting>
  <conditionalFormatting sqref="AN76">
    <cfRule type="containsText" dxfId="99" priority="116" stopIfTrue="1" operator="containsText" text="Pass">
      <formula>NOT(ISERROR(SEARCH("Pass",AN76)))</formula>
    </cfRule>
    <cfRule type="containsText" dxfId="98" priority="117" stopIfTrue="1" operator="containsText" text="Fail">
      <formula>NOT(ISERROR(SEARCH("Fail",AN76)))</formula>
    </cfRule>
  </conditionalFormatting>
  <conditionalFormatting sqref="AH76">
    <cfRule type="expression" dxfId="97" priority="119" stopIfTrue="1">
      <formula>SEARCH("Baserun",#REF!)="False"</formula>
    </cfRule>
    <cfRule type="expression" dxfId="96" priority="120" stopIfTrue="1">
      <formula>SEARCH("Baseline",$C76)="False"</formula>
    </cfRule>
  </conditionalFormatting>
  <conditionalFormatting sqref="AJ41">
    <cfRule type="expression" dxfId="95" priority="95" stopIfTrue="1">
      <formula>SEARCH("Baserun",#REF!)="False"</formula>
    </cfRule>
    <cfRule type="expression" dxfId="94" priority="96" stopIfTrue="1">
      <formula>SEARCH("Baseline",$C41)="False"</formula>
    </cfRule>
  </conditionalFormatting>
  <conditionalFormatting sqref="AJ43">
    <cfRule type="expression" dxfId="93" priority="93" stopIfTrue="1">
      <formula>SEARCH("Baserun",#REF!)="False"</formula>
    </cfRule>
    <cfRule type="expression" dxfId="92" priority="94" stopIfTrue="1">
      <formula>SEARCH("Baseline",$C43)="False"</formula>
    </cfRule>
  </conditionalFormatting>
  <conditionalFormatting sqref="AJ46">
    <cfRule type="expression" dxfId="91" priority="91" stopIfTrue="1">
      <formula>SEARCH("Baserun",#REF!)="False"</formula>
    </cfRule>
    <cfRule type="expression" dxfId="90" priority="92" stopIfTrue="1">
      <formula>SEARCH("Baseline",$C46)="False"</formula>
    </cfRule>
  </conditionalFormatting>
  <conditionalFormatting sqref="AJ49">
    <cfRule type="expression" dxfId="89" priority="89" stopIfTrue="1">
      <formula>SEARCH("Baserun",#REF!)="False"</formula>
    </cfRule>
    <cfRule type="expression" dxfId="88" priority="90" stopIfTrue="1">
      <formula>SEARCH("Baseline",$C49)="False"</formula>
    </cfRule>
  </conditionalFormatting>
  <conditionalFormatting sqref="AJ54">
    <cfRule type="expression" dxfId="87" priority="87" stopIfTrue="1">
      <formula>SEARCH("Baserun",#REF!)="False"</formula>
    </cfRule>
    <cfRule type="expression" dxfId="86" priority="88" stopIfTrue="1">
      <formula>SEARCH("Baseline",$C54)="False"</formula>
    </cfRule>
  </conditionalFormatting>
  <conditionalFormatting sqref="AJ59">
    <cfRule type="expression" dxfId="85" priority="85" stopIfTrue="1">
      <formula>SEARCH("Baserun",#REF!)="False"</formula>
    </cfRule>
    <cfRule type="expression" dxfId="84" priority="86" stopIfTrue="1">
      <formula>SEARCH("Baseline",$C59)="False"</formula>
    </cfRule>
  </conditionalFormatting>
  <conditionalFormatting sqref="AJ63">
    <cfRule type="expression" dxfId="83" priority="83" stopIfTrue="1">
      <formula>SEARCH("Baserun",#REF!)="False"</formula>
    </cfRule>
    <cfRule type="expression" dxfId="82" priority="84" stopIfTrue="1">
      <formula>SEARCH("Baseline",$C63)="False"</formula>
    </cfRule>
  </conditionalFormatting>
  <conditionalFormatting sqref="AJ67">
    <cfRule type="expression" dxfId="81" priority="81" stopIfTrue="1">
      <formula>SEARCH("Baserun",#REF!)="False"</formula>
    </cfRule>
    <cfRule type="expression" dxfId="80" priority="82" stopIfTrue="1">
      <formula>SEARCH("Baseline",$C67)="False"</formula>
    </cfRule>
  </conditionalFormatting>
  <conditionalFormatting sqref="AJ69">
    <cfRule type="expression" dxfId="79" priority="79" stopIfTrue="1">
      <formula>SEARCH("Baserun",#REF!)="False"</formula>
    </cfRule>
    <cfRule type="expression" dxfId="78" priority="80" stopIfTrue="1">
      <formula>SEARCH("Baseline",$C69)="False"</formula>
    </cfRule>
  </conditionalFormatting>
  <conditionalFormatting sqref="AJ71">
    <cfRule type="expression" dxfId="77" priority="77" stopIfTrue="1">
      <formula>SEARCH("Baserun",#REF!)="False"</formula>
    </cfRule>
    <cfRule type="expression" dxfId="76" priority="78" stopIfTrue="1">
      <formula>SEARCH("Baseline",$C71)="False"</formula>
    </cfRule>
  </conditionalFormatting>
  <conditionalFormatting sqref="AJ76">
    <cfRule type="expression" dxfId="75" priority="75" stopIfTrue="1">
      <formula>SEARCH("Baserun",#REF!)="False"</formula>
    </cfRule>
    <cfRule type="expression" dxfId="74" priority="76" stopIfTrue="1">
      <formula>SEARCH("Baseline",$C76)="False"</formula>
    </cfRule>
  </conditionalFormatting>
  <conditionalFormatting sqref="AN10">
    <cfRule type="expression" dxfId="73" priority="68" stopIfTrue="1">
      <formula>"IF($AA$6=1.1*$Z$6)"</formula>
    </cfRule>
  </conditionalFormatting>
  <conditionalFormatting sqref="AN10">
    <cfRule type="containsText" dxfId="72" priority="66" stopIfTrue="1" operator="containsText" text="Pass">
      <formula>NOT(ISERROR(SEARCH("Pass",AN10)))</formula>
    </cfRule>
    <cfRule type="containsText" dxfId="71" priority="67" stopIfTrue="1" operator="containsText" text="Fail">
      <formula>NOT(ISERROR(SEARCH("Fail",AN10)))</formula>
    </cfRule>
  </conditionalFormatting>
  <conditionalFormatting sqref="AN15">
    <cfRule type="expression" dxfId="70" priority="64" stopIfTrue="1">
      <formula>"IF($AA$6=1.1*$Z$6)"</formula>
    </cfRule>
  </conditionalFormatting>
  <conditionalFormatting sqref="AN15">
    <cfRule type="containsText" dxfId="69" priority="62" stopIfTrue="1" operator="containsText" text="Pass">
      <formula>NOT(ISERROR(SEARCH("Pass",AN15)))</formula>
    </cfRule>
    <cfRule type="containsText" dxfId="68" priority="63" stopIfTrue="1" operator="containsText" text="Fail">
      <formula>NOT(ISERROR(SEARCH("Fail",AN15)))</formula>
    </cfRule>
  </conditionalFormatting>
  <conditionalFormatting sqref="AN27">
    <cfRule type="expression" dxfId="67" priority="60" stopIfTrue="1">
      <formula>"IF($AA$6=1.1*$Z$6)"</formula>
    </cfRule>
  </conditionalFormatting>
  <conditionalFormatting sqref="AN27">
    <cfRule type="containsText" dxfId="66" priority="58" stopIfTrue="1" operator="containsText" text="Pass">
      <formula>NOT(ISERROR(SEARCH("Pass",AN27)))</formula>
    </cfRule>
    <cfRule type="containsText" dxfId="65" priority="59" stopIfTrue="1" operator="containsText" text="Fail">
      <formula>NOT(ISERROR(SEARCH("Fail",AN27)))</formula>
    </cfRule>
  </conditionalFormatting>
  <conditionalFormatting sqref="AN39">
    <cfRule type="expression" dxfId="64" priority="56" stopIfTrue="1">
      <formula>"IF($AA$6=1.1*$Z$6)"</formula>
    </cfRule>
  </conditionalFormatting>
  <conditionalFormatting sqref="AN39">
    <cfRule type="containsText" dxfId="63" priority="54" stopIfTrue="1" operator="containsText" text="Pass">
      <formula>NOT(ISERROR(SEARCH("Pass",AN39)))</formula>
    </cfRule>
    <cfRule type="containsText" dxfId="62" priority="55" stopIfTrue="1" operator="containsText" text="Fail">
      <formula>NOT(ISERROR(SEARCH("Fail",AN39)))</formula>
    </cfRule>
  </conditionalFormatting>
  <conditionalFormatting sqref="AN41">
    <cfRule type="expression" dxfId="61" priority="52" stopIfTrue="1">
      <formula>"IF($AA$6=1.1*$Z$6)"</formula>
    </cfRule>
  </conditionalFormatting>
  <conditionalFormatting sqref="AN41">
    <cfRule type="containsText" dxfId="60" priority="50" stopIfTrue="1" operator="containsText" text="Pass">
      <formula>NOT(ISERROR(SEARCH("Pass",AN41)))</formula>
    </cfRule>
    <cfRule type="containsText" dxfId="59" priority="51" stopIfTrue="1" operator="containsText" text="Fail">
      <formula>NOT(ISERROR(SEARCH("Fail",AN41)))</formula>
    </cfRule>
  </conditionalFormatting>
  <conditionalFormatting sqref="AN43">
    <cfRule type="expression" dxfId="58" priority="48" stopIfTrue="1">
      <formula>"IF($AA$6=1.1*$Z$6)"</formula>
    </cfRule>
  </conditionalFormatting>
  <conditionalFormatting sqref="AN43">
    <cfRule type="containsText" dxfId="57" priority="46" stopIfTrue="1" operator="containsText" text="Pass">
      <formula>NOT(ISERROR(SEARCH("Pass",AN43)))</formula>
    </cfRule>
    <cfRule type="containsText" dxfId="56" priority="47" stopIfTrue="1" operator="containsText" text="Fail">
      <formula>NOT(ISERROR(SEARCH("Fail",AN43)))</formula>
    </cfRule>
  </conditionalFormatting>
  <conditionalFormatting sqref="AN46">
    <cfRule type="expression" dxfId="55" priority="44" stopIfTrue="1">
      <formula>"IF($AA$6=1.1*$Z$6)"</formula>
    </cfRule>
  </conditionalFormatting>
  <conditionalFormatting sqref="AN46">
    <cfRule type="containsText" dxfId="54" priority="42" stopIfTrue="1" operator="containsText" text="Pass">
      <formula>NOT(ISERROR(SEARCH("Pass",AN46)))</formula>
    </cfRule>
    <cfRule type="containsText" dxfId="53" priority="43" stopIfTrue="1" operator="containsText" text="Fail">
      <formula>NOT(ISERROR(SEARCH("Fail",AN46)))</formula>
    </cfRule>
  </conditionalFormatting>
  <conditionalFormatting sqref="AN49">
    <cfRule type="expression" dxfId="52" priority="40" stopIfTrue="1">
      <formula>"IF($AA$6=1.1*$Z$6)"</formula>
    </cfRule>
  </conditionalFormatting>
  <conditionalFormatting sqref="AN49">
    <cfRule type="containsText" dxfId="51" priority="38" stopIfTrue="1" operator="containsText" text="Pass">
      <formula>NOT(ISERROR(SEARCH("Pass",AN49)))</formula>
    </cfRule>
    <cfRule type="containsText" dxfId="50" priority="39" stopIfTrue="1" operator="containsText" text="Fail">
      <formula>NOT(ISERROR(SEARCH("Fail",AN49)))</formula>
    </cfRule>
  </conditionalFormatting>
  <conditionalFormatting sqref="AN54">
    <cfRule type="expression" dxfId="49" priority="36" stopIfTrue="1">
      <formula>"IF($AA$6=1.1*$Z$6)"</formula>
    </cfRule>
  </conditionalFormatting>
  <conditionalFormatting sqref="AN54">
    <cfRule type="containsText" dxfId="48" priority="34" stopIfTrue="1" operator="containsText" text="Pass">
      <formula>NOT(ISERROR(SEARCH("Pass",AN54)))</formula>
    </cfRule>
    <cfRule type="containsText" dxfId="47" priority="35" stopIfTrue="1" operator="containsText" text="Fail">
      <formula>NOT(ISERROR(SEARCH("Fail",AN54)))</formula>
    </cfRule>
  </conditionalFormatting>
  <conditionalFormatting sqref="AN59">
    <cfRule type="expression" dxfId="46" priority="32" stopIfTrue="1">
      <formula>"IF($AA$6=1.1*$Z$6)"</formula>
    </cfRule>
  </conditionalFormatting>
  <conditionalFormatting sqref="AN59">
    <cfRule type="containsText" dxfId="45" priority="30" stopIfTrue="1" operator="containsText" text="Pass">
      <formula>NOT(ISERROR(SEARCH("Pass",AN59)))</formula>
    </cfRule>
    <cfRule type="containsText" dxfId="44" priority="31" stopIfTrue="1" operator="containsText" text="Fail">
      <formula>NOT(ISERROR(SEARCH("Fail",AN59)))</formula>
    </cfRule>
  </conditionalFormatting>
  <conditionalFormatting sqref="AN67">
    <cfRule type="expression" dxfId="43" priority="28" stopIfTrue="1">
      <formula>"IF($AA$6=1.1*$Z$6)"</formula>
    </cfRule>
  </conditionalFormatting>
  <conditionalFormatting sqref="AN67">
    <cfRule type="containsText" dxfId="42" priority="26" stopIfTrue="1" operator="containsText" text="Pass">
      <formula>NOT(ISERROR(SEARCH("Pass",AN67)))</formula>
    </cfRule>
    <cfRule type="containsText" dxfId="41" priority="27" stopIfTrue="1" operator="containsText" text="Fail">
      <formula>NOT(ISERROR(SEARCH("Fail",AN67)))</formula>
    </cfRule>
  </conditionalFormatting>
  <conditionalFormatting sqref="AN63">
    <cfRule type="expression" dxfId="40" priority="24" stopIfTrue="1">
      <formula>"IF($AA$6=1.1*$Z$6)"</formula>
    </cfRule>
  </conditionalFormatting>
  <conditionalFormatting sqref="AN63">
    <cfRule type="containsText" dxfId="39" priority="22" stopIfTrue="1" operator="containsText" text="Pass">
      <formula>NOT(ISERROR(SEARCH("Pass",AN63)))</formula>
    </cfRule>
    <cfRule type="containsText" dxfId="38" priority="23" stopIfTrue="1" operator="containsText" text="Fail">
      <formula>NOT(ISERROR(SEARCH("Fail",AN63)))</formula>
    </cfRule>
  </conditionalFormatting>
  <conditionalFormatting sqref="AN69">
    <cfRule type="expression" dxfId="37" priority="20" stopIfTrue="1">
      <formula>"IF($AA$6=1.1*$Z$6)"</formula>
    </cfRule>
  </conditionalFormatting>
  <conditionalFormatting sqref="AN69">
    <cfRule type="containsText" dxfId="36" priority="18" stopIfTrue="1" operator="containsText" text="Pass">
      <formula>NOT(ISERROR(SEARCH("Pass",AN69)))</formula>
    </cfRule>
    <cfRule type="containsText" dxfId="35" priority="19" stopIfTrue="1" operator="containsText" text="Fail">
      <formula>NOT(ISERROR(SEARCH("Fail",AN69)))</formula>
    </cfRule>
  </conditionalFormatting>
  <conditionalFormatting sqref="AN71">
    <cfRule type="expression" dxfId="34" priority="16" stopIfTrue="1">
      <formula>"IF($AA$6=1.1*$Z$6)"</formula>
    </cfRule>
  </conditionalFormatting>
  <conditionalFormatting sqref="AN71">
    <cfRule type="containsText" dxfId="33" priority="14" stopIfTrue="1" operator="containsText" text="Pass">
      <formula>NOT(ISERROR(SEARCH("Pass",AN71)))</formula>
    </cfRule>
    <cfRule type="containsText" dxfId="32" priority="15" stopIfTrue="1" operator="containsText" text="Fail">
      <formula>NOT(ISERROR(SEARCH("Fail",AN71)))</formula>
    </cfRule>
  </conditionalFormatting>
  <conditionalFormatting sqref="AD77:AD79 AF77:AF79">
    <cfRule type="expression" dxfId="31" priority="5819" stopIfTrue="1">
      <formula>SEARCH("Baserun",$C99)="False"</formula>
    </cfRule>
    <cfRule type="expression" dxfId="30" priority="5820" stopIfTrue="1">
      <formula>SEARCH("Baseline",$C77)="False"</formula>
    </cfRule>
  </conditionalFormatting>
  <conditionalFormatting sqref="AB77:AB79 Z77:Z79 X77:X79 V77:V79 T77:T79 R77:R79 P77:P79 N77:N79 L77:L79 J77:J79 H77:H79 F77:F79 D77:D79 AH77:AH79 AJ77:AJ79 D75 F75 H75 J75 L75 N75 P75 R75 T75 V75 X75 Z75 AB75 AH75 AJ75 AF68 AH68 D68 F68 H68 J68 L68 N68 P68 R68 T68 V68 X68 Z68 AB68 AB70 Z70 X70 V70 T70 R70 P70 N70 L70 J70 H70 F70 D70 AH70 AF70 AD70 AJ70 AJ68 AD68">
    <cfRule type="expression" dxfId="29" priority="5823" stopIfTrue="1">
      <formula>SEARCH("Baserun",$C93)="False"</formula>
    </cfRule>
    <cfRule type="expression" dxfId="28" priority="5824" stopIfTrue="1">
      <formula>SEARCH("Baseline",$C68)="False"</formula>
    </cfRule>
  </conditionalFormatting>
  <conditionalFormatting sqref="D60:D62 F60:F62 H60:H62 J60:J62 L60:L62 N60:N62 P60:P62 R60:R62 T60:T62 V60:V62 X60:X62 Z60:Z62 AB60:AB62 AD60:AD62 AF60:AF62 AF64:AF66 AD64:AD66 AB64:AB66 Z64:Z66 X64:X66 V64:V66 T64:T66 R64:R66 P64:P66 N64:N66 L64:L66 J64:J66 H64:H66 F64:F66 D64:D66 AH60:AH62 AH64:AH66 AJ60:AJ62 AJ64:AJ66">
    <cfRule type="expression" dxfId="27" priority="5951" stopIfTrue="1">
      <formula>SEARCH("Baserun",$C88)="False"</formula>
    </cfRule>
    <cfRule type="expression" dxfId="26" priority="5952" stopIfTrue="1">
      <formula>SEARCH("Baseline",$C60)="False"</formula>
    </cfRule>
  </conditionalFormatting>
  <conditionalFormatting sqref="AD75 AF75">
    <cfRule type="expression" dxfId="25" priority="6019" stopIfTrue="1">
      <formula>SEARCH("Baserun",$C99)="False"</formula>
    </cfRule>
    <cfRule type="expression" dxfId="24" priority="6020" stopIfTrue="1">
      <formula>SEARCH("Baseline",$C75)="False"</formula>
    </cfRule>
  </conditionalFormatting>
  <conditionalFormatting sqref="AD72:AD74 AF72:AF74 D72:D74 F72:F74 H72:H74 J72:J74 L72:L74 N72:N74 P72:P74 R72:R74 T72:T74 V72:V74 X72:X74 Z72:Z74 AB72:AB74 AH72:AH74 AJ72:AJ74">
    <cfRule type="expression" dxfId="23" priority="6023" stopIfTrue="1">
      <formula>SEARCH("Baserun",$C98)="False"</formula>
    </cfRule>
    <cfRule type="expression" dxfId="22" priority="6024" stopIfTrue="1">
      <formula>SEARCH("Baseline",$C72)="False"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NOT(ISERROR(SEARCH("=",AN55)))</xm:f>
            <xm:f>"="</xm:f>
            <x14:dxf>
              <fill>
                <patternFill>
                  <bgColor theme="0"/>
                </patternFill>
              </fill>
            </x14:dxf>
          </x14:cfRule>
          <xm:sqref>AN55:AN58</xm:sqref>
        </x14:conditionalFormatting>
        <x14:conditionalFormatting xmlns:xm="http://schemas.microsoft.com/office/excel/2006/main">
          <x14:cfRule type="containsText" priority="804" stopIfTrue="1" operator="containsText" id="{5C0DCE66-702E-4E20-8C17-869F62A9A05D}">
            <xm:f>NOT(ISERROR(SEARCH("=",AN64)))</xm:f>
            <xm:f>"="</xm:f>
            <x14:dxf>
              <fill>
                <patternFill>
                  <bgColor theme="0"/>
                </patternFill>
              </fill>
            </x14:dxf>
          </x14:cfRule>
          <xm:sqref>AN70 AN64:AN66</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AN5:AN9 AN11:AN14 AN16:AN26 AN28:AN38 AN40 AN42 AN44:AN45 AN47:AN48 AN50:AN53</xm:sqref>
        </x14:conditionalFormatting>
        <x14:conditionalFormatting xmlns:xm="http://schemas.microsoft.com/office/excel/2006/main">
          <x14:cfRule type="containsText" priority="257" stopIfTrue="1" operator="containsText" id="{AC1B2EDC-421E-4181-8776-B5C50F993B46}">
            <xm:f>NOT(ISERROR(SEARCH("=",AN60)))</xm:f>
            <xm:f>"="</xm:f>
            <x14:dxf>
              <fill>
                <patternFill>
                  <bgColor theme="0"/>
                </patternFill>
              </fill>
            </x14:dxf>
          </x14:cfRule>
          <xm:sqref>AN60:AN62</xm:sqref>
        </x14:conditionalFormatting>
        <x14:conditionalFormatting xmlns:xm="http://schemas.microsoft.com/office/excel/2006/main">
          <x14:cfRule type="containsText" priority="251" stopIfTrue="1" operator="containsText" id="{18EDCD13-BAD5-42C8-B2F2-2BF9C908ECDF}">
            <xm:f>NOT(ISERROR(SEARCH("=",AN68)))</xm:f>
            <xm:f>"="</xm:f>
            <x14:dxf>
              <fill>
                <patternFill>
                  <bgColor theme="0"/>
                </patternFill>
              </fill>
            </x14:dxf>
          </x14:cfRule>
          <xm:sqref>AN68</xm:sqref>
        </x14:conditionalFormatting>
        <x14:conditionalFormatting xmlns:xm="http://schemas.microsoft.com/office/excel/2006/main">
          <x14:cfRule type="containsText" priority="245" stopIfTrue="1" operator="containsText" id="{21B8C8F3-9958-4287-8C77-F072C778E29B}">
            <xm:f>NOT(ISERROR(SEARCH("=",AN72)))</xm:f>
            <xm:f>"="</xm:f>
            <x14:dxf>
              <fill>
                <patternFill>
                  <bgColor theme="0"/>
                </patternFill>
              </fill>
            </x14:dxf>
          </x14:cfRule>
          <xm:sqref>AN72:AN75</xm:sqref>
        </x14:conditionalFormatting>
        <x14:conditionalFormatting xmlns:xm="http://schemas.microsoft.com/office/excel/2006/main">
          <x14:cfRule type="containsText" priority="239" stopIfTrue="1" operator="containsText" id="{BEB597C9-1E9B-4993-8319-A83936AFE59D}">
            <xm:f>NOT(ISERROR(SEARCH("=",AN77)))</xm:f>
            <xm:f>"="</xm:f>
            <x14:dxf>
              <fill>
                <patternFill>
                  <bgColor theme="0"/>
                </patternFill>
              </fill>
            </x14:dxf>
          </x14:cfRule>
          <xm:sqref>AN77:AN79</xm:sqref>
        </x14:conditionalFormatting>
        <x14:conditionalFormatting xmlns:xm="http://schemas.microsoft.com/office/excel/2006/main">
          <x14:cfRule type="containsText" priority="115" stopIfTrue="1" operator="containsText" id="{9636FD09-4106-4950-B4BC-DA6394EF4DFF}">
            <xm:f>NOT(ISERROR(SEARCH("=",AN76)))</xm:f>
            <xm:f>"="</xm:f>
            <x14:dxf>
              <fill>
                <patternFill>
                  <bgColor theme="0"/>
                </patternFill>
              </fill>
            </x14:dxf>
          </x14:cfRule>
          <xm:sqref>AN76</xm:sqref>
        </x14:conditionalFormatting>
        <x14:conditionalFormatting xmlns:xm="http://schemas.microsoft.com/office/excel/2006/main">
          <x14:cfRule type="containsText" priority="65" stopIfTrue="1" operator="containsText" id="{5C5F1704-E0D5-4C50-9FC3-A0FD579406B6}">
            <xm:f>NOT(ISERROR(SEARCH("=",AN10)))</xm:f>
            <xm:f>"="</xm:f>
            <x14:dxf>
              <fill>
                <patternFill>
                  <bgColor theme="0"/>
                </patternFill>
              </fill>
            </x14:dxf>
          </x14:cfRule>
          <xm:sqref>AN10</xm:sqref>
        </x14:conditionalFormatting>
        <x14:conditionalFormatting xmlns:xm="http://schemas.microsoft.com/office/excel/2006/main">
          <x14:cfRule type="containsText" priority="61" stopIfTrue="1" operator="containsText" id="{643636C0-97C2-473B-AA57-79696BD7E645}">
            <xm:f>NOT(ISERROR(SEARCH("=",AN15)))</xm:f>
            <xm:f>"="</xm:f>
            <x14:dxf>
              <fill>
                <patternFill>
                  <bgColor theme="0"/>
                </patternFill>
              </fill>
            </x14:dxf>
          </x14:cfRule>
          <xm:sqref>AN15</xm:sqref>
        </x14:conditionalFormatting>
        <x14:conditionalFormatting xmlns:xm="http://schemas.microsoft.com/office/excel/2006/main">
          <x14:cfRule type="containsText" priority="57" stopIfTrue="1" operator="containsText" id="{CAE11FD9-D0B8-4F80-8189-4A0F6FE3A0F9}">
            <xm:f>NOT(ISERROR(SEARCH("=",AN27)))</xm:f>
            <xm:f>"="</xm:f>
            <x14:dxf>
              <fill>
                <patternFill>
                  <bgColor theme="0"/>
                </patternFill>
              </fill>
            </x14:dxf>
          </x14:cfRule>
          <xm:sqref>AN27</xm:sqref>
        </x14:conditionalFormatting>
        <x14:conditionalFormatting xmlns:xm="http://schemas.microsoft.com/office/excel/2006/main">
          <x14:cfRule type="containsText" priority="53" stopIfTrue="1" operator="containsText" id="{BE983DF8-213A-477F-95F1-5967DDEA35CC}">
            <xm:f>NOT(ISERROR(SEARCH("=",AN39)))</xm:f>
            <xm:f>"="</xm:f>
            <x14:dxf>
              <fill>
                <patternFill>
                  <bgColor theme="0"/>
                </patternFill>
              </fill>
            </x14:dxf>
          </x14:cfRule>
          <xm:sqref>AN39</xm:sqref>
        </x14:conditionalFormatting>
        <x14:conditionalFormatting xmlns:xm="http://schemas.microsoft.com/office/excel/2006/main">
          <x14:cfRule type="containsText" priority="49" stopIfTrue="1" operator="containsText" id="{C217DACB-8C4B-40BA-8F4A-2CE69AF0C7E3}">
            <xm:f>NOT(ISERROR(SEARCH("=",AN41)))</xm:f>
            <xm:f>"="</xm:f>
            <x14:dxf>
              <fill>
                <patternFill>
                  <bgColor theme="0"/>
                </patternFill>
              </fill>
            </x14:dxf>
          </x14:cfRule>
          <xm:sqref>AN41</xm:sqref>
        </x14:conditionalFormatting>
        <x14:conditionalFormatting xmlns:xm="http://schemas.microsoft.com/office/excel/2006/main">
          <x14:cfRule type="containsText" priority="45" stopIfTrue="1" operator="containsText" id="{007E07BE-DD85-468B-9461-FE9542C206BB}">
            <xm:f>NOT(ISERROR(SEARCH("=",AN43)))</xm:f>
            <xm:f>"="</xm:f>
            <x14:dxf>
              <fill>
                <patternFill>
                  <bgColor theme="0"/>
                </patternFill>
              </fill>
            </x14:dxf>
          </x14:cfRule>
          <xm:sqref>AN43</xm:sqref>
        </x14:conditionalFormatting>
        <x14:conditionalFormatting xmlns:xm="http://schemas.microsoft.com/office/excel/2006/main">
          <x14:cfRule type="containsText" priority="41" stopIfTrue="1" operator="containsText" id="{AE71597D-3EB6-4575-BCBA-00C4A3FEB877}">
            <xm:f>NOT(ISERROR(SEARCH("=",AN46)))</xm:f>
            <xm:f>"="</xm:f>
            <x14:dxf>
              <fill>
                <patternFill>
                  <bgColor theme="0"/>
                </patternFill>
              </fill>
            </x14:dxf>
          </x14:cfRule>
          <xm:sqref>AN46</xm:sqref>
        </x14:conditionalFormatting>
        <x14:conditionalFormatting xmlns:xm="http://schemas.microsoft.com/office/excel/2006/main">
          <x14:cfRule type="containsText" priority="37" stopIfTrue="1" operator="containsText" id="{15874458-B85F-46E9-A0BE-C65AA9CDD337}">
            <xm:f>NOT(ISERROR(SEARCH("=",AN49)))</xm:f>
            <xm:f>"="</xm:f>
            <x14:dxf>
              <fill>
                <patternFill>
                  <bgColor theme="0"/>
                </patternFill>
              </fill>
            </x14:dxf>
          </x14:cfRule>
          <xm:sqref>AN49</xm:sqref>
        </x14:conditionalFormatting>
        <x14:conditionalFormatting xmlns:xm="http://schemas.microsoft.com/office/excel/2006/main">
          <x14:cfRule type="containsText" priority="33" stopIfTrue="1" operator="containsText" id="{C5C91D58-E852-4A52-97DF-18361790C0DE}">
            <xm:f>NOT(ISERROR(SEARCH("=",AN54)))</xm:f>
            <xm:f>"="</xm:f>
            <x14:dxf>
              <fill>
                <patternFill>
                  <bgColor theme="0"/>
                </patternFill>
              </fill>
            </x14:dxf>
          </x14:cfRule>
          <xm:sqref>AN54</xm:sqref>
        </x14:conditionalFormatting>
        <x14:conditionalFormatting xmlns:xm="http://schemas.microsoft.com/office/excel/2006/main">
          <x14:cfRule type="containsText" priority="29" stopIfTrue="1" operator="containsText" id="{A57BF127-7A53-4E68-8C53-324450D01B3F}">
            <xm:f>NOT(ISERROR(SEARCH("=",AN59)))</xm:f>
            <xm:f>"="</xm:f>
            <x14:dxf>
              <fill>
                <patternFill>
                  <bgColor theme="0"/>
                </patternFill>
              </fill>
            </x14:dxf>
          </x14:cfRule>
          <xm:sqref>AN59</xm:sqref>
        </x14:conditionalFormatting>
        <x14:conditionalFormatting xmlns:xm="http://schemas.microsoft.com/office/excel/2006/main">
          <x14:cfRule type="containsText" priority="25" stopIfTrue="1" operator="containsText" id="{61FDED4A-BBE6-42F3-B422-0F57098C5091}">
            <xm:f>NOT(ISERROR(SEARCH("=",AN67)))</xm:f>
            <xm:f>"="</xm:f>
            <x14:dxf>
              <fill>
                <patternFill>
                  <bgColor theme="0"/>
                </patternFill>
              </fill>
            </x14:dxf>
          </x14:cfRule>
          <xm:sqref>AN67</xm:sqref>
        </x14:conditionalFormatting>
        <x14:conditionalFormatting xmlns:xm="http://schemas.microsoft.com/office/excel/2006/main">
          <x14:cfRule type="containsText" priority="21" stopIfTrue="1" operator="containsText" id="{1EEC6047-24C8-4DB5-9C16-B46FE15F41A4}">
            <xm:f>NOT(ISERROR(SEARCH("=",AN63)))</xm:f>
            <xm:f>"="</xm:f>
            <x14:dxf>
              <fill>
                <patternFill>
                  <bgColor theme="0"/>
                </patternFill>
              </fill>
            </x14:dxf>
          </x14:cfRule>
          <xm:sqref>AN63</xm:sqref>
        </x14:conditionalFormatting>
        <x14:conditionalFormatting xmlns:xm="http://schemas.microsoft.com/office/excel/2006/main">
          <x14:cfRule type="containsText" priority="17" stopIfTrue="1" operator="containsText" id="{CA81814D-A67F-4B56-878F-2F1AEDB763C1}">
            <xm:f>NOT(ISERROR(SEARCH("=",AN69)))</xm:f>
            <xm:f>"="</xm:f>
            <x14:dxf>
              <fill>
                <patternFill>
                  <bgColor theme="0"/>
                </patternFill>
              </fill>
            </x14:dxf>
          </x14:cfRule>
          <xm:sqref>AN69</xm:sqref>
        </x14:conditionalFormatting>
        <x14:conditionalFormatting xmlns:xm="http://schemas.microsoft.com/office/excel/2006/main">
          <x14:cfRule type="containsText" priority="13" stopIfTrue="1" operator="containsText" id="{552B43CF-4095-4B11-949C-06E3B9BC660F}">
            <xm:f>NOT(ISERROR(SEARCH("=",AN71)))</xm:f>
            <xm:f>"="</xm:f>
            <x14:dxf>
              <fill>
                <patternFill>
                  <bgColor theme="0"/>
                </patternFill>
              </fill>
            </x14:dxf>
          </x14:cfRule>
          <xm:sqref>AN71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190"/>
  <sheetViews>
    <sheetView zoomScaleNormal="100" workbookViewId="0">
      <pane xSplit="3" topLeftCell="D1" activePane="topRight" state="frozen"/>
      <selection activeCell="A121" sqref="A121"/>
      <selection pane="topRight" activeCell="B47" sqref="B47"/>
    </sheetView>
  </sheetViews>
  <sheetFormatPr defaultRowHeight="15" x14ac:dyDescent="0.25"/>
  <cols>
    <col min="1" max="1" width="9.5703125" style="41" bestFit="1" customWidth="1"/>
    <col min="2" max="2" width="21.5703125" style="41" customWidth="1"/>
    <col min="3" max="3" width="48.85546875" style="41" customWidth="1"/>
    <col min="4" max="4" width="9.140625" style="41"/>
    <col min="5" max="5" width="29" style="41" customWidth="1"/>
    <col min="6" max="11" width="9.140625" style="41"/>
    <col min="12" max="12" width="23.85546875" style="41" bestFit="1" customWidth="1"/>
    <col min="13" max="121" width="9.140625" style="41"/>
    <col min="122" max="122" width="56" style="41" bestFit="1" customWidth="1"/>
    <col min="123" max="123" width="90.85546875" style="41" bestFit="1" customWidth="1"/>
    <col min="124" max="16384" width="9.140625" style="41"/>
  </cols>
  <sheetData>
    <row r="1" spans="1:126" x14ac:dyDescent="0.25">
      <c r="A1" s="3" t="s">
        <v>88</v>
      </c>
      <c r="D1" s="41">
        <v>2</v>
      </c>
      <c r="E1" s="41">
        <v>3</v>
      </c>
      <c r="F1" s="41">
        <v>4</v>
      </c>
      <c r="G1" s="41">
        <v>5</v>
      </c>
      <c r="H1" s="41">
        <v>6</v>
      </c>
      <c r="I1" s="41">
        <v>7</v>
      </c>
      <c r="J1" s="41">
        <v>8</v>
      </c>
      <c r="K1" s="41">
        <v>9</v>
      </c>
      <c r="L1" s="41">
        <v>10</v>
      </c>
      <c r="M1" s="41">
        <v>11</v>
      </c>
      <c r="N1" s="41">
        <v>12</v>
      </c>
      <c r="O1" s="41">
        <v>13</v>
      </c>
      <c r="P1" s="41">
        <v>14</v>
      </c>
      <c r="Q1" s="41">
        <v>15</v>
      </c>
      <c r="R1" s="41">
        <v>16</v>
      </c>
      <c r="S1" s="41">
        <v>17</v>
      </c>
      <c r="T1" s="41">
        <v>18</v>
      </c>
      <c r="U1" s="41">
        <v>19</v>
      </c>
      <c r="V1" s="41">
        <v>20</v>
      </c>
      <c r="W1" s="41">
        <v>21</v>
      </c>
      <c r="X1" s="41">
        <v>22</v>
      </c>
      <c r="Y1" s="41">
        <v>23</v>
      </c>
      <c r="Z1" s="41">
        <v>24</v>
      </c>
      <c r="AA1" s="41">
        <v>25</v>
      </c>
      <c r="AB1" s="41">
        <v>26</v>
      </c>
      <c r="AC1" s="41">
        <v>27</v>
      </c>
      <c r="AD1" s="41">
        <v>28</v>
      </c>
      <c r="AE1" s="41">
        <v>29</v>
      </c>
      <c r="AF1" s="41">
        <v>30</v>
      </c>
      <c r="AG1" s="41">
        <v>31</v>
      </c>
      <c r="AH1" s="41">
        <v>32</v>
      </c>
      <c r="AI1" s="41">
        <v>33</v>
      </c>
      <c r="AJ1" s="41">
        <v>34</v>
      </c>
      <c r="AK1" s="41">
        <v>35</v>
      </c>
      <c r="AL1" s="41">
        <v>36</v>
      </c>
      <c r="AM1" s="41">
        <v>37</v>
      </c>
      <c r="AN1" s="41">
        <v>38</v>
      </c>
      <c r="AO1" s="41">
        <v>39</v>
      </c>
      <c r="AP1" s="41">
        <v>40</v>
      </c>
      <c r="AQ1" s="41">
        <v>41</v>
      </c>
      <c r="AR1" s="41">
        <v>42</v>
      </c>
      <c r="AS1" s="41">
        <v>43</v>
      </c>
      <c r="AT1" s="41">
        <v>44</v>
      </c>
      <c r="AU1" s="41">
        <v>45</v>
      </c>
      <c r="AV1" s="41">
        <v>46</v>
      </c>
      <c r="AW1" s="41">
        <v>47</v>
      </c>
      <c r="AX1" s="41">
        <v>48</v>
      </c>
      <c r="AY1" s="41">
        <v>49</v>
      </c>
      <c r="AZ1" s="41">
        <v>50</v>
      </c>
      <c r="BA1" s="41">
        <v>51</v>
      </c>
      <c r="BB1" s="41">
        <v>52</v>
      </c>
      <c r="BC1" s="41">
        <v>53</v>
      </c>
      <c r="BD1" s="41">
        <v>54</v>
      </c>
    </row>
    <row r="2" spans="1:126" x14ac:dyDescent="0.25">
      <c r="F2" s="41" t="s">
        <v>28</v>
      </c>
      <c r="J2" s="41" t="s">
        <v>29</v>
      </c>
      <c r="M2" s="41" t="s">
        <v>30</v>
      </c>
      <c r="Y2" s="41" t="s">
        <v>30</v>
      </c>
      <c r="AK2" s="41" t="s">
        <v>30</v>
      </c>
      <c r="AW2" s="41" t="s">
        <v>30</v>
      </c>
      <c r="BE2" s="41" t="s">
        <v>30</v>
      </c>
      <c r="BK2" s="41" t="s">
        <v>31</v>
      </c>
      <c r="BN2" s="41" t="s">
        <v>32</v>
      </c>
      <c r="BZ2" s="41" t="s">
        <v>32</v>
      </c>
      <c r="CL2" s="41" t="s">
        <v>32</v>
      </c>
      <c r="CX2" s="41" t="s">
        <v>32</v>
      </c>
      <c r="DF2" s="41" t="s">
        <v>32</v>
      </c>
      <c r="DL2" s="41" t="s">
        <v>33</v>
      </c>
      <c r="DM2" s="41" t="s">
        <v>34</v>
      </c>
      <c r="DQ2" s="41" t="s">
        <v>35</v>
      </c>
    </row>
    <row r="3" spans="1:126" x14ac:dyDescent="0.25">
      <c r="H3" s="41" t="s">
        <v>36</v>
      </c>
      <c r="I3" s="41" t="s">
        <v>34</v>
      </c>
      <c r="J3" s="41" t="s">
        <v>37</v>
      </c>
      <c r="M3" s="41" t="s">
        <v>38</v>
      </c>
      <c r="Y3" s="41" t="s">
        <v>39</v>
      </c>
      <c r="AK3" s="41" t="s">
        <v>89</v>
      </c>
      <c r="AW3" s="41" t="s">
        <v>40</v>
      </c>
      <c r="BE3" s="41" t="s">
        <v>41</v>
      </c>
      <c r="BH3" s="41" t="s">
        <v>42</v>
      </c>
      <c r="BK3" s="41" t="s">
        <v>37</v>
      </c>
      <c r="BN3" s="41" t="s">
        <v>38</v>
      </c>
      <c r="BZ3" s="41" t="s">
        <v>39</v>
      </c>
      <c r="CL3" s="41" t="s">
        <v>89</v>
      </c>
      <c r="CX3" s="41" t="s">
        <v>40</v>
      </c>
      <c r="DF3" s="41" t="s">
        <v>41</v>
      </c>
      <c r="DI3" s="41" t="s">
        <v>42</v>
      </c>
      <c r="DL3" s="41" t="s">
        <v>43</v>
      </c>
      <c r="DM3" s="41" t="s">
        <v>44</v>
      </c>
      <c r="DN3" s="41" t="s">
        <v>45</v>
      </c>
      <c r="DO3" s="41" t="s">
        <v>46</v>
      </c>
      <c r="DP3" s="41" t="s">
        <v>47</v>
      </c>
      <c r="DQ3" s="41" t="s">
        <v>48</v>
      </c>
    </row>
    <row r="4" spans="1:126" x14ac:dyDescent="0.25">
      <c r="A4" s="41" t="s">
        <v>76</v>
      </c>
      <c r="B4" s="41" t="s">
        <v>49</v>
      </c>
      <c r="C4" s="41" t="s">
        <v>50</v>
      </c>
      <c r="D4" s="41" t="s">
        <v>51</v>
      </c>
      <c r="E4" s="41" t="s">
        <v>52</v>
      </c>
      <c r="F4" s="41" t="s">
        <v>53</v>
      </c>
      <c r="G4" s="41" t="s">
        <v>54</v>
      </c>
      <c r="H4" s="41" t="s">
        <v>55</v>
      </c>
      <c r="I4" s="41" t="s">
        <v>56</v>
      </c>
      <c r="J4" s="41" t="s">
        <v>57</v>
      </c>
      <c r="K4" s="41" t="s">
        <v>58</v>
      </c>
      <c r="L4" s="41" t="s">
        <v>59</v>
      </c>
      <c r="M4" s="41" t="s">
        <v>60</v>
      </c>
      <c r="N4" s="41" t="s">
        <v>61</v>
      </c>
      <c r="O4" s="41" t="s">
        <v>62</v>
      </c>
      <c r="P4" s="41" t="s">
        <v>63</v>
      </c>
      <c r="Q4" s="41" t="s">
        <v>64</v>
      </c>
      <c r="R4" s="41" t="s">
        <v>90</v>
      </c>
      <c r="S4" s="41" t="s">
        <v>91</v>
      </c>
      <c r="T4" s="41" t="s">
        <v>66</v>
      </c>
      <c r="U4" s="41" t="s">
        <v>67</v>
      </c>
      <c r="V4" s="41" t="s">
        <v>68</v>
      </c>
      <c r="W4" s="41" t="s">
        <v>92</v>
      </c>
      <c r="X4" s="41" t="s">
        <v>69</v>
      </c>
      <c r="Y4" s="41" t="s">
        <v>60</v>
      </c>
      <c r="Z4" s="41" t="s">
        <v>61</v>
      </c>
      <c r="AA4" s="41" t="s">
        <v>62</v>
      </c>
      <c r="AB4" s="41" t="s">
        <v>63</v>
      </c>
      <c r="AC4" s="41" t="s">
        <v>64</v>
      </c>
      <c r="AD4" s="41" t="s">
        <v>90</v>
      </c>
      <c r="AE4" s="41" t="s">
        <v>91</v>
      </c>
      <c r="AF4" s="41" t="s">
        <v>66</v>
      </c>
      <c r="AG4" s="41" t="s">
        <v>67</v>
      </c>
      <c r="AH4" s="41" t="s">
        <v>68</v>
      </c>
      <c r="AI4" s="41" t="s">
        <v>92</v>
      </c>
      <c r="AJ4" s="41" t="s">
        <v>69</v>
      </c>
      <c r="AK4" s="41" t="s">
        <v>60</v>
      </c>
      <c r="AL4" s="41" t="s">
        <v>61</v>
      </c>
      <c r="AM4" s="41" t="s">
        <v>62</v>
      </c>
      <c r="AN4" s="41" t="s">
        <v>63</v>
      </c>
      <c r="AO4" s="41" t="s">
        <v>64</v>
      </c>
      <c r="AP4" s="41" t="s">
        <v>90</v>
      </c>
      <c r="AQ4" s="41" t="s">
        <v>91</v>
      </c>
      <c r="AR4" s="41" t="s">
        <v>66</v>
      </c>
      <c r="AS4" s="41" t="s">
        <v>67</v>
      </c>
      <c r="AT4" s="41" t="s">
        <v>68</v>
      </c>
      <c r="AU4" s="41" t="s">
        <v>92</v>
      </c>
      <c r="AV4" s="41" t="s">
        <v>69</v>
      </c>
      <c r="AW4" s="41" t="s">
        <v>60</v>
      </c>
      <c r="AX4" s="41" t="s">
        <v>61</v>
      </c>
      <c r="AY4" s="41" t="s">
        <v>62</v>
      </c>
      <c r="AZ4" s="41" t="s">
        <v>63</v>
      </c>
      <c r="BA4" s="41" t="s">
        <v>64</v>
      </c>
      <c r="BB4" s="41" t="s">
        <v>90</v>
      </c>
      <c r="BC4" s="41" t="s">
        <v>91</v>
      </c>
      <c r="BD4" s="41" t="s">
        <v>66</v>
      </c>
      <c r="BE4" s="41" t="s">
        <v>70</v>
      </c>
      <c r="BF4" s="41" t="s">
        <v>71</v>
      </c>
      <c r="BG4" s="41" t="s">
        <v>72</v>
      </c>
      <c r="BH4" s="41" t="s">
        <v>70</v>
      </c>
      <c r="BI4" s="41" t="s">
        <v>71</v>
      </c>
      <c r="BJ4" s="41" t="s">
        <v>72</v>
      </c>
      <c r="BK4" s="41" t="s">
        <v>57</v>
      </c>
      <c r="BL4" s="41" t="s">
        <v>58</v>
      </c>
      <c r="BM4" s="41" t="s">
        <v>59</v>
      </c>
      <c r="BN4" s="41" t="s">
        <v>60</v>
      </c>
      <c r="BO4" s="41" t="s">
        <v>61</v>
      </c>
      <c r="BP4" s="41" t="s">
        <v>62</v>
      </c>
      <c r="BQ4" s="41" t="s">
        <v>63</v>
      </c>
      <c r="BR4" s="41" t="s">
        <v>64</v>
      </c>
      <c r="BS4" s="41" t="s">
        <v>90</v>
      </c>
      <c r="BT4" s="41" t="s">
        <v>65</v>
      </c>
      <c r="BU4" s="41" t="s">
        <v>66</v>
      </c>
      <c r="BV4" s="41" t="s">
        <v>67</v>
      </c>
      <c r="BW4" s="41" t="s">
        <v>68</v>
      </c>
      <c r="BX4" s="41" t="s">
        <v>92</v>
      </c>
      <c r="BY4" s="41" t="s">
        <v>69</v>
      </c>
      <c r="BZ4" s="41" t="s">
        <v>60</v>
      </c>
      <c r="CA4" s="41" t="s">
        <v>61</v>
      </c>
      <c r="CB4" s="41" t="s">
        <v>62</v>
      </c>
      <c r="CC4" s="41" t="s">
        <v>63</v>
      </c>
      <c r="CD4" s="41" t="s">
        <v>64</v>
      </c>
      <c r="CE4" s="41" t="s">
        <v>90</v>
      </c>
      <c r="CF4" s="41" t="s">
        <v>91</v>
      </c>
      <c r="CG4" s="41" t="s">
        <v>66</v>
      </c>
      <c r="CH4" s="41" t="s">
        <v>67</v>
      </c>
      <c r="CI4" s="41" t="s">
        <v>68</v>
      </c>
      <c r="CJ4" s="41" t="s">
        <v>92</v>
      </c>
      <c r="CK4" s="41" t="s">
        <v>69</v>
      </c>
      <c r="CL4" s="41" t="s">
        <v>60</v>
      </c>
      <c r="CM4" s="41" t="s">
        <v>61</v>
      </c>
      <c r="CN4" s="41" t="s">
        <v>62</v>
      </c>
      <c r="CO4" s="41" t="s">
        <v>63</v>
      </c>
      <c r="CP4" s="41" t="s">
        <v>64</v>
      </c>
      <c r="CQ4" s="41" t="s">
        <v>90</v>
      </c>
      <c r="CR4" s="41" t="s">
        <v>91</v>
      </c>
      <c r="CS4" s="41" t="s">
        <v>66</v>
      </c>
      <c r="CT4" s="41" t="s">
        <v>67</v>
      </c>
      <c r="CU4" s="41" t="s">
        <v>68</v>
      </c>
      <c r="CV4" s="41" t="s">
        <v>92</v>
      </c>
      <c r="CW4" s="41" t="s">
        <v>69</v>
      </c>
      <c r="CX4" s="41" t="s">
        <v>60</v>
      </c>
      <c r="CY4" s="41" t="s">
        <v>61</v>
      </c>
      <c r="CZ4" s="41" t="s">
        <v>62</v>
      </c>
      <c r="DA4" s="41" t="s">
        <v>63</v>
      </c>
      <c r="DB4" s="41" t="s">
        <v>64</v>
      </c>
      <c r="DC4" s="41" t="s">
        <v>90</v>
      </c>
      <c r="DD4" s="41" t="s">
        <v>91</v>
      </c>
      <c r="DE4" s="41" t="s">
        <v>66</v>
      </c>
      <c r="DF4" s="41" t="s">
        <v>70</v>
      </c>
      <c r="DG4" s="41" t="s">
        <v>71</v>
      </c>
      <c r="DH4" s="41" t="s">
        <v>72</v>
      </c>
      <c r="DI4" s="41" t="s">
        <v>70</v>
      </c>
      <c r="DJ4" s="41" t="s">
        <v>71</v>
      </c>
      <c r="DK4" s="41" t="s">
        <v>72</v>
      </c>
      <c r="DL4" s="41" t="s">
        <v>73</v>
      </c>
      <c r="DM4" s="41" t="s">
        <v>73</v>
      </c>
      <c r="DN4" s="41" t="s">
        <v>73</v>
      </c>
      <c r="DO4" s="41" t="s">
        <v>73</v>
      </c>
      <c r="DP4" s="41" t="s">
        <v>73</v>
      </c>
      <c r="DQ4" s="41" t="s">
        <v>73</v>
      </c>
      <c r="DR4" s="41" t="s">
        <v>74</v>
      </c>
      <c r="DS4" s="41" t="s">
        <v>75</v>
      </c>
    </row>
    <row r="5" spans="1:126" x14ac:dyDescent="0.25">
      <c r="B5" s="91" t="s">
        <v>207</v>
      </c>
      <c r="C5" s="91" t="s">
        <v>142</v>
      </c>
      <c r="D5" s="91">
        <v>300006</v>
      </c>
      <c r="E5" s="91" t="s">
        <v>100</v>
      </c>
      <c r="F5" s="91" t="s">
        <v>94</v>
      </c>
      <c r="G5" s="93">
        <v>5.6944444444444443E-2</v>
      </c>
      <c r="H5" s="91" t="s">
        <v>95</v>
      </c>
      <c r="I5" s="91">
        <v>0.06</v>
      </c>
      <c r="J5" s="91" t="s">
        <v>96</v>
      </c>
      <c r="K5" s="91" t="s">
        <v>96</v>
      </c>
      <c r="L5" s="91" t="s">
        <v>106</v>
      </c>
      <c r="M5" s="91">
        <v>8.3427600000000002</v>
      </c>
      <c r="N5" s="91">
        <v>80517.100000000006</v>
      </c>
      <c r="O5" s="91">
        <v>22644.6</v>
      </c>
      <c r="P5" s="91">
        <v>0</v>
      </c>
      <c r="Q5" s="91">
        <v>1718.59</v>
      </c>
      <c r="R5" s="91">
        <v>0</v>
      </c>
      <c r="S5" s="91">
        <v>78440.899999999994</v>
      </c>
      <c r="T5" s="91">
        <v>183329</v>
      </c>
      <c r="U5" s="91">
        <v>229701</v>
      </c>
      <c r="V5" s="91">
        <v>0</v>
      </c>
      <c r="W5" s="91">
        <v>0</v>
      </c>
      <c r="X5" s="91">
        <v>413031</v>
      </c>
      <c r="Y5" s="91">
        <v>1282.23</v>
      </c>
      <c r="Z5" s="91">
        <v>0</v>
      </c>
      <c r="AA5" s="91">
        <v>0</v>
      </c>
      <c r="AB5" s="91">
        <v>0</v>
      </c>
      <c r="AC5" s="91">
        <v>0</v>
      </c>
      <c r="AD5" s="91">
        <v>609.05100000000004</v>
      </c>
      <c r="AE5" s="91">
        <v>0</v>
      </c>
      <c r="AF5" s="91">
        <v>1891.28</v>
      </c>
      <c r="AG5" s="91">
        <v>0</v>
      </c>
      <c r="AH5" s="91">
        <v>0</v>
      </c>
      <c r="AI5" s="91">
        <v>0</v>
      </c>
      <c r="AJ5" s="91">
        <v>1891.28</v>
      </c>
      <c r="AK5" s="91">
        <v>0</v>
      </c>
      <c r="AL5" s="91">
        <v>0</v>
      </c>
      <c r="AM5" s="91">
        <v>0</v>
      </c>
      <c r="AN5" s="91">
        <v>0</v>
      </c>
      <c r="AO5" s="91">
        <v>0</v>
      </c>
      <c r="AP5" s="91">
        <v>0</v>
      </c>
      <c r="AQ5" s="91">
        <v>0</v>
      </c>
      <c r="AR5" s="91">
        <v>0</v>
      </c>
      <c r="AS5" s="91">
        <v>0</v>
      </c>
      <c r="AT5" s="91">
        <v>0</v>
      </c>
      <c r="AU5" s="91">
        <v>0</v>
      </c>
      <c r="AV5" s="91">
        <v>0</v>
      </c>
      <c r="AW5" s="91">
        <v>3.9333300000000002</v>
      </c>
      <c r="AX5" s="91">
        <v>54.6751</v>
      </c>
      <c r="AY5" s="91">
        <v>10.8879</v>
      </c>
      <c r="AZ5" s="91">
        <v>0</v>
      </c>
      <c r="BA5" s="91">
        <v>0.54249099999999995</v>
      </c>
      <c r="BB5" s="91">
        <v>1.63419</v>
      </c>
      <c r="BC5" s="91">
        <v>36.124299999999998</v>
      </c>
      <c r="BD5" s="91">
        <v>107.797</v>
      </c>
      <c r="BE5" s="91"/>
      <c r="BF5" s="91"/>
      <c r="BG5" s="91"/>
      <c r="BH5" s="91"/>
      <c r="BI5" s="91"/>
      <c r="BJ5" s="91"/>
      <c r="BK5" s="91" t="s">
        <v>96</v>
      </c>
      <c r="BL5" s="91" t="s">
        <v>96</v>
      </c>
      <c r="BM5" s="91" t="s">
        <v>104</v>
      </c>
      <c r="BN5" s="91">
        <v>9.4745100000000004</v>
      </c>
      <c r="BO5" s="91">
        <v>75404.399999999994</v>
      </c>
      <c r="BP5" s="91">
        <v>35578.699999999997</v>
      </c>
      <c r="BQ5" s="91">
        <v>0</v>
      </c>
      <c r="BR5" s="91">
        <v>1376.62</v>
      </c>
      <c r="BS5" s="91">
        <v>0</v>
      </c>
      <c r="BT5" s="91">
        <v>72774.600000000006</v>
      </c>
      <c r="BU5" s="91">
        <v>185144</v>
      </c>
      <c r="BV5" s="91">
        <v>229701</v>
      </c>
      <c r="BW5" s="91">
        <v>0</v>
      </c>
      <c r="BX5" s="91">
        <v>0</v>
      </c>
      <c r="BY5" s="91">
        <v>414845</v>
      </c>
      <c r="BZ5" s="91">
        <v>1666.48</v>
      </c>
      <c r="CA5" s="91">
        <v>0</v>
      </c>
      <c r="CB5" s="91">
        <v>0</v>
      </c>
      <c r="CC5" s="91">
        <v>0</v>
      </c>
      <c r="CD5" s="91">
        <v>0</v>
      </c>
      <c r="CE5" s="91">
        <v>640.43200000000002</v>
      </c>
      <c r="CF5" s="91">
        <v>0</v>
      </c>
      <c r="CG5" s="91">
        <v>2306.91</v>
      </c>
      <c r="CH5" s="91">
        <v>0</v>
      </c>
      <c r="CI5" s="91">
        <v>0</v>
      </c>
      <c r="CJ5" s="91">
        <v>0</v>
      </c>
      <c r="CK5" s="91">
        <v>2306.91</v>
      </c>
      <c r="CL5" s="91">
        <v>0</v>
      </c>
      <c r="CM5" s="91">
        <v>0</v>
      </c>
      <c r="CN5" s="91">
        <v>0</v>
      </c>
      <c r="CO5" s="91">
        <v>0</v>
      </c>
      <c r="CP5" s="91">
        <v>0</v>
      </c>
      <c r="CQ5" s="91">
        <v>0</v>
      </c>
      <c r="CR5" s="91">
        <v>0</v>
      </c>
      <c r="CS5" s="91">
        <v>0</v>
      </c>
      <c r="CT5" s="91">
        <v>0</v>
      </c>
      <c r="CU5" s="91">
        <v>0</v>
      </c>
      <c r="CV5" s="91">
        <v>0</v>
      </c>
      <c r="CW5" s="91">
        <v>0</v>
      </c>
      <c r="CX5" s="91">
        <v>5.1091100000000003</v>
      </c>
      <c r="CY5" s="91">
        <v>50.322299999999998</v>
      </c>
      <c r="CZ5" s="91">
        <v>16.961099999999998</v>
      </c>
      <c r="DA5" s="91">
        <v>0</v>
      </c>
      <c r="DB5" s="91">
        <v>0.43537799999999999</v>
      </c>
      <c r="DC5" s="91">
        <v>1.71831</v>
      </c>
      <c r="DD5" s="91">
        <v>33.295900000000003</v>
      </c>
      <c r="DE5" s="91">
        <v>107.842</v>
      </c>
      <c r="DF5" s="91"/>
      <c r="DG5" s="91"/>
      <c r="DH5" s="91"/>
      <c r="DI5" s="91"/>
      <c r="DJ5" s="91"/>
      <c r="DK5" s="91"/>
      <c r="DL5" s="91" t="s">
        <v>208</v>
      </c>
      <c r="DM5" s="91" t="s">
        <v>209</v>
      </c>
      <c r="DN5" s="91" t="s">
        <v>98</v>
      </c>
      <c r="DO5" s="91" t="s">
        <v>193</v>
      </c>
      <c r="DP5" s="91">
        <v>8.5</v>
      </c>
      <c r="DQ5" s="91" t="s">
        <v>99</v>
      </c>
      <c r="DR5" s="91" t="s">
        <v>210</v>
      </c>
      <c r="DS5" s="91" t="s">
        <v>211</v>
      </c>
      <c r="DT5" s="91"/>
      <c r="DU5" s="91"/>
      <c r="DV5" s="91"/>
    </row>
    <row r="6" spans="1:126" x14ac:dyDescent="0.25">
      <c r="B6" s="91" t="s">
        <v>212</v>
      </c>
      <c r="C6" s="91" t="s">
        <v>154</v>
      </c>
      <c r="D6" s="91">
        <v>300016</v>
      </c>
      <c r="E6" s="91" t="s">
        <v>93</v>
      </c>
      <c r="F6" s="91" t="s">
        <v>94</v>
      </c>
      <c r="G6" s="93">
        <v>6.5277777777777782E-2</v>
      </c>
      <c r="H6" s="91" t="s">
        <v>95</v>
      </c>
      <c r="I6" s="91">
        <v>1.41</v>
      </c>
      <c r="J6" s="91" t="s">
        <v>96</v>
      </c>
      <c r="K6" s="91" t="s">
        <v>96</v>
      </c>
      <c r="L6" s="91" t="s">
        <v>106</v>
      </c>
      <c r="M6" s="91">
        <v>39.349299999999999</v>
      </c>
      <c r="N6" s="91">
        <v>44721.7</v>
      </c>
      <c r="O6" s="91">
        <v>26392.799999999999</v>
      </c>
      <c r="P6" s="91">
        <v>0</v>
      </c>
      <c r="Q6" s="91">
        <v>4253.2299999999996</v>
      </c>
      <c r="R6" s="91">
        <v>0</v>
      </c>
      <c r="S6" s="91">
        <v>78429.8</v>
      </c>
      <c r="T6" s="91">
        <v>153837</v>
      </c>
      <c r="U6" s="91">
        <v>229701</v>
      </c>
      <c r="V6" s="91">
        <v>0</v>
      </c>
      <c r="W6" s="91">
        <v>0</v>
      </c>
      <c r="X6" s="91">
        <v>383538</v>
      </c>
      <c r="Y6" s="91">
        <v>6047.71</v>
      </c>
      <c r="Z6" s="91">
        <v>0</v>
      </c>
      <c r="AA6" s="91">
        <v>0</v>
      </c>
      <c r="AB6" s="91">
        <v>0</v>
      </c>
      <c r="AC6" s="91">
        <v>0</v>
      </c>
      <c r="AD6" s="91">
        <v>709.47500000000002</v>
      </c>
      <c r="AE6" s="91">
        <v>0</v>
      </c>
      <c r="AF6" s="91">
        <v>6757.18</v>
      </c>
      <c r="AG6" s="91">
        <v>0</v>
      </c>
      <c r="AH6" s="91">
        <v>0</v>
      </c>
      <c r="AI6" s="91">
        <v>0</v>
      </c>
      <c r="AJ6" s="91">
        <v>6757.18</v>
      </c>
      <c r="AK6" s="91">
        <v>0</v>
      </c>
      <c r="AL6" s="91">
        <v>0</v>
      </c>
      <c r="AM6" s="91">
        <v>0</v>
      </c>
      <c r="AN6" s="91">
        <v>0</v>
      </c>
      <c r="AO6" s="91">
        <v>0</v>
      </c>
      <c r="AP6" s="91">
        <v>0</v>
      </c>
      <c r="AQ6" s="91">
        <v>0</v>
      </c>
      <c r="AR6" s="91">
        <v>0</v>
      </c>
      <c r="AS6" s="91">
        <v>0</v>
      </c>
      <c r="AT6" s="91">
        <v>0</v>
      </c>
      <c r="AU6" s="91">
        <v>0</v>
      </c>
      <c r="AV6" s="91">
        <v>0</v>
      </c>
      <c r="AW6" s="91">
        <v>18.199200000000001</v>
      </c>
      <c r="AX6" s="91">
        <v>38.976399999999998</v>
      </c>
      <c r="AY6" s="91">
        <v>12.9864</v>
      </c>
      <c r="AZ6" s="91">
        <v>0</v>
      </c>
      <c r="BA6" s="91">
        <v>1.3341799999999999</v>
      </c>
      <c r="BB6" s="91">
        <v>1.9090400000000001</v>
      </c>
      <c r="BC6" s="91">
        <v>35.655900000000003</v>
      </c>
      <c r="BD6" s="91">
        <v>109.06100000000001</v>
      </c>
      <c r="BE6" s="91"/>
      <c r="BF6" s="91"/>
      <c r="BG6" s="91"/>
      <c r="BH6" s="91"/>
      <c r="BI6" s="91"/>
      <c r="BJ6" s="91"/>
      <c r="BK6" s="91" t="s">
        <v>96</v>
      </c>
      <c r="BL6" s="91" t="s">
        <v>96</v>
      </c>
      <c r="BM6" s="91" t="s">
        <v>192</v>
      </c>
      <c r="BN6" s="91">
        <v>40.71</v>
      </c>
      <c r="BO6" s="91">
        <v>40364.800000000003</v>
      </c>
      <c r="BP6" s="91">
        <v>38498.1</v>
      </c>
      <c r="BQ6" s="91">
        <v>0</v>
      </c>
      <c r="BR6" s="91">
        <v>2869.95</v>
      </c>
      <c r="BS6" s="91">
        <v>0</v>
      </c>
      <c r="BT6" s="91">
        <v>73340.100000000006</v>
      </c>
      <c r="BU6" s="91">
        <v>155114</v>
      </c>
      <c r="BV6" s="91">
        <v>229701</v>
      </c>
      <c r="BW6" s="91">
        <v>0</v>
      </c>
      <c r="BX6" s="91">
        <v>0</v>
      </c>
      <c r="BY6" s="91">
        <v>384815</v>
      </c>
      <c r="BZ6" s="91">
        <v>6659.98</v>
      </c>
      <c r="CA6" s="91">
        <v>0</v>
      </c>
      <c r="CB6" s="91">
        <v>0</v>
      </c>
      <c r="CC6" s="91">
        <v>0</v>
      </c>
      <c r="CD6" s="91">
        <v>0</v>
      </c>
      <c r="CE6" s="91">
        <v>740.87400000000002</v>
      </c>
      <c r="CF6" s="91">
        <v>0</v>
      </c>
      <c r="CG6" s="91">
        <v>7400.85</v>
      </c>
      <c r="CH6" s="91">
        <v>0</v>
      </c>
      <c r="CI6" s="91">
        <v>0</v>
      </c>
      <c r="CJ6" s="91">
        <v>0</v>
      </c>
      <c r="CK6" s="91">
        <v>7400.85</v>
      </c>
      <c r="CL6" s="91">
        <v>0</v>
      </c>
      <c r="CM6" s="91">
        <v>0</v>
      </c>
      <c r="CN6" s="91">
        <v>0</v>
      </c>
      <c r="CO6" s="91">
        <v>0</v>
      </c>
      <c r="CP6" s="91">
        <v>0</v>
      </c>
      <c r="CQ6" s="91">
        <v>0</v>
      </c>
      <c r="CR6" s="91">
        <v>0</v>
      </c>
      <c r="CS6" s="91">
        <v>0</v>
      </c>
      <c r="CT6" s="91">
        <v>0</v>
      </c>
      <c r="CU6" s="91">
        <v>0</v>
      </c>
      <c r="CV6" s="91">
        <v>0</v>
      </c>
      <c r="CW6" s="91">
        <v>0</v>
      </c>
      <c r="CX6" s="91">
        <v>20.013300000000001</v>
      </c>
      <c r="CY6" s="91">
        <v>35.7014</v>
      </c>
      <c r="CZ6" s="91">
        <v>18.754300000000001</v>
      </c>
      <c r="DA6" s="91">
        <v>0</v>
      </c>
      <c r="DB6" s="91">
        <v>0.89957799999999999</v>
      </c>
      <c r="DC6" s="91">
        <v>1.99322</v>
      </c>
      <c r="DD6" s="91">
        <v>33.128999999999998</v>
      </c>
      <c r="DE6" s="91">
        <v>110.491</v>
      </c>
      <c r="DF6" s="91"/>
      <c r="DG6" s="91"/>
      <c r="DH6" s="91"/>
      <c r="DI6" s="91"/>
      <c r="DJ6" s="91"/>
      <c r="DK6" s="91"/>
      <c r="DL6" s="91" t="s">
        <v>208</v>
      </c>
      <c r="DM6" s="91" t="s">
        <v>209</v>
      </c>
      <c r="DN6" s="91" t="s">
        <v>98</v>
      </c>
      <c r="DO6" s="91" t="s">
        <v>193</v>
      </c>
      <c r="DP6" s="91">
        <v>8.5</v>
      </c>
      <c r="DQ6" s="91" t="s">
        <v>99</v>
      </c>
      <c r="DR6" s="91" t="s">
        <v>210</v>
      </c>
      <c r="DS6" s="91" t="s">
        <v>211</v>
      </c>
      <c r="DT6" s="91"/>
      <c r="DU6" s="91"/>
      <c r="DV6" s="91"/>
    </row>
    <row r="7" spans="1:126" x14ac:dyDescent="0.25">
      <c r="B7" s="91" t="s">
        <v>213</v>
      </c>
      <c r="C7" s="91" t="s">
        <v>155</v>
      </c>
      <c r="D7" s="91">
        <v>301516</v>
      </c>
      <c r="E7" s="91" t="s">
        <v>93</v>
      </c>
      <c r="F7" s="91" t="s">
        <v>94</v>
      </c>
      <c r="G7" s="93">
        <v>6.5277777777777782E-2</v>
      </c>
      <c r="H7" s="91" t="s">
        <v>95</v>
      </c>
      <c r="I7" s="91">
        <v>1.57</v>
      </c>
      <c r="J7" s="91" t="s">
        <v>96</v>
      </c>
      <c r="K7" s="91" t="s">
        <v>96</v>
      </c>
      <c r="L7" s="91" t="s">
        <v>106</v>
      </c>
      <c r="M7" s="91">
        <v>38.401400000000002</v>
      </c>
      <c r="N7" s="91">
        <v>44970.5</v>
      </c>
      <c r="O7" s="91">
        <v>26553</v>
      </c>
      <c r="P7" s="91">
        <v>0</v>
      </c>
      <c r="Q7" s="91">
        <v>4200.54</v>
      </c>
      <c r="R7" s="91">
        <v>0</v>
      </c>
      <c r="S7" s="91">
        <v>78429.8</v>
      </c>
      <c r="T7" s="91">
        <v>154192</v>
      </c>
      <c r="U7" s="91">
        <v>229701</v>
      </c>
      <c r="V7" s="91">
        <v>0</v>
      </c>
      <c r="W7" s="91">
        <v>0</v>
      </c>
      <c r="X7" s="91">
        <v>383894</v>
      </c>
      <c r="Y7" s="91">
        <v>5902.02</v>
      </c>
      <c r="Z7" s="91">
        <v>0</v>
      </c>
      <c r="AA7" s="91">
        <v>0</v>
      </c>
      <c r="AB7" s="91">
        <v>0</v>
      </c>
      <c r="AC7" s="91">
        <v>0</v>
      </c>
      <c r="AD7" s="91">
        <v>709.47500000000002</v>
      </c>
      <c r="AE7" s="91">
        <v>0</v>
      </c>
      <c r="AF7" s="91">
        <v>6611.49</v>
      </c>
      <c r="AG7" s="91">
        <v>0</v>
      </c>
      <c r="AH7" s="91">
        <v>0</v>
      </c>
      <c r="AI7" s="91">
        <v>0</v>
      </c>
      <c r="AJ7" s="91">
        <v>6611.49</v>
      </c>
      <c r="AK7" s="91">
        <v>0</v>
      </c>
      <c r="AL7" s="91">
        <v>0</v>
      </c>
      <c r="AM7" s="91">
        <v>0</v>
      </c>
      <c r="AN7" s="91">
        <v>0</v>
      </c>
      <c r="AO7" s="91">
        <v>0</v>
      </c>
      <c r="AP7" s="91">
        <v>0</v>
      </c>
      <c r="AQ7" s="91">
        <v>0</v>
      </c>
      <c r="AR7" s="91">
        <v>0</v>
      </c>
      <c r="AS7" s="91">
        <v>0</v>
      </c>
      <c r="AT7" s="91">
        <v>0</v>
      </c>
      <c r="AU7" s="91">
        <v>0</v>
      </c>
      <c r="AV7" s="91">
        <v>0</v>
      </c>
      <c r="AW7" s="91">
        <v>17.7605</v>
      </c>
      <c r="AX7" s="91">
        <v>39.1785</v>
      </c>
      <c r="AY7" s="91">
        <v>13.077400000000001</v>
      </c>
      <c r="AZ7" s="91">
        <v>0</v>
      </c>
      <c r="BA7" s="91">
        <v>1.31782</v>
      </c>
      <c r="BB7" s="91">
        <v>1.9090400000000001</v>
      </c>
      <c r="BC7" s="91">
        <v>35.655900000000003</v>
      </c>
      <c r="BD7" s="91">
        <v>108.899</v>
      </c>
      <c r="BE7" s="91"/>
      <c r="BF7" s="91"/>
      <c r="BG7" s="91"/>
      <c r="BH7" s="91"/>
      <c r="BI7" s="91"/>
      <c r="BJ7" s="91"/>
      <c r="BK7" s="91" t="s">
        <v>96</v>
      </c>
      <c r="BL7" s="91" t="s">
        <v>96</v>
      </c>
      <c r="BM7" s="91" t="s">
        <v>192</v>
      </c>
      <c r="BN7" s="91">
        <v>40.71</v>
      </c>
      <c r="BO7" s="91">
        <v>40364.800000000003</v>
      </c>
      <c r="BP7" s="91">
        <v>38498.1</v>
      </c>
      <c r="BQ7" s="91">
        <v>0</v>
      </c>
      <c r="BR7" s="91">
        <v>2869.95</v>
      </c>
      <c r="BS7" s="91">
        <v>0</v>
      </c>
      <c r="BT7" s="91">
        <v>73340.100000000006</v>
      </c>
      <c r="BU7" s="91">
        <v>155114</v>
      </c>
      <c r="BV7" s="91">
        <v>229701</v>
      </c>
      <c r="BW7" s="91">
        <v>0</v>
      </c>
      <c r="BX7" s="91">
        <v>0</v>
      </c>
      <c r="BY7" s="91">
        <v>384815</v>
      </c>
      <c r="BZ7" s="91">
        <v>6659.98</v>
      </c>
      <c r="CA7" s="91">
        <v>0</v>
      </c>
      <c r="CB7" s="91">
        <v>0</v>
      </c>
      <c r="CC7" s="91">
        <v>0</v>
      </c>
      <c r="CD7" s="91">
        <v>0</v>
      </c>
      <c r="CE7" s="91">
        <v>740.87400000000002</v>
      </c>
      <c r="CF7" s="91">
        <v>0</v>
      </c>
      <c r="CG7" s="91">
        <v>7400.85</v>
      </c>
      <c r="CH7" s="91">
        <v>0</v>
      </c>
      <c r="CI7" s="91">
        <v>0</v>
      </c>
      <c r="CJ7" s="91">
        <v>0</v>
      </c>
      <c r="CK7" s="91">
        <v>7400.85</v>
      </c>
      <c r="CL7" s="91">
        <v>0</v>
      </c>
      <c r="CM7" s="91">
        <v>0</v>
      </c>
      <c r="CN7" s="91">
        <v>0</v>
      </c>
      <c r="CO7" s="91">
        <v>0</v>
      </c>
      <c r="CP7" s="91">
        <v>0</v>
      </c>
      <c r="CQ7" s="91">
        <v>0</v>
      </c>
      <c r="CR7" s="91">
        <v>0</v>
      </c>
      <c r="CS7" s="91">
        <v>0</v>
      </c>
      <c r="CT7" s="91">
        <v>0</v>
      </c>
      <c r="CU7" s="91">
        <v>0</v>
      </c>
      <c r="CV7" s="91">
        <v>0</v>
      </c>
      <c r="CW7" s="91">
        <v>0</v>
      </c>
      <c r="CX7" s="91">
        <v>20.013300000000001</v>
      </c>
      <c r="CY7" s="91">
        <v>35.7014</v>
      </c>
      <c r="CZ7" s="91">
        <v>18.754300000000001</v>
      </c>
      <c r="DA7" s="91">
        <v>0</v>
      </c>
      <c r="DB7" s="91">
        <v>0.89957799999999999</v>
      </c>
      <c r="DC7" s="91">
        <v>1.99322</v>
      </c>
      <c r="DD7" s="91">
        <v>33.128999999999998</v>
      </c>
      <c r="DE7" s="91">
        <v>110.491</v>
      </c>
      <c r="DF7" s="91"/>
      <c r="DG7" s="91"/>
      <c r="DH7" s="91"/>
      <c r="DI7" s="91"/>
      <c r="DJ7" s="91"/>
      <c r="DK7" s="91"/>
      <c r="DL7" s="91" t="s">
        <v>208</v>
      </c>
      <c r="DM7" s="91" t="s">
        <v>209</v>
      </c>
      <c r="DN7" s="91" t="s">
        <v>98</v>
      </c>
      <c r="DO7" s="91" t="s">
        <v>193</v>
      </c>
      <c r="DP7" s="91">
        <v>8.5</v>
      </c>
      <c r="DQ7" s="91" t="s">
        <v>99</v>
      </c>
      <c r="DR7" s="91" t="s">
        <v>210</v>
      </c>
      <c r="DS7" s="91" t="s">
        <v>211</v>
      </c>
      <c r="DT7" s="91"/>
      <c r="DU7" s="91"/>
      <c r="DV7" s="91"/>
    </row>
    <row r="8" spans="1:126" x14ac:dyDescent="0.25">
      <c r="B8" s="91" t="s">
        <v>214</v>
      </c>
      <c r="C8" s="91" t="s">
        <v>158</v>
      </c>
      <c r="D8" s="91">
        <v>301716</v>
      </c>
      <c r="E8" s="91" t="s">
        <v>93</v>
      </c>
      <c r="F8" s="91" t="s">
        <v>94</v>
      </c>
      <c r="G8" s="93">
        <v>6.1805555555555558E-2</v>
      </c>
      <c r="H8" s="91" t="s">
        <v>95</v>
      </c>
      <c r="I8" s="91">
        <v>2.62</v>
      </c>
      <c r="J8" s="91" t="s">
        <v>96</v>
      </c>
      <c r="K8" s="91" t="s">
        <v>96</v>
      </c>
      <c r="L8" s="91" t="s">
        <v>106</v>
      </c>
      <c r="M8" s="91">
        <v>36.085900000000002</v>
      </c>
      <c r="N8" s="91">
        <v>45080.1</v>
      </c>
      <c r="O8" s="91">
        <v>26648.3</v>
      </c>
      <c r="P8" s="91">
        <v>0</v>
      </c>
      <c r="Q8" s="91">
        <v>4078.72</v>
      </c>
      <c r="R8" s="91">
        <v>0</v>
      </c>
      <c r="S8" s="91">
        <v>78433.100000000006</v>
      </c>
      <c r="T8" s="91">
        <v>154276</v>
      </c>
      <c r="U8" s="91">
        <v>229701</v>
      </c>
      <c r="V8" s="91">
        <v>0</v>
      </c>
      <c r="W8" s="91">
        <v>0</v>
      </c>
      <c r="X8" s="91">
        <v>383978</v>
      </c>
      <c r="Y8" s="91">
        <v>5546.15</v>
      </c>
      <c r="Z8" s="91">
        <v>0</v>
      </c>
      <c r="AA8" s="91">
        <v>0</v>
      </c>
      <c r="AB8" s="91">
        <v>0</v>
      </c>
      <c r="AC8" s="91">
        <v>0</v>
      </c>
      <c r="AD8" s="91">
        <v>709.47500000000002</v>
      </c>
      <c r="AE8" s="91">
        <v>0</v>
      </c>
      <c r="AF8" s="91">
        <v>6255.63</v>
      </c>
      <c r="AG8" s="91">
        <v>0</v>
      </c>
      <c r="AH8" s="91">
        <v>0</v>
      </c>
      <c r="AI8" s="91">
        <v>0</v>
      </c>
      <c r="AJ8" s="91">
        <v>6255.63</v>
      </c>
      <c r="AK8" s="91">
        <v>0</v>
      </c>
      <c r="AL8" s="91">
        <v>0</v>
      </c>
      <c r="AM8" s="91">
        <v>0</v>
      </c>
      <c r="AN8" s="91">
        <v>0</v>
      </c>
      <c r="AO8" s="91">
        <v>0</v>
      </c>
      <c r="AP8" s="91">
        <v>0</v>
      </c>
      <c r="AQ8" s="91">
        <v>0</v>
      </c>
      <c r="AR8" s="91">
        <v>0</v>
      </c>
      <c r="AS8" s="91">
        <v>0</v>
      </c>
      <c r="AT8" s="91">
        <v>0</v>
      </c>
      <c r="AU8" s="91">
        <v>0</v>
      </c>
      <c r="AV8" s="91">
        <v>0</v>
      </c>
      <c r="AW8" s="91">
        <v>16.711600000000001</v>
      </c>
      <c r="AX8" s="91">
        <v>39.190600000000003</v>
      </c>
      <c r="AY8" s="91">
        <v>13.109</v>
      </c>
      <c r="AZ8" s="91">
        <v>0</v>
      </c>
      <c r="BA8" s="91">
        <v>1.2804199999999999</v>
      </c>
      <c r="BB8" s="91">
        <v>1.9090400000000001</v>
      </c>
      <c r="BC8" s="91">
        <v>35.657200000000003</v>
      </c>
      <c r="BD8" s="91">
        <v>107.858</v>
      </c>
      <c r="BE8" s="91"/>
      <c r="BF8" s="91"/>
      <c r="BG8" s="91"/>
      <c r="BH8" s="91"/>
      <c r="BI8" s="91"/>
      <c r="BJ8" s="91"/>
      <c r="BK8" s="91" t="s">
        <v>96</v>
      </c>
      <c r="BL8" s="91" t="s">
        <v>96</v>
      </c>
      <c r="BM8" s="91" t="s">
        <v>192</v>
      </c>
      <c r="BN8" s="91">
        <v>40.71</v>
      </c>
      <c r="BO8" s="91">
        <v>40364.800000000003</v>
      </c>
      <c r="BP8" s="91">
        <v>38498.1</v>
      </c>
      <c r="BQ8" s="91">
        <v>0</v>
      </c>
      <c r="BR8" s="91">
        <v>2869.95</v>
      </c>
      <c r="BS8" s="91">
        <v>0</v>
      </c>
      <c r="BT8" s="91">
        <v>73340.100000000006</v>
      </c>
      <c r="BU8" s="91">
        <v>155114</v>
      </c>
      <c r="BV8" s="91">
        <v>229701</v>
      </c>
      <c r="BW8" s="91">
        <v>0</v>
      </c>
      <c r="BX8" s="91">
        <v>0</v>
      </c>
      <c r="BY8" s="91">
        <v>384815</v>
      </c>
      <c r="BZ8" s="91">
        <v>6659.98</v>
      </c>
      <c r="CA8" s="91">
        <v>0</v>
      </c>
      <c r="CB8" s="91">
        <v>0</v>
      </c>
      <c r="CC8" s="91">
        <v>0</v>
      </c>
      <c r="CD8" s="91">
        <v>0</v>
      </c>
      <c r="CE8" s="91">
        <v>740.87400000000002</v>
      </c>
      <c r="CF8" s="91">
        <v>0</v>
      </c>
      <c r="CG8" s="91">
        <v>7400.85</v>
      </c>
      <c r="CH8" s="91">
        <v>0</v>
      </c>
      <c r="CI8" s="91">
        <v>0</v>
      </c>
      <c r="CJ8" s="91">
        <v>0</v>
      </c>
      <c r="CK8" s="91">
        <v>7400.85</v>
      </c>
      <c r="CL8" s="91">
        <v>0</v>
      </c>
      <c r="CM8" s="91">
        <v>0</v>
      </c>
      <c r="CN8" s="91">
        <v>0</v>
      </c>
      <c r="CO8" s="91">
        <v>0</v>
      </c>
      <c r="CP8" s="91">
        <v>0</v>
      </c>
      <c r="CQ8" s="91">
        <v>0</v>
      </c>
      <c r="CR8" s="91">
        <v>0</v>
      </c>
      <c r="CS8" s="91">
        <v>0</v>
      </c>
      <c r="CT8" s="91">
        <v>0</v>
      </c>
      <c r="CU8" s="91">
        <v>0</v>
      </c>
      <c r="CV8" s="91">
        <v>0</v>
      </c>
      <c r="CW8" s="91">
        <v>0</v>
      </c>
      <c r="CX8" s="91">
        <v>20.013300000000001</v>
      </c>
      <c r="CY8" s="91">
        <v>35.7014</v>
      </c>
      <c r="CZ8" s="91">
        <v>18.754300000000001</v>
      </c>
      <c r="DA8" s="91">
        <v>0</v>
      </c>
      <c r="DB8" s="91">
        <v>0.89957799999999999</v>
      </c>
      <c r="DC8" s="91">
        <v>1.99322</v>
      </c>
      <c r="DD8" s="91">
        <v>33.128999999999998</v>
      </c>
      <c r="DE8" s="91">
        <v>110.491</v>
      </c>
      <c r="DF8" s="91"/>
      <c r="DG8" s="91"/>
      <c r="DH8" s="91"/>
      <c r="DI8" s="91"/>
      <c r="DJ8" s="91"/>
      <c r="DK8" s="91"/>
      <c r="DL8" s="91" t="s">
        <v>208</v>
      </c>
      <c r="DM8" s="91" t="s">
        <v>209</v>
      </c>
      <c r="DN8" s="91" t="s">
        <v>98</v>
      </c>
      <c r="DO8" s="91" t="s">
        <v>193</v>
      </c>
      <c r="DP8" s="91">
        <v>8.5</v>
      </c>
      <c r="DQ8" s="91" t="s">
        <v>99</v>
      </c>
      <c r="DR8" s="91" t="s">
        <v>210</v>
      </c>
      <c r="DS8" s="91" t="s">
        <v>211</v>
      </c>
      <c r="DT8" s="91"/>
      <c r="DU8" s="91"/>
      <c r="DV8" s="91"/>
    </row>
    <row r="9" spans="1:126" x14ac:dyDescent="0.25">
      <c r="B9" s="91" t="s">
        <v>215</v>
      </c>
      <c r="C9" s="91" t="s">
        <v>159</v>
      </c>
      <c r="D9" s="91">
        <v>301816</v>
      </c>
      <c r="E9" s="91" t="s">
        <v>93</v>
      </c>
      <c r="F9" s="91" t="s">
        <v>94</v>
      </c>
      <c r="G9" s="93">
        <v>6.1111111111111116E-2</v>
      </c>
      <c r="H9" s="91" t="s">
        <v>95</v>
      </c>
      <c r="I9" s="91">
        <v>2.73</v>
      </c>
      <c r="J9" s="91" t="s">
        <v>96</v>
      </c>
      <c r="K9" s="91" t="s">
        <v>96</v>
      </c>
      <c r="L9" s="91" t="s">
        <v>106</v>
      </c>
      <c r="M9" s="91">
        <v>41.511099999999999</v>
      </c>
      <c r="N9" s="91">
        <v>42715.3</v>
      </c>
      <c r="O9" s="91">
        <v>25393.5</v>
      </c>
      <c r="P9" s="91">
        <v>0</v>
      </c>
      <c r="Q9" s="91">
        <v>4446.2299999999996</v>
      </c>
      <c r="R9" s="91">
        <v>0</v>
      </c>
      <c r="S9" s="91">
        <v>78429.8</v>
      </c>
      <c r="T9" s="91">
        <v>151026</v>
      </c>
      <c r="U9" s="91">
        <v>229701</v>
      </c>
      <c r="V9" s="91">
        <v>0</v>
      </c>
      <c r="W9" s="91">
        <v>0</v>
      </c>
      <c r="X9" s="91">
        <v>380728</v>
      </c>
      <c r="Y9" s="91">
        <v>6379.96</v>
      </c>
      <c r="Z9" s="91">
        <v>0</v>
      </c>
      <c r="AA9" s="91">
        <v>0</v>
      </c>
      <c r="AB9" s="91">
        <v>0</v>
      </c>
      <c r="AC9" s="91">
        <v>0</v>
      </c>
      <c r="AD9" s="91">
        <v>709.47500000000002</v>
      </c>
      <c r="AE9" s="91">
        <v>0</v>
      </c>
      <c r="AF9" s="91">
        <v>7089.44</v>
      </c>
      <c r="AG9" s="91">
        <v>0</v>
      </c>
      <c r="AH9" s="91">
        <v>0</v>
      </c>
      <c r="AI9" s="91">
        <v>0</v>
      </c>
      <c r="AJ9" s="91">
        <v>7089.44</v>
      </c>
      <c r="AK9" s="91">
        <v>0</v>
      </c>
      <c r="AL9" s="91">
        <v>0</v>
      </c>
      <c r="AM9" s="91">
        <v>0</v>
      </c>
      <c r="AN9" s="91">
        <v>0</v>
      </c>
      <c r="AO9" s="91">
        <v>0</v>
      </c>
      <c r="AP9" s="91">
        <v>0</v>
      </c>
      <c r="AQ9" s="91">
        <v>0</v>
      </c>
      <c r="AR9" s="91">
        <v>0</v>
      </c>
      <c r="AS9" s="91">
        <v>0</v>
      </c>
      <c r="AT9" s="91">
        <v>0</v>
      </c>
      <c r="AU9" s="91">
        <v>0</v>
      </c>
      <c r="AV9" s="91">
        <v>0</v>
      </c>
      <c r="AW9" s="91">
        <v>19.1617</v>
      </c>
      <c r="AX9" s="91">
        <v>37.217300000000002</v>
      </c>
      <c r="AY9" s="91">
        <v>12.4025</v>
      </c>
      <c r="AZ9" s="91">
        <v>0</v>
      </c>
      <c r="BA9" s="91">
        <v>1.3952599999999999</v>
      </c>
      <c r="BB9" s="91">
        <v>1.9090400000000001</v>
      </c>
      <c r="BC9" s="91">
        <v>35.655900000000003</v>
      </c>
      <c r="BD9" s="91">
        <v>107.742</v>
      </c>
      <c r="BE9" s="91"/>
      <c r="BF9" s="91"/>
      <c r="BG9" s="91"/>
      <c r="BH9" s="91"/>
      <c r="BI9" s="91"/>
      <c r="BJ9" s="91"/>
      <c r="BK9" s="91" t="s">
        <v>96</v>
      </c>
      <c r="BL9" s="91" t="s">
        <v>96</v>
      </c>
      <c r="BM9" s="91" t="s">
        <v>192</v>
      </c>
      <c r="BN9" s="91">
        <v>40.71</v>
      </c>
      <c r="BO9" s="91">
        <v>40364.800000000003</v>
      </c>
      <c r="BP9" s="91">
        <v>38498.1</v>
      </c>
      <c r="BQ9" s="91">
        <v>0</v>
      </c>
      <c r="BR9" s="91">
        <v>2869.95</v>
      </c>
      <c r="BS9" s="91">
        <v>0</v>
      </c>
      <c r="BT9" s="91">
        <v>73340.100000000006</v>
      </c>
      <c r="BU9" s="91">
        <v>155114</v>
      </c>
      <c r="BV9" s="91">
        <v>229701</v>
      </c>
      <c r="BW9" s="91">
        <v>0</v>
      </c>
      <c r="BX9" s="91">
        <v>0</v>
      </c>
      <c r="BY9" s="91">
        <v>384815</v>
      </c>
      <c r="BZ9" s="91">
        <v>6659.98</v>
      </c>
      <c r="CA9" s="91">
        <v>0</v>
      </c>
      <c r="CB9" s="91">
        <v>0</v>
      </c>
      <c r="CC9" s="91">
        <v>0</v>
      </c>
      <c r="CD9" s="91">
        <v>0</v>
      </c>
      <c r="CE9" s="91">
        <v>740.87400000000002</v>
      </c>
      <c r="CF9" s="91">
        <v>0</v>
      </c>
      <c r="CG9" s="91">
        <v>7400.85</v>
      </c>
      <c r="CH9" s="91">
        <v>0</v>
      </c>
      <c r="CI9" s="91">
        <v>0</v>
      </c>
      <c r="CJ9" s="91">
        <v>0</v>
      </c>
      <c r="CK9" s="91">
        <v>7400.85</v>
      </c>
      <c r="CL9" s="91">
        <v>0</v>
      </c>
      <c r="CM9" s="91">
        <v>0</v>
      </c>
      <c r="CN9" s="91">
        <v>0</v>
      </c>
      <c r="CO9" s="91">
        <v>0</v>
      </c>
      <c r="CP9" s="91">
        <v>0</v>
      </c>
      <c r="CQ9" s="91">
        <v>0</v>
      </c>
      <c r="CR9" s="91">
        <v>0</v>
      </c>
      <c r="CS9" s="91">
        <v>0</v>
      </c>
      <c r="CT9" s="91">
        <v>0</v>
      </c>
      <c r="CU9" s="91">
        <v>0</v>
      </c>
      <c r="CV9" s="91">
        <v>0</v>
      </c>
      <c r="CW9" s="91">
        <v>0</v>
      </c>
      <c r="CX9" s="91">
        <v>20.013300000000001</v>
      </c>
      <c r="CY9" s="91">
        <v>35.7014</v>
      </c>
      <c r="CZ9" s="91">
        <v>18.754300000000001</v>
      </c>
      <c r="DA9" s="91">
        <v>0</v>
      </c>
      <c r="DB9" s="91">
        <v>0.89957799999999999</v>
      </c>
      <c r="DC9" s="91">
        <v>1.99322</v>
      </c>
      <c r="DD9" s="91">
        <v>33.128999999999998</v>
      </c>
      <c r="DE9" s="91">
        <v>110.491</v>
      </c>
      <c r="DF9" s="91"/>
      <c r="DG9" s="91"/>
      <c r="DH9" s="91"/>
      <c r="DI9" s="91"/>
      <c r="DJ9" s="91"/>
      <c r="DK9" s="91"/>
      <c r="DL9" s="91" t="s">
        <v>208</v>
      </c>
      <c r="DM9" s="91" t="s">
        <v>209</v>
      </c>
      <c r="DN9" s="91" t="s">
        <v>98</v>
      </c>
      <c r="DO9" s="91" t="s">
        <v>193</v>
      </c>
      <c r="DP9" s="91">
        <v>8.5</v>
      </c>
      <c r="DQ9" s="91" t="s">
        <v>99</v>
      </c>
      <c r="DR9" s="91" t="s">
        <v>210</v>
      </c>
      <c r="DS9" s="91" t="s">
        <v>211</v>
      </c>
      <c r="DT9" s="91"/>
      <c r="DU9" s="91"/>
      <c r="DV9" s="91"/>
    </row>
    <row r="10" spans="1:126" x14ac:dyDescent="0.25">
      <c r="B10" s="91" t="s">
        <v>216</v>
      </c>
      <c r="C10" s="91" t="s">
        <v>160</v>
      </c>
      <c r="D10" s="91">
        <v>301916</v>
      </c>
      <c r="E10" s="91" t="s">
        <v>93</v>
      </c>
      <c r="F10" s="91" t="s">
        <v>94</v>
      </c>
      <c r="G10" s="93">
        <v>6.1111111111111116E-2</v>
      </c>
      <c r="H10" s="91" t="s">
        <v>95</v>
      </c>
      <c r="I10" s="91">
        <v>4.03</v>
      </c>
      <c r="J10" s="91" t="s">
        <v>96</v>
      </c>
      <c r="K10" s="91" t="s">
        <v>96</v>
      </c>
      <c r="L10" s="91" t="s">
        <v>106</v>
      </c>
      <c r="M10" s="91">
        <v>38.142499999999998</v>
      </c>
      <c r="N10" s="91">
        <v>43033.8</v>
      </c>
      <c r="O10" s="91">
        <v>25576.5</v>
      </c>
      <c r="P10" s="91">
        <v>0</v>
      </c>
      <c r="Q10" s="91">
        <v>4257.26</v>
      </c>
      <c r="R10" s="91">
        <v>0</v>
      </c>
      <c r="S10" s="91">
        <v>78433.100000000006</v>
      </c>
      <c r="T10" s="91">
        <v>151339</v>
      </c>
      <c r="U10" s="91">
        <v>229701</v>
      </c>
      <c r="V10" s="91">
        <v>0</v>
      </c>
      <c r="W10" s="91">
        <v>0</v>
      </c>
      <c r="X10" s="91">
        <v>381040</v>
      </c>
      <c r="Y10" s="91">
        <v>5862.23</v>
      </c>
      <c r="Z10" s="91">
        <v>0</v>
      </c>
      <c r="AA10" s="91">
        <v>0</v>
      </c>
      <c r="AB10" s="91">
        <v>0</v>
      </c>
      <c r="AC10" s="91">
        <v>0</v>
      </c>
      <c r="AD10" s="91">
        <v>709.47400000000005</v>
      </c>
      <c r="AE10" s="91">
        <v>0</v>
      </c>
      <c r="AF10" s="91">
        <v>6571.7</v>
      </c>
      <c r="AG10" s="91">
        <v>0</v>
      </c>
      <c r="AH10" s="91">
        <v>0</v>
      </c>
      <c r="AI10" s="91">
        <v>0</v>
      </c>
      <c r="AJ10" s="91">
        <v>6571.7</v>
      </c>
      <c r="AK10" s="91">
        <v>0</v>
      </c>
      <c r="AL10" s="91">
        <v>0</v>
      </c>
      <c r="AM10" s="91">
        <v>0</v>
      </c>
      <c r="AN10" s="91">
        <v>0</v>
      </c>
      <c r="AO10" s="91">
        <v>0</v>
      </c>
      <c r="AP10" s="91">
        <v>0</v>
      </c>
      <c r="AQ10" s="91">
        <v>0</v>
      </c>
      <c r="AR10" s="91">
        <v>0</v>
      </c>
      <c r="AS10" s="91">
        <v>0</v>
      </c>
      <c r="AT10" s="91">
        <v>0</v>
      </c>
      <c r="AU10" s="91">
        <v>0</v>
      </c>
      <c r="AV10" s="91">
        <v>0</v>
      </c>
      <c r="AW10" s="91">
        <v>17.630299999999998</v>
      </c>
      <c r="AX10" s="91">
        <v>37.409799999999997</v>
      </c>
      <c r="AY10" s="91">
        <v>12.500500000000001</v>
      </c>
      <c r="AZ10" s="91">
        <v>0</v>
      </c>
      <c r="BA10" s="91">
        <v>1.3367599999999999</v>
      </c>
      <c r="BB10" s="91">
        <v>1.9090400000000001</v>
      </c>
      <c r="BC10" s="91">
        <v>35.657200000000003</v>
      </c>
      <c r="BD10" s="91">
        <v>106.444</v>
      </c>
      <c r="BE10" s="91"/>
      <c r="BF10" s="91"/>
      <c r="BG10" s="91"/>
      <c r="BH10" s="91"/>
      <c r="BI10" s="91"/>
      <c r="BJ10" s="91"/>
      <c r="BK10" s="91" t="s">
        <v>96</v>
      </c>
      <c r="BL10" s="91" t="s">
        <v>96</v>
      </c>
      <c r="BM10" s="91" t="s">
        <v>192</v>
      </c>
      <c r="BN10" s="91">
        <v>40.71</v>
      </c>
      <c r="BO10" s="91">
        <v>40364.800000000003</v>
      </c>
      <c r="BP10" s="91">
        <v>38498.1</v>
      </c>
      <c r="BQ10" s="91">
        <v>0</v>
      </c>
      <c r="BR10" s="91">
        <v>2869.95</v>
      </c>
      <c r="BS10" s="91">
        <v>0</v>
      </c>
      <c r="BT10" s="91">
        <v>73340.100000000006</v>
      </c>
      <c r="BU10" s="91">
        <v>155114</v>
      </c>
      <c r="BV10" s="91">
        <v>229701</v>
      </c>
      <c r="BW10" s="91">
        <v>0</v>
      </c>
      <c r="BX10" s="91">
        <v>0</v>
      </c>
      <c r="BY10" s="91">
        <v>384815</v>
      </c>
      <c r="BZ10" s="91">
        <v>6659.98</v>
      </c>
      <c r="CA10" s="91">
        <v>0</v>
      </c>
      <c r="CB10" s="91">
        <v>0</v>
      </c>
      <c r="CC10" s="91">
        <v>0</v>
      </c>
      <c r="CD10" s="91">
        <v>0</v>
      </c>
      <c r="CE10" s="91">
        <v>740.87400000000002</v>
      </c>
      <c r="CF10" s="91">
        <v>0</v>
      </c>
      <c r="CG10" s="91">
        <v>7400.85</v>
      </c>
      <c r="CH10" s="91">
        <v>0</v>
      </c>
      <c r="CI10" s="91">
        <v>0</v>
      </c>
      <c r="CJ10" s="91">
        <v>0</v>
      </c>
      <c r="CK10" s="91">
        <v>7400.85</v>
      </c>
      <c r="CL10" s="91">
        <v>0</v>
      </c>
      <c r="CM10" s="91">
        <v>0</v>
      </c>
      <c r="CN10" s="91">
        <v>0</v>
      </c>
      <c r="CO10" s="91">
        <v>0</v>
      </c>
      <c r="CP10" s="91">
        <v>0</v>
      </c>
      <c r="CQ10" s="91">
        <v>0</v>
      </c>
      <c r="CR10" s="91">
        <v>0</v>
      </c>
      <c r="CS10" s="91">
        <v>0</v>
      </c>
      <c r="CT10" s="91">
        <v>0</v>
      </c>
      <c r="CU10" s="91">
        <v>0</v>
      </c>
      <c r="CV10" s="91">
        <v>0</v>
      </c>
      <c r="CW10" s="91">
        <v>0</v>
      </c>
      <c r="CX10" s="91">
        <v>20.013300000000001</v>
      </c>
      <c r="CY10" s="91">
        <v>35.7014</v>
      </c>
      <c r="CZ10" s="91">
        <v>18.754300000000001</v>
      </c>
      <c r="DA10" s="91">
        <v>0</v>
      </c>
      <c r="DB10" s="91">
        <v>0.89957799999999999</v>
      </c>
      <c r="DC10" s="91">
        <v>1.99322</v>
      </c>
      <c r="DD10" s="91">
        <v>33.128999999999998</v>
      </c>
      <c r="DE10" s="91">
        <v>110.491</v>
      </c>
      <c r="DF10" s="91"/>
      <c r="DG10" s="91"/>
      <c r="DH10" s="91"/>
      <c r="DI10" s="91"/>
      <c r="DJ10" s="91"/>
      <c r="DK10" s="91"/>
      <c r="DL10" s="91" t="s">
        <v>208</v>
      </c>
      <c r="DM10" s="91" t="s">
        <v>209</v>
      </c>
      <c r="DN10" s="91" t="s">
        <v>98</v>
      </c>
      <c r="DO10" s="91" t="s">
        <v>193</v>
      </c>
      <c r="DP10" s="91">
        <v>8.5</v>
      </c>
      <c r="DQ10" s="91" t="s">
        <v>99</v>
      </c>
      <c r="DR10" s="91" t="s">
        <v>210</v>
      </c>
      <c r="DS10" s="91" t="s">
        <v>211</v>
      </c>
      <c r="DT10" s="91"/>
      <c r="DU10" s="91"/>
      <c r="DV10" s="91"/>
    </row>
    <row r="11" spans="1:126" x14ac:dyDescent="0.25">
      <c r="B11" s="91" t="s">
        <v>217</v>
      </c>
      <c r="C11" s="91" t="s">
        <v>143</v>
      </c>
      <c r="D11" s="91">
        <v>302006</v>
      </c>
      <c r="E11" s="91" t="s">
        <v>100</v>
      </c>
      <c r="F11" s="91" t="s">
        <v>94</v>
      </c>
      <c r="G11" s="93">
        <v>5.2083333333333336E-2</v>
      </c>
      <c r="H11" s="91" t="s">
        <v>101</v>
      </c>
      <c r="I11" s="91">
        <v>-0.17</v>
      </c>
      <c r="J11" s="91" t="s">
        <v>96</v>
      </c>
      <c r="K11" s="91" t="s">
        <v>96</v>
      </c>
      <c r="L11" s="91" t="s">
        <v>106</v>
      </c>
      <c r="M11" s="91">
        <v>8.0947700000000005</v>
      </c>
      <c r="N11" s="91">
        <v>80922.7</v>
      </c>
      <c r="O11" s="91">
        <v>22758.2</v>
      </c>
      <c r="P11" s="91">
        <v>0</v>
      </c>
      <c r="Q11" s="91">
        <v>1677.71</v>
      </c>
      <c r="R11" s="91">
        <v>0</v>
      </c>
      <c r="S11" s="91">
        <v>78440.899999999994</v>
      </c>
      <c r="T11" s="91">
        <v>183808</v>
      </c>
      <c r="U11" s="91">
        <v>229701</v>
      </c>
      <c r="V11" s="91">
        <v>0</v>
      </c>
      <c r="W11" s="91">
        <v>0</v>
      </c>
      <c r="X11" s="91">
        <v>413509</v>
      </c>
      <c r="Y11" s="91">
        <v>1244.1099999999999</v>
      </c>
      <c r="Z11" s="91">
        <v>0</v>
      </c>
      <c r="AA11" s="91">
        <v>0</v>
      </c>
      <c r="AB11" s="91">
        <v>0</v>
      </c>
      <c r="AC11" s="91">
        <v>0</v>
      </c>
      <c r="AD11" s="91">
        <v>609.05100000000004</v>
      </c>
      <c r="AE11" s="91">
        <v>0</v>
      </c>
      <c r="AF11" s="91">
        <v>1853.17</v>
      </c>
      <c r="AG11" s="91">
        <v>0</v>
      </c>
      <c r="AH11" s="91">
        <v>0</v>
      </c>
      <c r="AI11" s="91">
        <v>0</v>
      </c>
      <c r="AJ11" s="91">
        <v>1853.17</v>
      </c>
      <c r="AK11" s="91">
        <v>0</v>
      </c>
      <c r="AL11" s="91">
        <v>0</v>
      </c>
      <c r="AM11" s="91">
        <v>0</v>
      </c>
      <c r="AN11" s="91">
        <v>0</v>
      </c>
      <c r="AO11" s="91">
        <v>0</v>
      </c>
      <c r="AP11" s="91">
        <v>0</v>
      </c>
      <c r="AQ11" s="91">
        <v>0</v>
      </c>
      <c r="AR11" s="91">
        <v>0</v>
      </c>
      <c r="AS11" s="91">
        <v>0</v>
      </c>
      <c r="AT11" s="91">
        <v>0</v>
      </c>
      <c r="AU11" s="91">
        <v>0</v>
      </c>
      <c r="AV11" s="91">
        <v>0</v>
      </c>
      <c r="AW11" s="91">
        <v>3.81691</v>
      </c>
      <c r="AX11" s="91">
        <v>54.961399999999998</v>
      </c>
      <c r="AY11" s="91">
        <v>10.962400000000001</v>
      </c>
      <c r="AZ11" s="91">
        <v>0</v>
      </c>
      <c r="BA11" s="91">
        <v>0.52902199999999999</v>
      </c>
      <c r="BB11" s="91">
        <v>1.63419</v>
      </c>
      <c r="BC11" s="91">
        <v>36.124299999999998</v>
      </c>
      <c r="BD11" s="91">
        <v>108.02800000000001</v>
      </c>
      <c r="BE11" s="91"/>
      <c r="BF11" s="91"/>
      <c r="BG11" s="91"/>
      <c r="BH11" s="91"/>
      <c r="BI11" s="91"/>
      <c r="BJ11" s="91"/>
      <c r="BK11" s="91" t="s">
        <v>96</v>
      </c>
      <c r="BL11" s="91" t="s">
        <v>96</v>
      </c>
      <c r="BM11" s="91" t="s">
        <v>104</v>
      </c>
      <c r="BN11" s="91">
        <v>9.4745100000000004</v>
      </c>
      <c r="BO11" s="91">
        <v>75404.399999999994</v>
      </c>
      <c r="BP11" s="91">
        <v>35578.699999999997</v>
      </c>
      <c r="BQ11" s="91">
        <v>0</v>
      </c>
      <c r="BR11" s="91">
        <v>1376.62</v>
      </c>
      <c r="BS11" s="91">
        <v>0</v>
      </c>
      <c r="BT11" s="91">
        <v>72774.600000000006</v>
      </c>
      <c r="BU11" s="91">
        <v>185144</v>
      </c>
      <c r="BV11" s="91">
        <v>229701</v>
      </c>
      <c r="BW11" s="91">
        <v>0</v>
      </c>
      <c r="BX11" s="91">
        <v>0</v>
      </c>
      <c r="BY11" s="91">
        <v>414845</v>
      </c>
      <c r="BZ11" s="91">
        <v>1666.48</v>
      </c>
      <c r="CA11" s="91">
        <v>0</v>
      </c>
      <c r="CB11" s="91">
        <v>0</v>
      </c>
      <c r="CC11" s="91">
        <v>0</v>
      </c>
      <c r="CD11" s="91">
        <v>0</v>
      </c>
      <c r="CE11" s="91">
        <v>640.43200000000002</v>
      </c>
      <c r="CF11" s="91">
        <v>0</v>
      </c>
      <c r="CG11" s="91">
        <v>2306.91</v>
      </c>
      <c r="CH11" s="91">
        <v>0</v>
      </c>
      <c r="CI11" s="91">
        <v>0</v>
      </c>
      <c r="CJ11" s="91">
        <v>0</v>
      </c>
      <c r="CK11" s="91">
        <v>2306.91</v>
      </c>
      <c r="CL11" s="91">
        <v>0</v>
      </c>
      <c r="CM11" s="91">
        <v>0</v>
      </c>
      <c r="CN11" s="91">
        <v>0</v>
      </c>
      <c r="CO11" s="91">
        <v>0</v>
      </c>
      <c r="CP11" s="91">
        <v>0</v>
      </c>
      <c r="CQ11" s="91">
        <v>0</v>
      </c>
      <c r="CR11" s="91">
        <v>0</v>
      </c>
      <c r="CS11" s="91">
        <v>0</v>
      </c>
      <c r="CT11" s="91">
        <v>0</v>
      </c>
      <c r="CU11" s="91">
        <v>0</v>
      </c>
      <c r="CV11" s="91">
        <v>0</v>
      </c>
      <c r="CW11" s="91">
        <v>0</v>
      </c>
      <c r="CX11" s="91">
        <v>5.1091100000000003</v>
      </c>
      <c r="CY11" s="91">
        <v>50.322299999999998</v>
      </c>
      <c r="CZ11" s="91">
        <v>16.961099999999998</v>
      </c>
      <c r="DA11" s="91">
        <v>0</v>
      </c>
      <c r="DB11" s="91">
        <v>0.43537799999999999</v>
      </c>
      <c r="DC11" s="91">
        <v>1.71831</v>
      </c>
      <c r="DD11" s="91">
        <v>33.295900000000003</v>
      </c>
      <c r="DE11" s="91">
        <v>107.842</v>
      </c>
      <c r="DF11" s="91"/>
      <c r="DG11" s="91"/>
      <c r="DH11" s="91"/>
      <c r="DI11" s="91"/>
      <c r="DJ11" s="91"/>
      <c r="DK11" s="91"/>
      <c r="DL11" s="91" t="s">
        <v>208</v>
      </c>
      <c r="DM11" s="91" t="s">
        <v>209</v>
      </c>
      <c r="DN11" s="91" t="s">
        <v>98</v>
      </c>
      <c r="DO11" s="91" t="s">
        <v>193</v>
      </c>
      <c r="DP11" s="91">
        <v>8.5</v>
      </c>
      <c r="DQ11" s="91" t="s">
        <v>99</v>
      </c>
      <c r="DR11" s="91" t="s">
        <v>210</v>
      </c>
      <c r="DS11" s="91" t="s">
        <v>211</v>
      </c>
      <c r="DT11" s="91"/>
      <c r="DU11" s="91"/>
      <c r="DV11" s="91"/>
    </row>
    <row r="12" spans="1:126" x14ac:dyDescent="0.25">
      <c r="B12" s="91" t="s">
        <v>218</v>
      </c>
      <c r="C12" s="91" t="s">
        <v>144</v>
      </c>
      <c r="D12" s="91">
        <v>302206</v>
      </c>
      <c r="E12" s="91" t="s">
        <v>100</v>
      </c>
      <c r="F12" s="91" t="s">
        <v>94</v>
      </c>
      <c r="G12" s="93">
        <v>5.1388888888888894E-2</v>
      </c>
      <c r="H12" s="91" t="s">
        <v>95</v>
      </c>
      <c r="I12" s="91">
        <v>7.0000000000000007E-2</v>
      </c>
      <c r="J12" s="91" t="s">
        <v>96</v>
      </c>
      <c r="K12" s="91" t="s">
        <v>96</v>
      </c>
      <c r="L12" s="91" t="s">
        <v>106</v>
      </c>
      <c r="M12" s="91">
        <v>7.3340300000000003</v>
      </c>
      <c r="N12" s="91">
        <v>81298.2</v>
      </c>
      <c r="O12" s="91">
        <v>22939.1</v>
      </c>
      <c r="P12" s="91">
        <v>0</v>
      </c>
      <c r="Q12" s="91">
        <v>1611.66</v>
      </c>
      <c r="R12" s="91">
        <v>0</v>
      </c>
      <c r="S12" s="91">
        <v>78443.399999999994</v>
      </c>
      <c r="T12" s="91">
        <v>184300</v>
      </c>
      <c r="U12" s="91">
        <v>229701</v>
      </c>
      <c r="V12" s="91">
        <v>0</v>
      </c>
      <c r="W12" s="91">
        <v>0</v>
      </c>
      <c r="X12" s="91">
        <v>414001</v>
      </c>
      <c r="Y12" s="91">
        <v>1127.19</v>
      </c>
      <c r="Z12" s="91">
        <v>0</v>
      </c>
      <c r="AA12" s="91">
        <v>0</v>
      </c>
      <c r="AB12" s="91">
        <v>0</v>
      </c>
      <c r="AC12" s="91">
        <v>0</v>
      </c>
      <c r="AD12" s="91">
        <v>609.04999999999995</v>
      </c>
      <c r="AE12" s="91">
        <v>0</v>
      </c>
      <c r="AF12" s="91">
        <v>1736.24</v>
      </c>
      <c r="AG12" s="91">
        <v>0</v>
      </c>
      <c r="AH12" s="91">
        <v>0</v>
      </c>
      <c r="AI12" s="91">
        <v>0</v>
      </c>
      <c r="AJ12" s="91">
        <v>1736.24</v>
      </c>
      <c r="AK12" s="91">
        <v>0</v>
      </c>
      <c r="AL12" s="91">
        <v>0</v>
      </c>
      <c r="AM12" s="91">
        <v>0</v>
      </c>
      <c r="AN12" s="91">
        <v>0</v>
      </c>
      <c r="AO12" s="91">
        <v>0</v>
      </c>
      <c r="AP12" s="91">
        <v>0</v>
      </c>
      <c r="AQ12" s="91">
        <v>0</v>
      </c>
      <c r="AR12" s="91">
        <v>0</v>
      </c>
      <c r="AS12" s="91">
        <v>0</v>
      </c>
      <c r="AT12" s="91">
        <v>0</v>
      </c>
      <c r="AU12" s="91">
        <v>0</v>
      </c>
      <c r="AV12" s="91">
        <v>0</v>
      </c>
      <c r="AW12" s="91">
        <v>3.4712700000000001</v>
      </c>
      <c r="AX12" s="91">
        <v>55.030299999999997</v>
      </c>
      <c r="AY12" s="91">
        <v>11.0099</v>
      </c>
      <c r="AZ12" s="91">
        <v>0</v>
      </c>
      <c r="BA12" s="91">
        <v>0.50801200000000002</v>
      </c>
      <c r="BB12" s="91">
        <v>1.63419</v>
      </c>
      <c r="BC12" s="91">
        <v>36.125399999999999</v>
      </c>
      <c r="BD12" s="91">
        <v>107.779</v>
      </c>
      <c r="BE12" s="91"/>
      <c r="BF12" s="91"/>
      <c r="BG12" s="91"/>
      <c r="BH12" s="91"/>
      <c r="BI12" s="91"/>
      <c r="BJ12" s="91"/>
      <c r="BK12" s="91" t="s">
        <v>96</v>
      </c>
      <c r="BL12" s="91" t="s">
        <v>96</v>
      </c>
      <c r="BM12" s="91" t="s">
        <v>104</v>
      </c>
      <c r="BN12" s="91">
        <v>9.4745100000000004</v>
      </c>
      <c r="BO12" s="91">
        <v>75404.399999999994</v>
      </c>
      <c r="BP12" s="91">
        <v>35578.699999999997</v>
      </c>
      <c r="BQ12" s="91">
        <v>0</v>
      </c>
      <c r="BR12" s="91">
        <v>1376.62</v>
      </c>
      <c r="BS12" s="91">
        <v>0</v>
      </c>
      <c r="BT12" s="91">
        <v>72774.600000000006</v>
      </c>
      <c r="BU12" s="91">
        <v>185144</v>
      </c>
      <c r="BV12" s="91">
        <v>229701</v>
      </c>
      <c r="BW12" s="91">
        <v>0</v>
      </c>
      <c r="BX12" s="91">
        <v>0</v>
      </c>
      <c r="BY12" s="91">
        <v>414845</v>
      </c>
      <c r="BZ12" s="91">
        <v>1666.48</v>
      </c>
      <c r="CA12" s="91">
        <v>0</v>
      </c>
      <c r="CB12" s="91">
        <v>0</v>
      </c>
      <c r="CC12" s="91">
        <v>0</v>
      </c>
      <c r="CD12" s="91">
        <v>0</v>
      </c>
      <c r="CE12" s="91">
        <v>640.43200000000002</v>
      </c>
      <c r="CF12" s="91">
        <v>0</v>
      </c>
      <c r="CG12" s="91">
        <v>2306.91</v>
      </c>
      <c r="CH12" s="91">
        <v>0</v>
      </c>
      <c r="CI12" s="91">
        <v>0</v>
      </c>
      <c r="CJ12" s="91">
        <v>0</v>
      </c>
      <c r="CK12" s="91">
        <v>2306.91</v>
      </c>
      <c r="CL12" s="91">
        <v>0</v>
      </c>
      <c r="CM12" s="91">
        <v>0</v>
      </c>
      <c r="CN12" s="91">
        <v>0</v>
      </c>
      <c r="CO12" s="91">
        <v>0</v>
      </c>
      <c r="CP12" s="91">
        <v>0</v>
      </c>
      <c r="CQ12" s="91">
        <v>0</v>
      </c>
      <c r="CR12" s="91">
        <v>0</v>
      </c>
      <c r="CS12" s="91">
        <v>0</v>
      </c>
      <c r="CT12" s="91">
        <v>0</v>
      </c>
      <c r="CU12" s="91">
        <v>0</v>
      </c>
      <c r="CV12" s="91">
        <v>0</v>
      </c>
      <c r="CW12" s="91">
        <v>0</v>
      </c>
      <c r="CX12" s="91">
        <v>5.1091100000000003</v>
      </c>
      <c r="CY12" s="91">
        <v>50.322299999999998</v>
      </c>
      <c r="CZ12" s="91">
        <v>16.961099999999998</v>
      </c>
      <c r="DA12" s="91">
        <v>0</v>
      </c>
      <c r="DB12" s="91">
        <v>0.43537799999999999</v>
      </c>
      <c r="DC12" s="91">
        <v>1.71831</v>
      </c>
      <c r="DD12" s="91">
        <v>33.295900000000003</v>
      </c>
      <c r="DE12" s="91">
        <v>107.842</v>
      </c>
      <c r="DF12" s="91"/>
      <c r="DG12" s="91"/>
      <c r="DH12" s="91"/>
      <c r="DI12" s="91"/>
      <c r="DJ12" s="91"/>
      <c r="DK12" s="91"/>
      <c r="DL12" s="91" t="s">
        <v>208</v>
      </c>
      <c r="DM12" s="91" t="s">
        <v>209</v>
      </c>
      <c r="DN12" s="91" t="s">
        <v>98</v>
      </c>
      <c r="DO12" s="91" t="s">
        <v>193</v>
      </c>
      <c r="DP12" s="91">
        <v>8.5</v>
      </c>
      <c r="DQ12" s="91" t="s">
        <v>99</v>
      </c>
      <c r="DR12" s="91" t="s">
        <v>210</v>
      </c>
      <c r="DS12" s="91" t="s">
        <v>211</v>
      </c>
      <c r="DT12" s="91"/>
      <c r="DU12" s="91"/>
      <c r="DV12" s="91"/>
    </row>
    <row r="13" spans="1:126" x14ac:dyDescent="0.25">
      <c r="B13" s="91" t="s">
        <v>219</v>
      </c>
      <c r="C13" s="91" t="s">
        <v>145</v>
      </c>
      <c r="D13" s="91">
        <v>302306</v>
      </c>
      <c r="E13" s="91" t="s">
        <v>100</v>
      </c>
      <c r="F13" s="91" t="s">
        <v>94</v>
      </c>
      <c r="G13" s="93">
        <v>5.2083333333333336E-2</v>
      </c>
      <c r="H13" s="91" t="s">
        <v>95</v>
      </c>
      <c r="I13" s="91">
        <v>2.4</v>
      </c>
      <c r="J13" s="91" t="s">
        <v>96</v>
      </c>
      <c r="K13" s="91" t="s">
        <v>96</v>
      </c>
      <c r="L13" s="91" t="s">
        <v>106</v>
      </c>
      <c r="M13" s="91">
        <v>9.2825600000000001</v>
      </c>
      <c r="N13" s="91">
        <v>77145.399999999994</v>
      </c>
      <c r="O13" s="91">
        <v>21633.5</v>
      </c>
      <c r="P13" s="91">
        <v>0</v>
      </c>
      <c r="Q13" s="91">
        <v>1849.83</v>
      </c>
      <c r="R13" s="91">
        <v>0</v>
      </c>
      <c r="S13" s="91">
        <v>78440.899999999994</v>
      </c>
      <c r="T13" s="91">
        <v>179079</v>
      </c>
      <c r="U13" s="91">
        <v>229701</v>
      </c>
      <c r="V13" s="91">
        <v>0</v>
      </c>
      <c r="W13" s="91">
        <v>0</v>
      </c>
      <c r="X13" s="91">
        <v>408780</v>
      </c>
      <c r="Y13" s="91">
        <v>1426.67</v>
      </c>
      <c r="Z13" s="91">
        <v>0</v>
      </c>
      <c r="AA13" s="91">
        <v>0</v>
      </c>
      <c r="AB13" s="91">
        <v>0</v>
      </c>
      <c r="AC13" s="91">
        <v>0</v>
      </c>
      <c r="AD13" s="91">
        <v>609.04999999999995</v>
      </c>
      <c r="AE13" s="91">
        <v>0</v>
      </c>
      <c r="AF13" s="91">
        <v>2035.72</v>
      </c>
      <c r="AG13" s="91">
        <v>0</v>
      </c>
      <c r="AH13" s="91">
        <v>0</v>
      </c>
      <c r="AI13" s="91">
        <v>0</v>
      </c>
      <c r="AJ13" s="91">
        <v>2035.72</v>
      </c>
      <c r="AK13" s="91">
        <v>0</v>
      </c>
      <c r="AL13" s="91">
        <v>0</v>
      </c>
      <c r="AM13" s="91">
        <v>0</v>
      </c>
      <c r="AN13" s="91">
        <v>0</v>
      </c>
      <c r="AO13" s="91">
        <v>0</v>
      </c>
      <c r="AP13" s="91">
        <v>0</v>
      </c>
      <c r="AQ13" s="91">
        <v>0</v>
      </c>
      <c r="AR13" s="91">
        <v>0</v>
      </c>
      <c r="AS13" s="91">
        <v>0</v>
      </c>
      <c r="AT13" s="91">
        <v>0</v>
      </c>
      <c r="AU13" s="91">
        <v>0</v>
      </c>
      <c r="AV13" s="91">
        <v>0</v>
      </c>
      <c r="AW13" s="91">
        <v>4.3556900000000001</v>
      </c>
      <c r="AX13" s="91">
        <v>52.4666</v>
      </c>
      <c r="AY13" s="91">
        <v>10.2949</v>
      </c>
      <c r="AZ13" s="91">
        <v>0</v>
      </c>
      <c r="BA13" s="91">
        <v>0.58485699999999996</v>
      </c>
      <c r="BB13" s="91">
        <v>1.63419</v>
      </c>
      <c r="BC13" s="91">
        <v>36.124299999999998</v>
      </c>
      <c r="BD13" s="91">
        <v>105.461</v>
      </c>
      <c r="BE13" s="91"/>
      <c r="BF13" s="91"/>
      <c r="BG13" s="91"/>
      <c r="BH13" s="91"/>
      <c r="BI13" s="91"/>
      <c r="BJ13" s="91"/>
      <c r="BK13" s="91" t="s">
        <v>96</v>
      </c>
      <c r="BL13" s="91" t="s">
        <v>96</v>
      </c>
      <c r="BM13" s="91" t="s">
        <v>104</v>
      </c>
      <c r="BN13" s="91">
        <v>9.4745100000000004</v>
      </c>
      <c r="BO13" s="91">
        <v>75404.399999999994</v>
      </c>
      <c r="BP13" s="91">
        <v>35578.699999999997</v>
      </c>
      <c r="BQ13" s="91">
        <v>0</v>
      </c>
      <c r="BR13" s="91">
        <v>1376.62</v>
      </c>
      <c r="BS13" s="91">
        <v>0</v>
      </c>
      <c r="BT13" s="91">
        <v>72774.600000000006</v>
      </c>
      <c r="BU13" s="91">
        <v>185144</v>
      </c>
      <c r="BV13" s="91">
        <v>229701</v>
      </c>
      <c r="BW13" s="91">
        <v>0</v>
      </c>
      <c r="BX13" s="91">
        <v>0</v>
      </c>
      <c r="BY13" s="91">
        <v>414845</v>
      </c>
      <c r="BZ13" s="91">
        <v>1666.48</v>
      </c>
      <c r="CA13" s="91">
        <v>0</v>
      </c>
      <c r="CB13" s="91">
        <v>0</v>
      </c>
      <c r="CC13" s="91">
        <v>0</v>
      </c>
      <c r="CD13" s="91">
        <v>0</v>
      </c>
      <c r="CE13" s="91">
        <v>640.43200000000002</v>
      </c>
      <c r="CF13" s="91">
        <v>0</v>
      </c>
      <c r="CG13" s="91">
        <v>2306.91</v>
      </c>
      <c r="CH13" s="91">
        <v>0</v>
      </c>
      <c r="CI13" s="91">
        <v>0</v>
      </c>
      <c r="CJ13" s="91">
        <v>0</v>
      </c>
      <c r="CK13" s="91">
        <v>2306.91</v>
      </c>
      <c r="CL13" s="91">
        <v>0</v>
      </c>
      <c r="CM13" s="91">
        <v>0</v>
      </c>
      <c r="CN13" s="91">
        <v>0</v>
      </c>
      <c r="CO13" s="91">
        <v>0</v>
      </c>
      <c r="CP13" s="91">
        <v>0</v>
      </c>
      <c r="CQ13" s="91">
        <v>0</v>
      </c>
      <c r="CR13" s="91">
        <v>0</v>
      </c>
      <c r="CS13" s="91">
        <v>0</v>
      </c>
      <c r="CT13" s="91">
        <v>0</v>
      </c>
      <c r="CU13" s="91">
        <v>0</v>
      </c>
      <c r="CV13" s="91">
        <v>0</v>
      </c>
      <c r="CW13" s="91">
        <v>0</v>
      </c>
      <c r="CX13" s="91">
        <v>5.1091100000000003</v>
      </c>
      <c r="CY13" s="91">
        <v>50.322299999999998</v>
      </c>
      <c r="CZ13" s="91">
        <v>16.961099999999998</v>
      </c>
      <c r="DA13" s="91">
        <v>0</v>
      </c>
      <c r="DB13" s="91">
        <v>0.43537799999999999</v>
      </c>
      <c r="DC13" s="91">
        <v>1.71831</v>
      </c>
      <c r="DD13" s="91">
        <v>33.295900000000003</v>
      </c>
      <c r="DE13" s="91">
        <v>107.842</v>
      </c>
      <c r="DF13" s="91"/>
      <c r="DG13" s="91"/>
      <c r="DH13" s="91"/>
      <c r="DI13" s="91"/>
      <c r="DJ13" s="91"/>
      <c r="DK13" s="91"/>
      <c r="DL13" s="91" t="s">
        <v>208</v>
      </c>
      <c r="DM13" s="91" t="s">
        <v>209</v>
      </c>
      <c r="DN13" s="91" t="s">
        <v>98</v>
      </c>
      <c r="DO13" s="91" t="s">
        <v>193</v>
      </c>
      <c r="DP13" s="91">
        <v>8.5</v>
      </c>
      <c r="DQ13" s="91" t="s">
        <v>99</v>
      </c>
      <c r="DR13" s="91" t="s">
        <v>210</v>
      </c>
      <c r="DS13" s="91" t="s">
        <v>211</v>
      </c>
      <c r="DT13" s="91"/>
      <c r="DU13" s="91"/>
      <c r="DV13" s="91"/>
    </row>
    <row r="14" spans="1:126" x14ac:dyDescent="0.25">
      <c r="B14" s="91" t="s">
        <v>220</v>
      </c>
      <c r="C14" s="91" t="s">
        <v>146</v>
      </c>
      <c r="D14" s="91">
        <v>302406</v>
      </c>
      <c r="E14" s="91" t="s">
        <v>100</v>
      </c>
      <c r="F14" s="91" t="s">
        <v>94</v>
      </c>
      <c r="G14" s="93">
        <v>5.2083333333333336E-2</v>
      </c>
      <c r="H14" s="91" t="s">
        <v>95</v>
      </c>
      <c r="I14" s="91">
        <v>2.5</v>
      </c>
      <c r="J14" s="91" t="s">
        <v>96</v>
      </c>
      <c r="K14" s="91" t="s">
        <v>96</v>
      </c>
      <c r="L14" s="91" t="s">
        <v>106</v>
      </c>
      <c r="M14" s="91">
        <v>8.1905900000000003</v>
      </c>
      <c r="N14" s="91">
        <v>77840.2</v>
      </c>
      <c r="O14" s="91">
        <v>21881.8</v>
      </c>
      <c r="P14" s="91">
        <v>0</v>
      </c>
      <c r="Q14" s="91">
        <v>1738.83</v>
      </c>
      <c r="R14" s="91">
        <v>0</v>
      </c>
      <c r="S14" s="91">
        <v>78443.399999999994</v>
      </c>
      <c r="T14" s="91">
        <v>179912</v>
      </c>
      <c r="U14" s="91">
        <v>229701</v>
      </c>
      <c r="V14" s="91">
        <v>0</v>
      </c>
      <c r="W14" s="91">
        <v>0</v>
      </c>
      <c r="X14" s="91">
        <v>409614</v>
      </c>
      <c r="Y14" s="91">
        <v>1258.8399999999999</v>
      </c>
      <c r="Z14" s="91">
        <v>0</v>
      </c>
      <c r="AA14" s="91">
        <v>0</v>
      </c>
      <c r="AB14" s="91">
        <v>0</v>
      </c>
      <c r="AC14" s="91">
        <v>0</v>
      </c>
      <c r="AD14" s="91">
        <v>609.04999999999995</v>
      </c>
      <c r="AE14" s="91">
        <v>0</v>
      </c>
      <c r="AF14" s="91">
        <v>1867.89</v>
      </c>
      <c r="AG14" s="91">
        <v>0</v>
      </c>
      <c r="AH14" s="91">
        <v>0</v>
      </c>
      <c r="AI14" s="91">
        <v>0</v>
      </c>
      <c r="AJ14" s="91">
        <v>1867.89</v>
      </c>
      <c r="AK14" s="91">
        <v>0</v>
      </c>
      <c r="AL14" s="91">
        <v>0</v>
      </c>
      <c r="AM14" s="91">
        <v>0</v>
      </c>
      <c r="AN14" s="91">
        <v>0</v>
      </c>
      <c r="AO14" s="91">
        <v>0</v>
      </c>
      <c r="AP14" s="91">
        <v>0</v>
      </c>
      <c r="AQ14" s="91">
        <v>0</v>
      </c>
      <c r="AR14" s="91">
        <v>0</v>
      </c>
      <c r="AS14" s="91">
        <v>0</v>
      </c>
      <c r="AT14" s="91">
        <v>0</v>
      </c>
      <c r="AU14" s="91">
        <v>0</v>
      </c>
      <c r="AV14" s="91">
        <v>0</v>
      </c>
      <c r="AW14" s="91">
        <v>3.8579699999999999</v>
      </c>
      <c r="AX14" s="91">
        <v>52.781500000000001</v>
      </c>
      <c r="AY14" s="91">
        <v>10.3962</v>
      </c>
      <c r="AZ14" s="91">
        <v>0</v>
      </c>
      <c r="BA14" s="91">
        <v>0.54893099999999995</v>
      </c>
      <c r="BB14" s="91">
        <v>1.63419</v>
      </c>
      <c r="BC14" s="91">
        <v>36.125399999999999</v>
      </c>
      <c r="BD14" s="91">
        <v>105.34399999999999</v>
      </c>
      <c r="BE14" s="91"/>
      <c r="BF14" s="91"/>
      <c r="BG14" s="91"/>
      <c r="BH14" s="91"/>
      <c r="BI14" s="91"/>
      <c r="BJ14" s="91"/>
      <c r="BK14" s="91" t="s">
        <v>96</v>
      </c>
      <c r="BL14" s="91" t="s">
        <v>96</v>
      </c>
      <c r="BM14" s="91" t="s">
        <v>104</v>
      </c>
      <c r="BN14" s="91">
        <v>9.4745100000000004</v>
      </c>
      <c r="BO14" s="91">
        <v>75404.399999999994</v>
      </c>
      <c r="BP14" s="91">
        <v>35578.699999999997</v>
      </c>
      <c r="BQ14" s="91">
        <v>0</v>
      </c>
      <c r="BR14" s="91">
        <v>1376.62</v>
      </c>
      <c r="BS14" s="91">
        <v>0</v>
      </c>
      <c r="BT14" s="91">
        <v>72774.600000000006</v>
      </c>
      <c r="BU14" s="91">
        <v>185144</v>
      </c>
      <c r="BV14" s="91">
        <v>229701</v>
      </c>
      <c r="BW14" s="91">
        <v>0</v>
      </c>
      <c r="BX14" s="91">
        <v>0</v>
      </c>
      <c r="BY14" s="91">
        <v>414845</v>
      </c>
      <c r="BZ14" s="91">
        <v>1666.48</v>
      </c>
      <c r="CA14" s="91">
        <v>0</v>
      </c>
      <c r="CB14" s="91">
        <v>0</v>
      </c>
      <c r="CC14" s="91">
        <v>0</v>
      </c>
      <c r="CD14" s="91">
        <v>0</v>
      </c>
      <c r="CE14" s="91">
        <v>640.43200000000002</v>
      </c>
      <c r="CF14" s="91">
        <v>0</v>
      </c>
      <c r="CG14" s="91">
        <v>2306.91</v>
      </c>
      <c r="CH14" s="91">
        <v>0</v>
      </c>
      <c r="CI14" s="91">
        <v>0</v>
      </c>
      <c r="CJ14" s="91">
        <v>0</v>
      </c>
      <c r="CK14" s="91">
        <v>2306.91</v>
      </c>
      <c r="CL14" s="91">
        <v>0</v>
      </c>
      <c r="CM14" s="91">
        <v>0</v>
      </c>
      <c r="CN14" s="91">
        <v>0</v>
      </c>
      <c r="CO14" s="91">
        <v>0</v>
      </c>
      <c r="CP14" s="91">
        <v>0</v>
      </c>
      <c r="CQ14" s="91">
        <v>0</v>
      </c>
      <c r="CR14" s="91">
        <v>0</v>
      </c>
      <c r="CS14" s="91">
        <v>0</v>
      </c>
      <c r="CT14" s="91">
        <v>0</v>
      </c>
      <c r="CU14" s="91">
        <v>0</v>
      </c>
      <c r="CV14" s="91">
        <v>0</v>
      </c>
      <c r="CW14" s="91">
        <v>0</v>
      </c>
      <c r="CX14" s="91">
        <v>5.1091100000000003</v>
      </c>
      <c r="CY14" s="91">
        <v>50.322299999999998</v>
      </c>
      <c r="CZ14" s="91">
        <v>16.961099999999998</v>
      </c>
      <c r="DA14" s="91">
        <v>0</v>
      </c>
      <c r="DB14" s="91">
        <v>0.43537799999999999</v>
      </c>
      <c r="DC14" s="91">
        <v>1.71831</v>
      </c>
      <c r="DD14" s="91">
        <v>33.295900000000003</v>
      </c>
      <c r="DE14" s="91">
        <v>107.842</v>
      </c>
      <c r="DF14" s="91"/>
      <c r="DG14" s="91"/>
      <c r="DH14" s="91"/>
      <c r="DI14" s="91"/>
      <c r="DJ14" s="91"/>
      <c r="DK14" s="91"/>
      <c r="DL14" s="91" t="s">
        <v>208</v>
      </c>
      <c r="DM14" s="91" t="s">
        <v>209</v>
      </c>
      <c r="DN14" s="91" t="s">
        <v>98</v>
      </c>
      <c r="DO14" s="91" t="s">
        <v>193</v>
      </c>
      <c r="DP14" s="91">
        <v>8.5</v>
      </c>
      <c r="DQ14" s="91" t="s">
        <v>99</v>
      </c>
      <c r="DR14" s="91" t="s">
        <v>210</v>
      </c>
      <c r="DS14" s="91" t="s">
        <v>211</v>
      </c>
      <c r="DT14" s="91"/>
      <c r="DU14" s="91"/>
      <c r="DV14" s="91"/>
    </row>
    <row r="15" spans="1:126" x14ac:dyDescent="0.25">
      <c r="B15" s="91" t="s">
        <v>221</v>
      </c>
      <c r="C15" s="91" t="s">
        <v>156</v>
      </c>
      <c r="D15" s="91">
        <v>303216</v>
      </c>
      <c r="E15" s="91" t="s">
        <v>93</v>
      </c>
      <c r="F15" s="91" t="s">
        <v>94</v>
      </c>
      <c r="G15" s="93">
        <v>6.1111111111111116E-2</v>
      </c>
      <c r="H15" s="91" t="s">
        <v>95</v>
      </c>
      <c r="I15" s="91">
        <v>9.06</v>
      </c>
      <c r="J15" s="91" t="s">
        <v>96</v>
      </c>
      <c r="K15" s="91" t="s">
        <v>96</v>
      </c>
      <c r="L15" s="91" t="s">
        <v>106</v>
      </c>
      <c r="M15" s="91">
        <v>40.879600000000003</v>
      </c>
      <c r="N15" s="91">
        <v>43817.9</v>
      </c>
      <c r="O15" s="91">
        <v>25796.7</v>
      </c>
      <c r="P15" s="91">
        <v>0</v>
      </c>
      <c r="Q15" s="91">
        <v>4382.99</v>
      </c>
      <c r="R15" s="91">
        <v>0</v>
      </c>
      <c r="S15" s="91">
        <v>62743.9</v>
      </c>
      <c r="T15" s="91">
        <v>136782</v>
      </c>
      <c r="U15" s="91">
        <v>229701</v>
      </c>
      <c r="V15" s="91">
        <v>0</v>
      </c>
      <c r="W15" s="91">
        <v>0</v>
      </c>
      <c r="X15" s="91">
        <v>366484</v>
      </c>
      <c r="Y15" s="91">
        <v>6282.9</v>
      </c>
      <c r="Z15" s="91">
        <v>0</v>
      </c>
      <c r="AA15" s="91">
        <v>0</v>
      </c>
      <c r="AB15" s="91">
        <v>0</v>
      </c>
      <c r="AC15" s="91">
        <v>0</v>
      </c>
      <c r="AD15" s="91">
        <v>709.47500000000002</v>
      </c>
      <c r="AE15" s="91">
        <v>0</v>
      </c>
      <c r="AF15" s="91">
        <v>6992.38</v>
      </c>
      <c r="AG15" s="91">
        <v>0</v>
      </c>
      <c r="AH15" s="91">
        <v>0</v>
      </c>
      <c r="AI15" s="91">
        <v>0</v>
      </c>
      <c r="AJ15" s="91">
        <v>6992.38</v>
      </c>
      <c r="AK15" s="91">
        <v>0</v>
      </c>
      <c r="AL15" s="91">
        <v>0</v>
      </c>
      <c r="AM15" s="91">
        <v>0</v>
      </c>
      <c r="AN15" s="91">
        <v>0</v>
      </c>
      <c r="AO15" s="91">
        <v>0</v>
      </c>
      <c r="AP15" s="91">
        <v>0</v>
      </c>
      <c r="AQ15" s="91">
        <v>0</v>
      </c>
      <c r="AR15" s="91">
        <v>0</v>
      </c>
      <c r="AS15" s="91">
        <v>0</v>
      </c>
      <c r="AT15" s="91">
        <v>0</v>
      </c>
      <c r="AU15" s="91">
        <v>0</v>
      </c>
      <c r="AV15" s="91">
        <v>0</v>
      </c>
      <c r="AW15" s="91">
        <v>18.889299999999999</v>
      </c>
      <c r="AX15" s="91">
        <v>38.141399999999997</v>
      </c>
      <c r="AY15" s="91">
        <v>12.577</v>
      </c>
      <c r="AZ15" s="91">
        <v>0</v>
      </c>
      <c r="BA15" s="91">
        <v>1.37517</v>
      </c>
      <c r="BB15" s="91">
        <v>1.9090400000000001</v>
      </c>
      <c r="BC15" s="91">
        <v>28.524799999999999</v>
      </c>
      <c r="BD15" s="91">
        <v>101.417</v>
      </c>
      <c r="BE15" s="91"/>
      <c r="BF15" s="91"/>
      <c r="BG15" s="91"/>
      <c r="BH15" s="91"/>
      <c r="BI15" s="91"/>
      <c r="BJ15" s="91"/>
      <c r="BK15" s="91" t="s">
        <v>96</v>
      </c>
      <c r="BL15" s="91" t="s">
        <v>96</v>
      </c>
      <c r="BM15" s="91" t="s">
        <v>192</v>
      </c>
      <c r="BN15" s="91">
        <v>40.71</v>
      </c>
      <c r="BO15" s="91">
        <v>40364.800000000003</v>
      </c>
      <c r="BP15" s="91">
        <v>38498.1</v>
      </c>
      <c r="BQ15" s="91">
        <v>0</v>
      </c>
      <c r="BR15" s="91">
        <v>2869.95</v>
      </c>
      <c r="BS15" s="91">
        <v>0</v>
      </c>
      <c r="BT15" s="91">
        <v>73340.100000000006</v>
      </c>
      <c r="BU15" s="91">
        <v>155114</v>
      </c>
      <c r="BV15" s="91">
        <v>229701</v>
      </c>
      <c r="BW15" s="91">
        <v>0</v>
      </c>
      <c r="BX15" s="91">
        <v>0</v>
      </c>
      <c r="BY15" s="91">
        <v>384815</v>
      </c>
      <c r="BZ15" s="91">
        <v>6659.98</v>
      </c>
      <c r="CA15" s="91">
        <v>0</v>
      </c>
      <c r="CB15" s="91">
        <v>0</v>
      </c>
      <c r="CC15" s="91">
        <v>0</v>
      </c>
      <c r="CD15" s="91">
        <v>0</v>
      </c>
      <c r="CE15" s="91">
        <v>740.87400000000002</v>
      </c>
      <c r="CF15" s="91">
        <v>0</v>
      </c>
      <c r="CG15" s="91">
        <v>7400.85</v>
      </c>
      <c r="CH15" s="91">
        <v>0</v>
      </c>
      <c r="CI15" s="91">
        <v>0</v>
      </c>
      <c r="CJ15" s="91">
        <v>0</v>
      </c>
      <c r="CK15" s="91">
        <v>7400.85</v>
      </c>
      <c r="CL15" s="91">
        <v>0</v>
      </c>
      <c r="CM15" s="91">
        <v>0</v>
      </c>
      <c r="CN15" s="91">
        <v>0</v>
      </c>
      <c r="CO15" s="91">
        <v>0</v>
      </c>
      <c r="CP15" s="91">
        <v>0</v>
      </c>
      <c r="CQ15" s="91">
        <v>0</v>
      </c>
      <c r="CR15" s="91">
        <v>0</v>
      </c>
      <c r="CS15" s="91">
        <v>0</v>
      </c>
      <c r="CT15" s="91">
        <v>0</v>
      </c>
      <c r="CU15" s="91">
        <v>0</v>
      </c>
      <c r="CV15" s="91">
        <v>0</v>
      </c>
      <c r="CW15" s="91">
        <v>0</v>
      </c>
      <c r="CX15" s="91">
        <v>20.013300000000001</v>
      </c>
      <c r="CY15" s="91">
        <v>35.7014</v>
      </c>
      <c r="CZ15" s="91">
        <v>18.754300000000001</v>
      </c>
      <c r="DA15" s="91">
        <v>0</v>
      </c>
      <c r="DB15" s="91">
        <v>0.89957799999999999</v>
      </c>
      <c r="DC15" s="91">
        <v>1.99322</v>
      </c>
      <c r="DD15" s="91">
        <v>33.128999999999998</v>
      </c>
      <c r="DE15" s="91">
        <v>110.491</v>
      </c>
      <c r="DF15" s="91"/>
      <c r="DG15" s="91"/>
      <c r="DH15" s="91"/>
      <c r="DI15" s="91"/>
      <c r="DJ15" s="91"/>
      <c r="DK15" s="91"/>
      <c r="DL15" s="91" t="s">
        <v>208</v>
      </c>
      <c r="DM15" s="91" t="s">
        <v>209</v>
      </c>
      <c r="DN15" s="91" t="s">
        <v>98</v>
      </c>
      <c r="DO15" s="91" t="s">
        <v>193</v>
      </c>
      <c r="DP15" s="91">
        <v>8.5</v>
      </c>
      <c r="DQ15" s="91" t="s">
        <v>99</v>
      </c>
      <c r="DR15" s="91" t="s">
        <v>210</v>
      </c>
      <c r="DS15" s="91" t="s">
        <v>211</v>
      </c>
      <c r="DT15" s="91"/>
      <c r="DU15" s="91"/>
      <c r="DV15" s="91"/>
    </row>
    <row r="16" spans="1:126" x14ac:dyDescent="0.25">
      <c r="B16" s="91" t="s">
        <v>222</v>
      </c>
      <c r="C16" s="91" t="s">
        <v>157</v>
      </c>
      <c r="D16" s="91">
        <v>303316</v>
      </c>
      <c r="E16" s="91" t="s">
        <v>93</v>
      </c>
      <c r="F16" s="91" t="s">
        <v>94</v>
      </c>
      <c r="G16" s="93">
        <v>6.1111111111111116E-2</v>
      </c>
      <c r="H16" s="91" t="s">
        <v>101</v>
      </c>
      <c r="I16" s="91">
        <v>-6.28</v>
      </c>
      <c r="J16" s="91" t="s">
        <v>96</v>
      </c>
      <c r="K16" s="91" t="s">
        <v>96</v>
      </c>
      <c r="L16" s="91" t="s">
        <v>106</v>
      </c>
      <c r="M16" s="91">
        <v>37.858800000000002</v>
      </c>
      <c r="N16" s="91">
        <v>45641</v>
      </c>
      <c r="O16" s="91">
        <v>27039.1</v>
      </c>
      <c r="P16" s="91">
        <v>0</v>
      </c>
      <c r="Q16" s="91">
        <v>4140.63</v>
      </c>
      <c r="R16" s="91">
        <v>0</v>
      </c>
      <c r="S16" s="91">
        <v>94115.8</v>
      </c>
      <c r="T16" s="91">
        <v>170974</v>
      </c>
      <c r="U16" s="91">
        <v>229701</v>
      </c>
      <c r="V16" s="91">
        <v>0</v>
      </c>
      <c r="W16" s="91">
        <v>0</v>
      </c>
      <c r="X16" s="91">
        <v>400676</v>
      </c>
      <c r="Y16" s="91">
        <v>5818.64</v>
      </c>
      <c r="Z16" s="91">
        <v>0</v>
      </c>
      <c r="AA16" s="91">
        <v>0</v>
      </c>
      <c r="AB16" s="91">
        <v>0</v>
      </c>
      <c r="AC16" s="91">
        <v>0</v>
      </c>
      <c r="AD16" s="91">
        <v>709.47500000000002</v>
      </c>
      <c r="AE16" s="91">
        <v>0</v>
      </c>
      <c r="AF16" s="91">
        <v>6528.11</v>
      </c>
      <c r="AG16" s="91">
        <v>0</v>
      </c>
      <c r="AH16" s="91">
        <v>0</v>
      </c>
      <c r="AI16" s="91">
        <v>0</v>
      </c>
      <c r="AJ16" s="91">
        <v>6528.11</v>
      </c>
      <c r="AK16" s="91">
        <v>0</v>
      </c>
      <c r="AL16" s="91">
        <v>0</v>
      </c>
      <c r="AM16" s="91">
        <v>0</v>
      </c>
      <c r="AN16" s="91">
        <v>0</v>
      </c>
      <c r="AO16" s="91">
        <v>0</v>
      </c>
      <c r="AP16" s="91">
        <v>0</v>
      </c>
      <c r="AQ16" s="91">
        <v>0</v>
      </c>
      <c r="AR16" s="91">
        <v>0</v>
      </c>
      <c r="AS16" s="91">
        <v>0</v>
      </c>
      <c r="AT16" s="91">
        <v>0</v>
      </c>
      <c r="AU16" s="91">
        <v>0</v>
      </c>
      <c r="AV16" s="91">
        <v>0</v>
      </c>
      <c r="AW16" s="91">
        <v>17.5244</v>
      </c>
      <c r="AX16" s="91">
        <v>39.8249</v>
      </c>
      <c r="AY16" s="91">
        <v>13.4193</v>
      </c>
      <c r="AZ16" s="91">
        <v>0</v>
      </c>
      <c r="BA16" s="91">
        <v>1.2990900000000001</v>
      </c>
      <c r="BB16" s="91">
        <v>1.9090400000000001</v>
      </c>
      <c r="BC16" s="91">
        <v>42.787100000000002</v>
      </c>
      <c r="BD16" s="91">
        <v>116.764</v>
      </c>
      <c r="BE16" s="91"/>
      <c r="BF16" s="91"/>
      <c r="BG16" s="91"/>
      <c r="BH16" s="91"/>
      <c r="BI16" s="91"/>
      <c r="BJ16" s="91"/>
      <c r="BK16" s="91" t="s">
        <v>96</v>
      </c>
      <c r="BL16" s="91" t="s">
        <v>96</v>
      </c>
      <c r="BM16" s="91" t="s">
        <v>192</v>
      </c>
      <c r="BN16" s="91">
        <v>40.71</v>
      </c>
      <c r="BO16" s="91">
        <v>40364.800000000003</v>
      </c>
      <c r="BP16" s="91">
        <v>38498.1</v>
      </c>
      <c r="BQ16" s="91">
        <v>0</v>
      </c>
      <c r="BR16" s="91">
        <v>2869.95</v>
      </c>
      <c r="BS16" s="91">
        <v>0</v>
      </c>
      <c r="BT16" s="91">
        <v>73340.100000000006</v>
      </c>
      <c r="BU16" s="91">
        <v>155114</v>
      </c>
      <c r="BV16" s="91">
        <v>229701</v>
      </c>
      <c r="BW16" s="91">
        <v>0</v>
      </c>
      <c r="BX16" s="91">
        <v>0</v>
      </c>
      <c r="BY16" s="91">
        <v>384815</v>
      </c>
      <c r="BZ16" s="91">
        <v>6659.98</v>
      </c>
      <c r="CA16" s="91">
        <v>0</v>
      </c>
      <c r="CB16" s="91">
        <v>0</v>
      </c>
      <c r="CC16" s="91">
        <v>0</v>
      </c>
      <c r="CD16" s="91">
        <v>0</v>
      </c>
      <c r="CE16" s="91">
        <v>740.87400000000002</v>
      </c>
      <c r="CF16" s="91">
        <v>0</v>
      </c>
      <c r="CG16" s="91">
        <v>7400.85</v>
      </c>
      <c r="CH16" s="91">
        <v>0</v>
      </c>
      <c r="CI16" s="91">
        <v>0</v>
      </c>
      <c r="CJ16" s="91">
        <v>0</v>
      </c>
      <c r="CK16" s="91">
        <v>7400.85</v>
      </c>
      <c r="CL16" s="91">
        <v>0</v>
      </c>
      <c r="CM16" s="91">
        <v>0</v>
      </c>
      <c r="CN16" s="91">
        <v>0</v>
      </c>
      <c r="CO16" s="91">
        <v>0</v>
      </c>
      <c r="CP16" s="91">
        <v>0</v>
      </c>
      <c r="CQ16" s="91">
        <v>0</v>
      </c>
      <c r="CR16" s="91">
        <v>0</v>
      </c>
      <c r="CS16" s="91">
        <v>0</v>
      </c>
      <c r="CT16" s="91">
        <v>0</v>
      </c>
      <c r="CU16" s="91">
        <v>0</v>
      </c>
      <c r="CV16" s="91">
        <v>0</v>
      </c>
      <c r="CW16" s="91">
        <v>0</v>
      </c>
      <c r="CX16" s="91">
        <v>20.013300000000001</v>
      </c>
      <c r="CY16" s="91">
        <v>35.7014</v>
      </c>
      <c r="CZ16" s="91">
        <v>18.754300000000001</v>
      </c>
      <c r="DA16" s="91">
        <v>0</v>
      </c>
      <c r="DB16" s="91">
        <v>0.89957799999999999</v>
      </c>
      <c r="DC16" s="91">
        <v>1.99322</v>
      </c>
      <c r="DD16" s="91">
        <v>33.128999999999998</v>
      </c>
      <c r="DE16" s="91">
        <v>110.491</v>
      </c>
      <c r="DF16" s="91"/>
      <c r="DG16" s="91"/>
      <c r="DH16" s="91"/>
      <c r="DI16" s="91"/>
      <c r="DJ16" s="91"/>
      <c r="DK16" s="91"/>
      <c r="DL16" s="91" t="s">
        <v>208</v>
      </c>
      <c r="DM16" s="91" t="s">
        <v>209</v>
      </c>
      <c r="DN16" s="91" t="s">
        <v>98</v>
      </c>
      <c r="DO16" s="91" t="s">
        <v>193</v>
      </c>
      <c r="DP16" s="91">
        <v>8.5</v>
      </c>
      <c r="DQ16" s="91" t="s">
        <v>99</v>
      </c>
      <c r="DR16" s="91" t="s">
        <v>210</v>
      </c>
      <c r="DS16" s="91" t="s">
        <v>211</v>
      </c>
      <c r="DT16" s="91"/>
      <c r="DU16" s="91"/>
      <c r="DV16" s="91"/>
    </row>
    <row r="17" spans="1:126" x14ac:dyDescent="0.25">
      <c r="B17" s="91" t="s">
        <v>223</v>
      </c>
      <c r="C17" s="91" t="s">
        <v>147</v>
      </c>
      <c r="D17" s="91">
        <v>303406</v>
      </c>
      <c r="E17" s="91" t="s">
        <v>100</v>
      </c>
      <c r="F17" s="91" t="s">
        <v>94</v>
      </c>
      <c r="G17" s="93">
        <v>5.2083333333333336E-2</v>
      </c>
      <c r="H17" s="91" t="s">
        <v>95</v>
      </c>
      <c r="I17" s="91">
        <v>8.61</v>
      </c>
      <c r="J17" s="91" t="s">
        <v>96</v>
      </c>
      <c r="K17" s="91" t="s">
        <v>96</v>
      </c>
      <c r="L17" s="91" t="s">
        <v>106</v>
      </c>
      <c r="M17" s="91">
        <v>9.0078999999999994</v>
      </c>
      <c r="N17" s="91">
        <v>78549.5</v>
      </c>
      <c r="O17" s="91">
        <v>21990.9</v>
      </c>
      <c r="P17" s="91">
        <v>0</v>
      </c>
      <c r="Q17" s="91">
        <v>1811.96</v>
      </c>
      <c r="R17" s="91">
        <v>0</v>
      </c>
      <c r="S17" s="91">
        <v>62752.7</v>
      </c>
      <c r="T17" s="91">
        <v>165114</v>
      </c>
      <c r="U17" s="91">
        <v>229701</v>
      </c>
      <c r="V17" s="91">
        <v>0</v>
      </c>
      <c r="W17" s="91">
        <v>0</v>
      </c>
      <c r="X17" s="91">
        <v>394815</v>
      </c>
      <c r="Y17" s="91">
        <v>1384.46</v>
      </c>
      <c r="Z17" s="91">
        <v>0</v>
      </c>
      <c r="AA17" s="91">
        <v>0</v>
      </c>
      <c r="AB17" s="91">
        <v>0</v>
      </c>
      <c r="AC17" s="91">
        <v>0</v>
      </c>
      <c r="AD17" s="91">
        <v>609.05100000000004</v>
      </c>
      <c r="AE17" s="91">
        <v>0</v>
      </c>
      <c r="AF17" s="91">
        <v>1993.51</v>
      </c>
      <c r="AG17" s="91">
        <v>0</v>
      </c>
      <c r="AH17" s="91">
        <v>0</v>
      </c>
      <c r="AI17" s="91">
        <v>0</v>
      </c>
      <c r="AJ17" s="91">
        <v>1993.51</v>
      </c>
      <c r="AK17" s="91">
        <v>0</v>
      </c>
      <c r="AL17" s="91">
        <v>0</v>
      </c>
      <c r="AM17" s="91">
        <v>0</v>
      </c>
      <c r="AN17" s="91">
        <v>0</v>
      </c>
      <c r="AO17" s="91">
        <v>0</v>
      </c>
      <c r="AP17" s="91">
        <v>0</v>
      </c>
      <c r="AQ17" s="91">
        <v>0</v>
      </c>
      <c r="AR17" s="91">
        <v>0</v>
      </c>
      <c r="AS17" s="91">
        <v>0</v>
      </c>
      <c r="AT17" s="91">
        <v>0</v>
      </c>
      <c r="AU17" s="91">
        <v>0</v>
      </c>
      <c r="AV17" s="91">
        <v>0</v>
      </c>
      <c r="AW17" s="91">
        <v>4.2332999999999998</v>
      </c>
      <c r="AX17" s="91">
        <v>53.406799999999997</v>
      </c>
      <c r="AY17" s="91">
        <v>10.496600000000001</v>
      </c>
      <c r="AZ17" s="91">
        <v>0</v>
      </c>
      <c r="BA17" s="91">
        <v>0.57267000000000001</v>
      </c>
      <c r="BB17" s="91">
        <v>1.63419</v>
      </c>
      <c r="BC17" s="91">
        <v>28.8994</v>
      </c>
      <c r="BD17" s="91">
        <v>99.242999999999995</v>
      </c>
      <c r="BE17" s="91"/>
      <c r="BF17" s="91"/>
      <c r="BG17" s="91"/>
      <c r="BH17" s="91"/>
      <c r="BI17" s="91"/>
      <c r="BJ17" s="91"/>
      <c r="BK17" s="91" t="s">
        <v>96</v>
      </c>
      <c r="BL17" s="91" t="s">
        <v>96</v>
      </c>
      <c r="BM17" s="91" t="s">
        <v>104</v>
      </c>
      <c r="BN17" s="91">
        <v>9.4745100000000004</v>
      </c>
      <c r="BO17" s="91">
        <v>75404.399999999994</v>
      </c>
      <c r="BP17" s="91">
        <v>35578.699999999997</v>
      </c>
      <c r="BQ17" s="91">
        <v>0</v>
      </c>
      <c r="BR17" s="91">
        <v>1376.62</v>
      </c>
      <c r="BS17" s="91">
        <v>0</v>
      </c>
      <c r="BT17" s="91">
        <v>72774.600000000006</v>
      </c>
      <c r="BU17" s="91">
        <v>185144</v>
      </c>
      <c r="BV17" s="91">
        <v>229701</v>
      </c>
      <c r="BW17" s="91">
        <v>0</v>
      </c>
      <c r="BX17" s="91">
        <v>0</v>
      </c>
      <c r="BY17" s="91">
        <v>414845</v>
      </c>
      <c r="BZ17" s="91">
        <v>1666.48</v>
      </c>
      <c r="CA17" s="91">
        <v>0</v>
      </c>
      <c r="CB17" s="91">
        <v>0</v>
      </c>
      <c r="CC17" s="91">
        <v>0</v>
      </c>
      <c r="CD17" s="91">
        <v>0</v>
      </c>
      <c r="CE17" s="91">
        <v>640.43200000000002</v>
      </c>
      <c r="CF17" s="91">
        <v>0</v>
      </c>
      <c r="CG17" s="91">
        <v>2306.91</v>
      </c>
      <c r="CH17" s="91">
        <v>0</v>
      </c>
      <c r="CI17" s="91">
        <v>0</v>
      </c>
      <c r="CJ17" s="91">
        <v>0</v>
      </c>
      <c r="CK17" s="91">
        <v>2306.91</v>
      </c>
      <c r="CL17" s="91">
        <v>0</v>
      </c>
      <c r="CM17" s="91">
        <v>0</v>
      </c>
      <c r="CN17" s="91">
        <v>0</v>
      </c>
      <c r="CO17" s="91">
        <v>0</v>
      </c>
      <c r="CP17" s="91">
        <v>0</v>
      </c>
      <c r="CQ17" s="91">
        <v>0</v>
      </c>
      <c r="CR17" s="91">
        <v>0</v>
      </c>
      <c r="CS17" s="91">
        <v>0</v>
      </c>
      <c r="CT17" s="91">
        <v>0</v>
      </c>
      <c r="CU17" s="91">
        <v>0</v>
      </c>
      <c r="CV17" s="91">
        <v>0</v>
      </c>
      <c r="CW17" s="91">
        <v>0</v>
      </c>
      <c r="CX17" s="91">
        <v>5.1091100000000003</v>
      </c>
      <c r="CY17" s="91">
        <v>50.322299999999998</v>
      </c>
      <c r="CZ17" s="91">
        <v>16.961099999999998</v>
      </c>
      <c r="DA17" s="91">
        <v>0</v>
      </c>
      <c r="DB17" s="91">
        <v>0.43537799999999999</v>
      </c>
      <c r="DC17" s="91">
        <v>1.71831</v>
      </c>
      <c r="DD17" s="91">
        <v>33.295900000000003</v>
      </c>
      <c r="DE17" s="91">
        <v>107.842</v>
      </c>
      <c r="DF17" s="91"/>
      <c r="DG17" s="91"/>
      <c r="DH17" s="91"/>
      <c r="DI17" s="91"/>
      <c r="DJ17" s="91"/>
      <c r="DK17" s="91"/>
      <c r="DL17" s="91" t="s">
        <v>208</v>
      </c>
      <c r="DM17" s="91" t="s">
        <v>209</v>
      </c>
      <c r="DN17" s="91" t="s">
        <v>98</v>
      </c>
      <c r="DO17" s="91" t="s">
        <v>193</v>
      </c>
      <c r="DP17" s="91">
        <v>8.5</v>
      </c>
      <c r="DQ17" s="91" t="s">
        <v>99</v>
      </c>
      <c r="DR17" s="91" t="s">
        <v>210</v>
      </c>
      <c r="DS17" s="91" t="s">
        <v>211</v>
      </c>
      <c r="DT17" s="91"/>
      <c r="DU17" s="91"/>
      <c r="DV17" s="91"/>
    </row>
    <row r="18" spans="1:126" x14ac:dyDescent="0.25">
      <c r="B18" s="91" t="s">
        <v>224</v>
      </c>
      <c r="C18" s="91" t="s">
        <v>148</v>
      </c>
      <c r="D18" s="91">
        <v>303506</v>
      </c>
      <c r="E18" s="91" t="s">
        <v>100</v>
      </c>
      <c r="F18" s="91" t="s">
        <v>94</v>
      </c>
      <c r="G18" s="93">
        <v>5.2777777777777778E-2</v>
      </c>
      <c r="H18" s="91" t="s">
        <v>101</v>
      </c>
      <c r="I18" s="91">
        <v>-8.56</v>
      </c>
      <c r="J18" s="91" t="s">
        <v>96</v>
      </c>
      <c r="K18" s="91" t="s">
        <v>96</v>
      </c>
      <c r="L18" s="91" t="s">
        <v>106</v>
      </c>
      <c r="M18" s="91">
        <v>7.7384700000000004</v>
      </c>
      <c r="N18" s="91">
        <v>82501.5</v>
      </c>
      <c r="O18" s="91">
        <v>23349.3</v>
      </c>
      <c r="P18" s="91">
        <v>0</v>
      </c>
      <c r="Q18" s="91">
        <v>1634.3</v>
      </c>
      <c r="R18" s="91">
        <v>0</v>
      </c>
      <c r="S18" s="91">
        <v>94129.1</v>
      </c>
      <c r="T18" s="91">
        <v>201622</v>
      </c>
      <c r="U18" s="91">
        <v>229701</v>
      </c>
      <c r="V18" s="91">
        <v>0</v>
      </c>
      <c r="W18" s="91">
        <v>0</v>
      </c>
      <c r="X18" s="91">
        <v>431323</v>
      </c>
      <c r="Y18" s="91">
        <v>1189.3499999999999</v>
      </c>
      <c r="Z18" s="91">
        <v>0</v>
      </c>
      <c r="AA18" s="91">
        <v>0</v>
      </c>
      <c r="AB18" s="91">
        <v>0</v>
      </c>
      <c r="AC18" s="91">
        <v>0</v>
      </c>
      <c r="AD18" s="91">
        <v>609.05100000000004</v>
      </c>
      <c r="AE18" s="91">
        <v>0</v>
      </c>
      <c r="AF18" s="91">
        <v>1798.4</v>
      </c>
      <c r="AG18" s="91">
        <v>0</v>
      </c>
      <c r="AH18" s="91">
        <v>0</v>
      </c>
      <c r="AI18" s="91">
        <v>0</v>
      </c>
      <c r="AJ18" s="91">
        <v>1798.4</v>
      </c>
      <c r="AK18" s="91">
        <v>0</v>
      </c>
      <c r="AL18" s="91">
        <v>0</v>
      </c>
      <c r="AM18" s="91">
        <v>0</v>
      </c>
      <c r="AN18" s="91">
        <v>0</v>
      </c>
      <c r="AO18" s="91">
        <v>0</v>
      </c>
      <c r="AP18" s="91">
        <v>0</v>
      </c>
      <c r="AQ18" s="91">
        <v>0</v>
      </c>
      <c r="AR18" s="91">
        <v>0</v>
      </c>
      <c r="AS18" s="91">
        <v>0</v>
      </c>
      <c r="AT18" s="91">
        <v>0</v>
      </c>
      <c r="AU18" s="91">
        <v>0</v>
      </c>
      <c r="AV18" s="91">
        <v>0</v>
      </c>
      <c r="AW18" s="91">
        <v>3.6599699999999999</v>
      </c>
      <c r="AX18" s="91">
        <v>55.953000000000003</v>
      </c>
      <c r="AY18" s="91">
        <v>11.3025</v>
      </c>
      <c r="AZ18" s="91">
        <v>0</v>
      </c>
      <c r="BA18" s="91">
        <v>0.51527199999999995</v>
      </c>
      <c r="BB18" s="91">
        <v>1.63419</v>
      </c>
      <c r="BC18" s="91">
        <v>43.3491</v>
      </c>
      <c r="BD18" s="91">
        <v>116.414</v>
      </c>
      <c r="BE18" s="91"/>
      <c r="BF18" s="91"/>
      <c r="BG18" s="91"/>
      <c r="BH18" s="91"/>
      <c r="BI18" s="91"/>
      <c r="BJ18" s="91"/>
      <c r="BK18" s="91" t="s">
        <v>96</v>
      </c>
      <c r="BL18" s="91" t="s">
        <v>96</v>
      </c>
      <c r="BM18" s="91" t="s">
        <v>104</v>
      </c>
      <c r="BN18" s="91">
        <v>9.4745100000000004</v>
      </c>
      <c r="BO18" s="91">
        <v>75404.399999999994</v>
      </c>
      <c r="BP18" s="91">
        <v>35578.699999999997</v>
      </c>
      <c r="BQ18" s="91">
        <v>0</v>
      </c>
      <c r="BR18" s="91">
        <v>1376.62</v>
      </c>
      <c r="BS18" s="91">
        <v>0</v>
      </c>
      <c r="BT18" s="91">
        <v>72774.600000000006</v>
      </c>
      <c r="BU18" s="91">
        <v>185144</v>
      </c>
      <c r="BV18" s="91">
        <v>229701</v>
      </c>
      <c r="BW18" s="91">
        <v>0</v>
      </c>
      <c r="BX18" s="91">
        <v>0</v>
      </c>
      <c r="BY18" s="91">
        <v>414845</v>
      </c>
      <c r="BZ18" s="91">
        <v>1666.48</v>
      </c>
      <c r="CA18" s="91">
        <v>0</v>
      </c>
      <c r="CB18" s="91">
        <v>0</v>
      </c>
      <c r="CC18" s="91">
        <v>0</v>
      </c>
      <c r="CD18" s="91">
        <v>0</v>
      </c>
      <c r="CE18" s="91">
        <v>640.43200000000002</v>
      </c>
      <c r="CF18" s="91">
        <v>0</v>
      </c>
      <c r="CG18" s="91">
        <v>2306.91</v>
      </c>
      <c r="CH18" s="91">
        <v>0</v>
      </c>
      <c r="CI18" s="91">
        <v>0</v>
      </c>
      <c r="CJ18" s="91">
        <v>0</v>
      </c>
      <c r="CK18" s="91">
        <v>2306.91</v>
      </c>
      <c r="CL18" s="91">
        <v>0</v>
      </c>
      <c r="CM18" s="91">
        <v>0</v>
      </c>
      <c r="CN18" s="91">
        <v>0</v>
      </c>
      <c r="CO18" s="91">
        <v>0</v>
      </c>
      <c r="CP18" s="91">
        <v>0</v>
      </c>
      <c r="CQ18" s="91">
        <v>0</v>
      </c>
      <c r="CR18" s="91">
        <v>0</v>
      </c>
      <c r="CS18" s="91">
        <v>0</v>
      </c>
      <c r="CT18" s="91">
        <v>0</v>
      </c>
      <c r="CU18" s="91">
        <v>0</v>
      </c>
      <c r="CV18" s="91">
        <v>0</v>
      </c>
      <c r="CW18" s="91">
        <v>0</v>
      </c>
      <c r="CX18" s="91">
        <v>5.1091100000000003</v>
      </c>
      <c r="CY18" s="91">
        <v>50.322299999999998</v>
      </c>
      <c r="CZ18" s="91">
        <v>16.961099999999998</v>
      </c>
      <c r="DA18" s="91">
        <v>0</v>
      </c>
      <c r="DB18" s="91">
        <v>0.43537799999999999</v>
      </c>
      <c r="DC18" s="91">
        <v>1.71831</v>
      </c>
      <c r="DD18" s="91">
        <v>33.295900000000003</v>
      </c>
      <c r="DE18" s="91">
        <v>107.842</v>
      </c>
      <c r="DF18" s="91"/>
      <c r="DG18" s="91"/>
      <c r="DH18" s="91"/>
      <c r="DI18" s="91"/>
      <c r="DJ18" s="91"/>
      <c r="DK18" s="91"/>
      <c r="DL18" s="91" t="s">
        <v>208</v>
      </c>
      <c r="DM18" s="91" t="s">
        <v>209</v>
      </c>
      <c r="DN18" s="91" t="s">
        <v>98</v>
      </c>
      <c r="DO18" s="91" t="s">
        <v>193</v>
      </c>
      <c r="DP18" s="91">
        <v>8.5</v>
      </c>
      <c r="DQ18" s="91" t="s">
        <v>99</v>
      </c>
      <c r="DR18" s="91" t="s">
        <v>210</v>
      </c>
      <c r="DS18" s="91" t="s">
        <v>211</v>
      </c>
      <c r="DT18" s="91"/>
      <c r="DU18" s="91"/>
      <c r="DV18" s="91"/>
    </row>
    <row r="19" spans="1:126" x14ac:dyDescent="0.25">
      <c r="B19" s="91" t="s">
        <v>225</v>
      </c>
      <c r="C19" s="91" t="s">
        <v>161</v>
      </c>
      <c r="D19" s="91">
        <v>307216</v>
      </c>
      <c r="E19" s="91" t="s">
        <v>93</v>
      </c>
      <c r="F19" s="91" t="s">
        <v>94</v>
      </c>
      <c r="G19" s="93">
        <v>6.1805555555555558E-2</v>
      </c>
      <c r="H19" s="91" t="s">
        <v>95</v>
      </c>
      <c r="I19" s="91">
        <v>5.3</v>
      </c>
      <c r="J19" s="91" t="s">
        <v>96</v>
      </c>
      <c r="K19" s="91" t="s">
        <v>96</v>
      </c>
      <c r="L19" s="91" t="s">
        <v>106</v>
      </c>
      <c r="M19" s="91">
        <v>39.925699999999999</v>
      </c>
      <c r="N19" s="91">
        <v>43851</v>
      </c>
      <c r="O19" s="91">
        <v>19189.2</v>
      </c>
      <c r="P19" s="91">
        <v>0</v>
      </c>
      <c r="Q19" s="91">
        <v>4273.6000000000004</v>
      </c>
      <c r="R19" s="91">
        <v>0</v>
      </c>
      <c r="S19" s="91">
        <v>78429.8</v>
      </c>
      <c r="T19" s="91">
        <v>145783</v>
      </c>
      <c r="U19" s="91">
        <v>229701</v>
      </c>
      <c r="V19" s="91">
        <v>0</v>
      </c>
      <c r="W19" s="91">
        <v>0</v>
      </c>
      <c r="X19" s="91">
        <v>375485</v>
      </c>
      <c r="Y19" s="91">
        <v>6136.29</v>
      </c>
      <c r="Z19" s="91">
        <v>0</v>
      </c>
      <c r="AA19" s="91">
        <v>0</v>
      </c>
      <c r="AB19" s="91">
        <v>0</v>
      </c>
      <c r="AC19" s="91">
        <v>0</v>
      </c>
      <c r="AD19" s="91">
        <v>709.47500000000002</v>
      </c>
      <c r="AE19" s="91">
        <v>0</v>
      </c>
      <c r="AF19" s="91">
        <v>6845.77</v>
      </c>
      <c r="AG19" s="91">
        <v>0</v>
      </c>
      <c r="AH19" s="91">
        <v>0</v>
      </c>
      <c r="AI19" s="91">
        <v>0</v>
      </c>
      <c r="AJ19" s="91">
        <v>6845.77</v>
      </c>
      <c r="AK19" s="91">
        <v>0</v>
      </c>
      <c r="AL19" s="91">
        <v>0</v>
      </c>
      <c r="AM19" s="91">
        <v>0</v>
      </c>
      <c r="AN19" s="91">
        <v>0</v>
      </c>
      <c r="AO19" s="91">
        <v>0</v>
      </c>
      <c r="AP19" s="91">
        <v>0</v>
      </c>
      <c r="AQ19" s="91">
        <v>0</v>
      </c>
      <c r="AR19" s="91">
        <v>0</v>
      </c>
      <c r="AS19" s="91">
        <v>0</v>
      </c>
      <c r="AT19" s="91">
        <v>0</v>
      </c>
      <c r="AU19" s="91">
        <v>0</v>
      </c>
      <c r="AV19" s="91">
        <v>0</v>
      </c>
      <c r="AW19" s="91">
        <v>18.464300000000001</v>
      </c>
      <c r="AX19" s="91">
        <v>38.374499999999998</v>
      </c>
      <c r="AY19" s="91">
        <v>9.4421999999999997</v>
      </c>
      <c r="AZ19" s="91">
        <v>0</v>
      </c>
      <c r="BA19" s="91">
        <v>1.3405800000000001</v>
      </c>
      <c r="BB19" s="91">
        <v>1.9090400000000001</v>
      </c>
      <c r="BC19" s="91">
        <v>35.655900000000003</v>
      </c>
      <c r="BD19" s="91">
        <v>105.187</v>
      </c>
      <c r="BE19" s="91"/>
      <c r="BF19" s="91"/>
      <c r="BG19" s="91"/>
      <c r="BH19" s="91"/>
      <c r="BI19" s="91"/>
      <c r="BJ19" s="91"/>
      <c r="BK19" s="91" t="s">
        <v>96</v>
      </c>
      <c r="BL19" s="91" t="s">
        <v>96</v>
      </c>
      <c r="BM19" s="91" t="s">
        <v>192</v>
      </c>
      <c r="BN19" s="91">
        <v>40.71</v>
      </c>
      <c r="BO19" s="91">
        <v>40364.800000000003</v>
      </c>
      <c r="BP19" s="91">
        <v>38498.1</v>
      </c>
      <c r="BQ19" s="91">
        <v>0</v>
      </c>
      <c r="BR19" s="91">
        <v>2869.95</v>
      </c>
      <c r="BS19" s="91">
        <v>0</v>
      </c>
      <c r="BT19" s="91">
        <v>73340.100000000006</v>
      </c>
      <c r="BU19" s="91">
        <v>155114</v>
      </c>
      <c r="BV19" s="91">
        <v>229701</v>
      </c>
      <c r="BW19" s="91">
        <v>0</v>
      </c>
      <c r="BX19" s="91">
        <v>0</v>
      </c>
      <c r="BY19" s="91">
        <v>384815</v>
      </c>
      <c r="BZ19" s="91">
        <v>6659.98</v>
      </c>
      <c r="CA19" s="91">
        <v>0</v>
      </c>
      <c r="CB19" s="91">
        <v>0</v>
      </c>
      <c r="CC19" s="91">
        <v>0</v>
      </c>
      <c r="CD19" s="91">
        <v>0</v>
      </c>
      <c r="CE19" s="91">
        <v>740.87400000000002</v>
      </c>
      <c r="CF19" s="91">
        <v>0</v>
      </c>
      <c r="CG19" s="91">
        <v>7400.85</v>
      </c>
      <c r="CH19" s="91">
        <v>0</v>
      </c>
      <c r="CI19" s="91">
        <v>0</v>
      </c>
      <c r="CJ19" s="91">
        <v>0</v>
      </c>
      <c r="CK19" s="91">
        <v>7400.85</v>
      </c>
      <c r="CL19" s="91">
        <v>0</v>
      </c>
      <c r="CM19" s="91">
        <v>0</v>
      </c>
      <c r="CN19" s="91">
        <v>0</v>
      </c>
      <c r="CO19" s="91">
        <v>0</v>
      </c>
      <c r="CP19" s="91">
        <v>0</v>
      </c>
      <c r="CQ19" s="91">
        <v>0</v>
      </c>
      <c r="CR19" s="91">
        <v>0</v>
      </c>
      <c r="CS19" s="91">
        <v>0</v>
      </c>
      <c r="CT19" s="91">
        <v>0</v>
      </c>
      <c r="CU19" s="91">
        <v>0</v>
      </c>
      <c r="CV19" s="91">
        <v>0</v>
      </c>
      <c r="CW19" s="91">
        <v>0</v>
      </c>
      <c r="CX19" s="91">
        <v>20.013300000000001</v>
      </c>
      <c r="CY19" s="91">
        <v>35.7014</v>
      </c>
      <c r="CZ19" s="91">
        <v>18.754300000000001</v>
      </c>
      <c r="DA19" s="91">
        <v>0</v>
      </c>
      <c r="DB19" s="91">
        <v>0.89957799999999999</v>
      </c>
      <c r="DC19" s="91">
        <v>1.99322</v>
      </c>
      <c r="DD19" s="91">
        <v>33.128999999999998</v>
      </c>
      <c r="DE19" s="91">
        <v>110.491</v>
      </c>
      <c r="DF19" s="91"/>
      <c r="DG19" s="91"/>
      <c r="DH19" s="91"/>
      <c r="DI19" s="91"/>
      <c r="DJ19" s="91"/>
      <c r="DK19" s="91"/>
      <c r="DL19" s="91" t="s">
        <v>208</v>
      </c>
      <c r="DM19" s="91" t="s">
        <v>209</v>
      </c>
      <c r="DN19" s="91" t="s">
        <v>98</v>
      </c>
      <c r="DO19" s="91" t="s">
        <v>193</v>
      </c>
      <c r="DP19" s="91">
        <v>8.5</v>
      </c>
      <c r="DQ19" s="91" t="s">
        <v>99</v>
      </c>
      <c r="DR19" s="91" t="s">
        <v>210</v>
      </c>
      <c r="DS19" s="91" t="s">
        <v>211</v>
      </c>
      <c r="DT19" s="91"/>
      <c r="DU19" s="91"/>
      <c r="DV19" s="91"/>
    </row>
    <row r="20" spans="1:126" x14ac:dyDescent="0.25">
      <c r="B20" s="91" t="s">
        <v>226</v>
      </c>
      <c r="C20" s="91" t="s">
        <v>162</v>
      </c>
      <c r="D20" s="91">
        <v>307316</v>
      </c>
      <c r="E20" s="91" t="s">
        <v>93</v>
      </c>
      <c r="F20" s="91" t="s">
        <v>94</v>
      </c>
      <c r="G20" s="93">
        <v>7.7083333333333337E-2</v>
      </c>
      <c r="H20" s="91" t="s">
        <v>101</v>
      </c>
      <c r="I20" s="91">
        <v>-7.41</v>
      </c>
      <c r="J20" s="91" t="s">
        <v>96</v>
      </c>
      <c r="K20" s="91" t="s">
        <v>96</v>
      </c>
      <c r="L20" s="91" t="s">
        <v>106</v>
      </c>
      <c r="M20" s="91">
        <v>49.9574</v>
      </c>
      <c r="N20" s="91">
        <v>64723</v>
      </c>
      <c r="O20" s="91">
        <v>23010.6</v>
      </c>
      <c r="P20" s="91">
        <v>0</v>
      </c>
      <c r="Q20" s="91">
        <v>5123.8999999999996</v>
      </c>
      <c r="R20" s="91">
        <v>0</v>
      </c>
      <c r="S20" s="91">
        <v>78429.8</v>
      </c>
      <c r="T20" s="91">
        <v>171337</v>
      </c>
      <c r="U20" s="91">
        <v>229701</v>
      </c>
      <c r="V20" s="91">
        <v>0</v>
      </c>
      <c r="W20" s="91">
        <v>0</v>
      </c>
      <c r="X20" s="91">
        <v>401039</v>
      </c>
      <c r="Y20" s="91">
        <v>7678.09</v>
      </c>
      <c r="Z20" s="91">
        <v>0</v>
      </c>
      <c r="AA20" s="91">
        <v>0</v>
      </c>
      <c r="AB20" s="91">
        <v>0</v>
      </c>
      <c r="AC20" s="91">
        <v>0</v>
      </c>
      <c r="AD20" s="91">
        <v>709.47699999999998</v>
      </c>
      <c r="AE20" s="91">
        <v>0</v>
      </c>
      <c r="AF20" s="91">
        <v>8387.57</v>
      </c>
      <c r="AG20" s="91">
        <v>0</v>
      </c>
      <c r="AH20" s="91">
        <v>0</v>
      </c>
      <c r="AI20" s="91">
        <v>0</v>
      </c>
      <c r="AJ20" s="91">
        <v>8387.57</v>
      </c>
      <c r="AK20" s="91">
        <v>0</v>
      </c>
      <c r="AL20" s="91">
        <v>0</v>
      </c>
      <c r="AM20" s="91">
        <v>0</v>
      </c>
      <c r="AN20" s="91">
        <v>0</v>
      </c>
      <c r="AO20" s="91">
        <v>0</v>
      </c>
      <c r="AP20" s="91">
        <v>0</v>
      </c>
      <c r="AQ20" s="91">
        <v>0</v>
      </c>
      <c r="AR20" s="91">
        <v>0</v>
      </c>
      <c r="AS20" s="91">
        <v>0</v>
      </c>
      <c r="AT20" s="91">
        <v>0</v>
      </c>
      <c r="AU20" s="91">
        <v>0</v>
      </c>
      <c r="AV20" s="91">
        <v>0</v>
      </c>
      <c r="AW20" s="91">
        <v>22.223600000000001</v>
      </c>
      <c r="AX20" s="91">
        <v>46.7774</v>
      </c>
      <c r="AY20" s="91">
        <v>9.6381999999999994</v>
      </c>
      <c r="AZ20" s="91">
        <v>0</v>
      </c>
      <c r="BA20" s="91">
        <v>1.6844399999999999</v>
      </c>
      <c r="BB20" s="91">
        <v>1.9090499999999999</v>
      </c>
      <c r="BC20" s="91">
        <v>35.655900000000003</v>
      </c>
      <c r="BD20" s="91">
        <v>117.889</v>
      </c>
      <c r="BE20" s="91"/>
      <c r="BF20" s="91"/>
      <c r="BG20" s="91"/>
      <c r="BH20" s="91"/>
      <c r="BI20" s="91"/>
      <c r="BJ20" s="91"/>
      <c r="BK20" s="91" t="s">
        <v>96</v>
      </c>
      <c r="BL20" s="91" t="s">
        <v>96</v>
      </c>
      <c r="BM20" s="91" t="s">
        <v>192</v>
      </c>
      <c r="BN20" s="91">
        <v>40.71</v>
      </c>
      <c r="BO20" s="91">
        <v>40364.800000000003</v>
      </c>
      <c r="BP20" s="91">
        <v>38498.1</v>
      </c>
      <c r="BQ20" s="91">
        <v>0</v>
      </c>
      <c r="BR20" s="91">
        <v>2869.95</v>
      </c>
      <c r="BS20" s="91">
        <v>0</v>
      </c>
      <c r="BT20" s="91">
        <v>73340.100000000006</v>
      </c>
      <c r="BU20" s="91">
        <v>155114</v>
      </c>
      <c r="BV20" s="91">
        <v>229701</v>
      </c>
      <c r="BW20" s="91">
        <v>0</v>
      </c>
      <c r="BX20" s="91">
        <v>0</v>
      </c>
      <c r="BY20" s="91">
        <v>384815</v>
      </c>
      <c r="BZ20" s="91">
        <v>6659.98</v>
      </c>
      <c r="CA20" s="91">
        <v>0</v>
      </c>
      <c r="CB20" s="91">
        <v>0</v>
      </c>
      <c r="CC20" s="91">
        <v>0</v>
      </c>
      <c r="CD20" s="91">
        <v>0</v>
      </c>
      <c r="CE20" s="91">
        <v>740.87400000000002</v>
      </c>
      <c r="CF20" s="91">
        <v>0</v>
      </c>
      <c r="CG20" s="91">
        <v>7400.85</v>
      </c>
      <c r="CH20" s="91">
        <v>0</v>
      </c>
      <c r="CI20" s="91">
        <v>0</v>
      </c>
      <c r="CJ20" s="91">
        <v>0</v>
      </c>
      <c r="CK20" s="91">
        <v>7400.85</v>
      </c>
      <c r="CL20" s="91">
        <v>0</v>
      </c>
      <c r="CM20" s="91">
        <v>0</v>
      </c>
      <c r="CN20" s="91">
        <v>0</v>
      </c>
      <c r="CO20" s="91">
        <v>0</v>
      </c>
      <c r="CP20" s="91">
        <v>0</v>
      </c>
      <c r="CQ20" s="91">
        <v>0</v>
      </c>
      <c r="CR20" s="91">
        <v>0</v>
      </c>
      <c r="CS20" s="91">
        <v>0</v>
      </c>
      <c r="CT20" s="91">
        <v>0</v>
      </c>
      <c r="CU20" s="91">
        <v>0</v>
      </c>
      <c r="CV20" s="91">
        <v>0</v>
      </c>
      <c r="CW20" s="91">
        <v>0</v>
      </c>
      <c r="CX20" s="91">
        <v>20.013300000000001</v>
      </c>
      <c r="CY20" s="91">
        <v>35.7014</v>
      </c>
      <c r="CZ20" s="91">
        <v>18.754300000000001</v>
      </c>
      <c r="DA20" s="91">
        <v>0</v>
      </c>
      <c r="DB20" s="91">
        <v>0.89957799999999999</v>
      </c>
      <c r="DC20" s="91">
        <v>1.99322</v>
      </c>
      <c r="DD20" s="91">
        <v>33.128999999999998</v>
      </c>
      <c r="DE20" s="91">
        <v>110.491</v>
      </c>
      <c r="DF20" s="91"/>
      <c r="DG20" s="91"/>
      <c r="DH20" s="91"/>
      <c r="DI20" s="91"/>
      <c r="DJ20" s="91"/>
      <c r="DK20" s="91"/>
      <c r="DL20" s="91" t="s">
        <v>208</v>
      </c>
      <c r="DM20" s="91" t="s">
        <v>209</v>
      </c>
      <c r="DN20" s="91" t="s">
        <v>98</v>
      </c>
      <c r="DO20" s="91" t="s">
        <v>193</v>
      </c>
      <c r="DP20" s="91">
        <v>8.5</v>
      </c>
      <c r="DQ20" s="91" t="s">
        <v>99</v>
      </c>
      <c r="DR20" s="91" t="s">
        <v>210</v>
      </c>
      <c r="DS20" s="91" t="s">
        <v>211</v>
      </c>
      <c r="DT20" s="91"/>
      <c r="DU20" s="91"/>
      <c r="DV20" s="91"/>
    </row>
    <row r="21" spans="1:126" x14ac:dyDescent="0.25">
      <c r="B21" s="91" t="s">
        <v>227</v>
      </c>
      <c r="C21" s="91" t="s">
        <v>163</v>
      </c>
      <c r="D21" s="91">
        <v>307516</v>
      </c>
      <c r="E21" s="91" t="s">
        <v>93</v>
      </c>
      <c r="F21" s="91" t="s">
        <v>94</v>
      </c>
      <c r="G21" s="93">
        <v>6.1111111111111116E-2</v>
      </c>
      <c r="H21" s="91" t="s">
        <v>95</v>
      </c>
      <c r="I21" s="91">
        <v>1.24</v>
      </c>
      <c r="J21" s="91" t="s">
        <v>96</v>
      </c>
      <c r="K21" s="91" t="s">
        <v>96</v>
      </c>
      <c r="L21" s="91" t="s">
        <v>106</v>
      </c>
      <c r="M21" s="91">
        <v>39.3489</v>
      </c>
      <c r="N21" s="91">
        <v>45270.7</v>
      </c>
      <c r="O21" s="91">
        <v>26397</v>
      </c>
      <c r="P21" s="91">
        <v>0</v>
      </c>
      <c r="Q21" s="91">
        <v>4253.08</v>
      </c>
      <c r="R21" s="91">
        <v>0</v>
      </c>
      <c r="S21" s="91">
        <v>78429.8</v>
      </c>
      <c r="T21" s="91">
        <v>154390</v>
      </c>
      <c r="U21" s="91">
        <v>229701</v>
      </c>
      <c r="V21" s="91">
        <v>0</v>
      </c>
      <c r="W21" s="91">
        <v>0</v>
      </c>
      <c r="X21" s="91">
        <v>384091</v>
      </c>
      <c r="Y21" s="91">
        <v>6047.65</v>
      </c>
      <c r="Z21" s="91">
        <v>0</v>
      </c>
      <c r="AA21" s="91">
        <v>0</v>
      </c>
      <c r="AB21" s="91">
        <v>0</v>
      </c>
      <c r="AC21" s="91">
        <v>0</v>
      </c>
      <c r="AD21" s="91">
        <v>709.47500000000002</v>
      </c>
      <c r="AE21" s="91">
        <v>0</v>
      </c>
      <c r="AF21" s="91">
        <v>6757.13</v>
      </c>
      <c r="AG21" s="91">
        <v>0</v>
      </c>
      <c r="AH21" s="91">
        <v>0</v>
      </c>
      <c r="AI21" s="91">
        <v>0</v>
      </c>
      <c r="AJ21" s="91">
        <v>6757.13</v>
      </c>
      <c r="AK21" s="91">
        <v>0</v>
      </c>
      <c r="AL21" s="91">
        <v>0</v>
      </c>
      <c r="AM21" s="91">
        <v>0</v>
      </c>
      <c r="AN21" s="91">
        <v>0</v>
      </c>
      <c r="AO21" s="91">
        <v>0</v>
      </c>
      <c r="AP21" s="91">
        <v>0</v>
      </c>
      <c r="AQ21" s="91">
        <v>0</v>
      </c>
      <c r="AR21" s="91">
        <v>0</v>
      </c>
      <c r="AS21" s="91">
        <v>0</v>
      </c>
      <c r="AT21" s="91">
        <v>0</v>
      </c>
      <c r="AU21" s="91">
        <v>0</v>
      </c>
      <c r="AV21" s="91">
        <v>0</v>
      </c>
      <c r="AW21" s="91">
        <v>18.199100000000001</v>
      </c>
      <c r="AX21" s="91">
        <v>39.148800000000001</v>
      </c>
      <c r="AY21" s="91">
        <v>12.9884</v>
      </c>
      <c r="AZ21" s="91">
        <v>0</v>
      </c>
      <c r="BA21" s="91">
        <v>1.33413</v>
      </c>
      <c r="BB21" s="91">
        <v>1.9090400000000001</v>
      </c>
      <c r="BC21" s="91">
        <v>35.655900000000003</v>
      </c>
      <c r="BD21" s="91">
        <v>109.235</v>
      </c>
      <c r="BE21" s="91"/>
      <c r="BF21" s="91"/>
      <c r="BG21" s="91"/>
      <c r="BH21" s="91"/>
      <c r="BI21" s="91"/>
      <c r="BJ21" s="91"/>
      <c r="BK21" s="91" t="s">
        <v>96</v>
      </c>
      <c r="BL21" s="91" t="s">
        <v>96</v>
      </c>
      <c r="BM21" s="91" t="s">
        <v>192</v>
      </c>
      <c r="BN21" s="91">
        <v>40.71</v>
      </c>
      <c r="BO21" s="91">
        <v>40364.800000000003</v>
      </c>
      <c r="BP21" s="91">
        <v>38498.1</v>
      </c>
      <c r="BQ21" s="91">
        <v>0</v>
      </c>
      <c r="BR21" s="91">
        <v>2869.95</v>
      </c>
      <c r="BS21" s="91">
        <v>0</v>
      </c>
      <c r="BT21" s="91">
        <v>73340.100000000006</v>
      </c>
      <c r="BU21" s="91">
        <v>155114</v>
      </c>
      <c r="BV21" s="91">
        <v>229701</v>
      </c>
      <c r="BW21" s="91">
        <v>0</v>
      </c>
      <c r="BX21" s="91">
        <v>0</v>
      </c>
      <c r="BY21" s="91">
        <v>384815</v>
      </c>
      <c r="BZ21" s="91">
        <v>6659.98</v>
      </c>
      <c r="CA21" s="91">
        <v>0</v>
      </c>
      <c r="CB21" s="91">
        <v>0</v>
      </c>
      <c r="CC21" s="91">
        <v>0</v>
      </c>
      <c r="CD21" s="91">
        <v>0</v>
      </c>
      <c r="CE21" s="91">
        <v>740.87400000000002</v>
      </c>
      <c r="CF21" s="91">
        <v>0</v>
      </c>
      <c r="CG21" s="91">
        <v>7400.85</v>
      </c>
      <c r="CH21" s="91">
        <v>0</v>
      </c>
      <c r="CI21" s="91">
        <v>0</v>
      </c>
      <c r="CJ21" s="91">
        <v>0</v>
      </c>
      <c r="CK21" s="91">
        <v>7400.85</v>
      </c>
      <c r="CL21" s="91">
        <v>0</v>
      </c>
      <c r="CM21" s="91">
        <v>0</v>
      </c>
      <c r="CN21" s="91">
        <v>0</v>
      </c>
      <c r="CO21" s="91">
        <v>0</v>
      </c>
      <c r="CP21" s="91">
        <v>0</v>
      </c>
      <c r="CQ21" s="91">
        <v>0</v>
      </c>
      <c r="CR21" s="91">
        <v>0</v>
      </c>
      <c r="CS21" s="91">
        <v>0</v>
      </c>
      <c r="CT21" s="91">
        <v>0</v>
      </c>
      <c r="CU21" s="91">
        <v>0</v>
      </c>
      <c r="CV21" s="91">
        <v>0</v>
      </c>
      <c r="CW21" s="91">
        <v>0</v>
      </c>
      <c r="CX21" s="91">
        <v>20.013300000000001</v>
      </c>
      <c r="CY21" s="91">
        <v>35.7014</v>
      </c>
      <c r="CZ21" s="91">
        <v>18.754300000000001</v>
      </c>
      <c r="DA21" s="91">
        <v>0</v>
      </c>
      <c r="DB21" s="91">
        <v>0.89957799999999999</v>
      </c>
      <c r="DC21" s="91">
        <v>1.99322</v>
      </c>
      <c r="DD21" s="91">
        <v>33.128999999999998</v>
      </c>
      <c r="DE21" s="91">
        <v>110.491</v>
      </c>
      <c r="DF21" s="91"/>
      <c r="DG21" s="91"/>
      <c r="DH21" s="91"/>
      <c r="DI21" s="91"/>
      <c r="DJ21" s="91"/>
      <c r="DK21" s="91"/>
      <c r="DL21" s="91" t="s">
        <v>208</v>
      </c>
      <c r="DM21" s="91" t="s">
        <v>209</v>
      </c>
      <c r="DN21" s="91" t="s">
        <v>98</v>
      </c>
      <c r="DO21" s="91" t="s">
        <v>193</v>
      </c>
      <c r="DP21" s="91">
        <v>8.5</v>
      </c>
      <c r="DQ21" s="91" t="s">
        <v>99</v>
      </c>
      <c r="DR21" s="91" t="s">
        <v>210</v>
      </c>
      <c r="DS21" s="91" t="s">
        <v>211</v>
      </c>
      <c r="DT21" s="91"/>
      <c r="DU21" s="91"/>
      <c r="DV21" s="91"/>
    </row>
    <row r="22" spans="1:126" x14ac:dyDescent="0.25">
      <c r="B22" s="91" t="s">
        <v>228</v>
      </c>
      <c r="C22" s="91" t="s">
        <v>149</v>
      </c>
      <c r="D22" s="91">
        <v>307606</v>
      </c>
      <c r="E22" s="91" t="s">
        <v>100</v>
      </c>
      <c r="F22" s="91" t="s">
        <v>94</v>
      </c>
      <c r="G22" s="93">
        <v>5.2777777777777778E-2</v>
      </c>
      <c r="H22" s="91" t="s">
        <v>95</v>
      </c>
      <c r="I22" s="91">
        <v>3.78</v>
      </c>
      <c r="J22" s="91" t="s">
        <v>96</v>
      </c>
      <c r="K22" s="91" t="s">
        <v>96</v>
      </c>
      <c r="L22" s="91" t="s">
        <v>106</v>
      </c>
      <c r="M22" s="91">
        <v>8.4832599999999996</v>
      </c>
      <c r="N22" s="91">
        <v>78911.8</v>
      </c>
      <c r="O22" s="91">
        <v>16462.8</v>
      </c>
      <c r="P22" s="91">
        <v>0</v>
      </c>
      <c r="Q22" s="91">
        <v>1725.59</v>
      </c>
      <c r="R22" s="91">
        <v>0</v>
      </c>
      <c r="S22" s="91">
        <v>78440.899999999994</v>
      </c>
      <c r="T22" s="91">
        <v>175550</v>
      </c>
      <c r="U22" s="91">
        <v>229701</v>
      </c>
      <c r="V22" s="91">
        <v>0</v>
      </c>
      <c r="W22" s="91">
        <v>0</v>
      </c>
      <c r="X22" s="91">
        <v>405251</v>
      </c>
      <c r="Y22" s="91">
        <v>1303.82</v>
      </c>
      <c r="Z22" s="91">
        <v>0</v>
      </c>
      <c r="AA22" s="91">
        <v>0</v>
      </c>
      <c r="AB22" s="91">
        <v>0</v>
      </c>
      <c r="AC22" s="91">
        <v>0</v>
      </c>
      <c r="AD22" s="91">
        <v>609.05100000000004</v>
      </c>
      <c r="AE22" s="91">
        <v>0</v>
      </c>
      <c r="AF22" s="91">
        <v>1912.87</v>
      </c>
      <c r="AG22" s="91">
        <v>0</v>
      </c>
      <c r="AH22" s="91">
        <v>0</v>
      </c>
      <c r="AI22" s="91">
        <v>0</v>
      </c>
      <c r="AJ22" s="91">
        <v>1912.87</v>
      </c>
      <c r="AK22" s="91">
        <v>0</v>
      </c>
      <c r="AL22" s="91">
        <v>0</v>
      </c>
      <c r="AM22" s="91">
        <v>0</v>
      </c>
      <c r="AN22" s="91">
        <v>0</v>
      </c>
      <c r="AO22" s="91">
        <v>0</v>
      </c>
      <c r="AP22" s="91">
        <v>0</v>
      </c>
      <c r="AQ22" s="91">
        <v>0</v>
      </c>
      <c r="AR22" s="91">
        <v>0</v>
      </c>
      <c r="AS22" s="91">
        <v>0</v>
      </c>
      <c r="AT22" s="91">
        <v>0</v>
      </c>
      <c r="AU22" s="91">
        <v>0</v>
      </c>
      <c r="AV22" s="91">
        <v>0</v>
      </c>
      <c r="AW22" s="91">
        <v>4.0001699999999998</v>
      </c>
      <c r="AX22" s="91">
        <v>53.857799999999997</v>
      </c>
      <c r="AY22" s="91">
        <v>7.9157999999999999</v>
      </c>
      <c r="AZ22" s="91">
        <v>0</v>
      </c>
      <c r="BA22" s="91">
        <v>0.54474100000000003</v>
      </c>
      <c r="BB22" s="91">
        <v>1.63419</v>
      </c>
      <c r="BC22" s="91">
        <v>36.124299999999998</v>
      </c>
      <c r="BD22" s="91">
        <v>104.077</v>
      </c>
      <c r="BE22" s="91"/>
      <c r="BF22" s="91"/>
      <c r="BG22" s="91"/>
      <c r="BH22" s="91"/>
      <c r="BI22" s="91"/>
      <c r="BJ22" s="91"/>
      <c r="BK22" s="91" t="s">
        <v>96</v>
      </c>
      <c r="BL22" s="91" t="s">
        <v>96</v>
      </c>
      <c r="BM22" s="91" t="s">
        <v>104</v>
      </c>
      <c r="BN22" s="91">
        <v>9.4745100000000004</v>
      </c>
      <c r="BO22" s="91">
        <v>75404.399999999994</v>
      </c>
      <c r="BP22" s="91">
        <v>35578.699999999997</v>
      </c>
      <c r="BQ22" s="91">
        <v>0</v>
      </c>
      <c r="BR22" s="91">
        <v>1376.62</v>
      </c>
      <c r="BS22" s="91">
        <v>0</v>
      </c>
      <c r="BT22" s="91">
        <v>72774.600000000006</v>
      </c>
      <c r="BU22" s="91">
        <v>185144</v>
      </c>
      <c r="BV22" s="91">
        <v>229701</v>
      </c>
      <c r="BW22" s="91">
        <v>0</v>
      </c>
      <c r="BX22" s="91">
        <v>0</v>
      </c>
      <c r="BY22" s="91">
        <v>414845</v>
      </c>
      <c r="BZ22" s="91">
        <v>1666.48</v>
      </c>
      <c r="CA22" s="91">
        <v>0</v>
      </c>
      <c r="CB22" s="91">
        <v>0</v>
      </c>
      <c r="CC22" s="91">
        <v>0</v>
      </c>
      <c r="CD22" s="91">
        <v>0</v>
      </c>
      <c r="CE22" s="91">
        <v>640.43200000000002</v>
      </c>
      <c r="CF22" s="91">
        <v>0</v>
      </c>
      <c r="CG22" s="91">
        <v>2306.91</v>
      </c>
      <c r="CH22" s="91">
        <v>0</v>
      </c>
      <c r="CI22" s="91">
        <v>0</v>
      </c>
      <c r="CJ22" s="91">
        <v>0</v>
      </c>
      <c r="CK22" s="91">
        <v>2306.91</v>
      </c>
      <c r="CL22" s="91">
        <v>0</v>
      </c>
      <c r="CM22" s="91">
        <v>0</v>
      </c>
      <c r="CN22" s="91">
        <v>0</v>
      </c>
      <c r="CO22" s="91">
        <v>0</v>
      </c>
      <c r="CP22" s="91">
        <v>0</v>
      </c>
      <c r="CQ22" s="91">
        <v>0</v>
      </c>
      <c r="CR22" s="91">
        <v>0</v>
      </c>
      <c r="CS22" s="91">
        <v>0</v>
      </c>
      <c r="CT22" s="91">
        <v>0</v>
      </c>
      <c r="CU22" s="91">
        <v>0</v>
      </c>
      <c r="CV22" s="91">
        <v>0</v>
      </c>
      <c r="CW22" s="91">
        <v>0</v>
      </c>
      <c r="CX22" s="91">
        <v>5.1091100000000003</v>
      </c>
      <c r="CY22" s="91">
        <v>50.322299999999998</v>
      </c>
      <c r="CZ22" s="91">
        <v>16.961099999999998</v>
      </c>
      <c r="DA22" s="91">
        <v>0</v>
      </c>
      <c r="DB22" s="91">
        <v>0.43537799999999999</v>
      </c>
      <c r="DC22" s="91">
        <v>1.71831</v>
      </c>
      <c r="DD22" s="91">
        <v>33.295900000000003</v>
      </c>
      <c r="DE22" s="91">
        <v>107.842</v>
      </c>
      <c r="DF22" s="91"/>
      <c r="DG22" s="91"/>
      <c r="DH22" s="91"/>
      <c r="DI22" s="91"/>
      <c r="DJ22" s="91"/>
      <c r="DK22" s="91"/>
      <c r="DL22" s="91" t="s">
        <v>208</v>
      </c>
      <c r="DM22" s="91" t="s">
        <v>209</v>
      </c>
      <c r="DN22" s="91" t="s">
        <v>98</v>
      </c>
      <c r="DO22" s="91" t="s">
        <v>193</v>
      </c>
      <c r="DP22" s="91">
        <v>8.5</v>
      </c>
      <c r="DQ22" s="91" t="s">
        <v>99</v>
      </c>
      <c r="DR22" s="91" t="s">
        <v>210</v>
      </c>
      <c r="DS22" s="91" t="s">
        <v>211</v>
      </c>
      <c r="DT22" s="91"/>
      <c r="DU22" s="91"/>
      <c r="DV22" s="91"/>
    </row>
    <row r="23" spans="1:126" x14ac:dyDescent="0.25">
      <c r="B23" s="91" t="s">
        <v>229</v>
      </c>
      <c r="C23" s="91" t="s">
        <v>150</v>
      </c>
      <c r="D23" s="91">
        <v>307706</v>
      </c>
      <c r="E23" s="91" t="s">
        <v>100</v>
      </c>
      <c r="F23" s="91" t="s">
        <v>94</v>
      </c>
      <c r="G23" s="93">
        <v>5.486111111111111E-2</v>
      </c>
      <c r="H23" s="91" t="s">
        <v>101</v>
      </c>
      <c r="I23" s="91">
        <v>-24.08</v>
      </c>
      <c r="J23" s="91" t="s">
        <v>96</v>
      </c>
      <c r="K23" s="91" t="s">
        <v>96</v>
      </c>
      <c r="L23" s="91" t="s">
        <v>106</v>
      </c>
      <c r="M23" s="91">
        <v>25.7698</v>
      </c>
      <c r="N23" s="91">
        <v>135689</v>
      </c>
      <c r="O23" s="91">
        <v>17512.599999999999</v>
      </c>
      <c r="P23" s="91">
        <v>0</v>
      </c>
      <c r="Q23" s="91">
        <v>2938.81</v>
      </c>
      <c r="R23" s="91">
        <v>0</v>
      </c>
      <c r="S23" s="91">
        <v>78440.899999999994</v>
      </c>
      <c r="T23" s="91">
        <v>234607</v>
      </c>
      <c r="U23" s="91">
        <v>229701</v>
      </c>
      <c r="V23" s="91">
        <v>0</v>
      </c>
      <c r="W23" s="91">
        <v>0</v>
      </c>
      <c r="X23" s="91">
        <v>464308</v>
      </c>
      <c r="Y23" s="91">
        <v>3960.65</v>
      </c>
      <c r="Z23" s="91">
        <v>0</v>
      </c>
      <c r="AA23" s="91">
        <v>0</v>
      </c>
      <c r="AB23" s="91">
        <v>0</v>
      </c>
      <c r="AC23" s="91">
        <v>0</v>
      </c>
      <c r="AD23" s="91">
        <v>609.05200000000002</v>
      </c>
      <c r="AE23" s="91">
        <v>0</v>
      </c>
      <c r="AF23" s="91">
        <v>4569.7</v>
      </c>
      <c r="AG23" s="91">
        <v>0</v>
      </c>
      <c r="AH23" s="91">
        <v>0</v>
      </c>
      <c r="AI23" s="91">
        <v>0</v>
      </c>
      <c r="AJ23" s="91">
        <v>4569.7</v>
      </c>
      <c r="AK23" s="91">
        <v>0</v>
      </c>
      <c r="AL23" s="91">
        <v>0</v>
      </c>
      <c r="AM23" s="91">
        <v>0</v>
      </c>
      <c r="AN23" s="91">
        <v>0</v>
      </c>
      <c r="AO23" s="91">
        <v>0</v>
      </c>
      <c r="AP23" s="91">
        <v>0</v>
      </c>
      <c r="AQ23" s="91">
        <v>0</v>
      </c>
      <c r="AR23" s="91">
        <v>0</v>
      </c>
      <c r="AS23" s="91">
        <v>0</v>
      </c>
      <c r="AT23" s="91">
        <v>0</v>
      </c>
      <c r="AU23" s="91">
        <v>0</v>
      </c>
      <c r="AV23" s="91">
        <v>0</v>
      </c>
      <c r="AW23" s="91">
        <v>10.8994</v>
      </c>
      <c r="AX23" s="91">
        <v>74.785399999999996</v>
      </c>
      <c r="AY23" s="91">
        <v>7.4993299999999996</v>
      </c>
      <c r="AZ23" s="91">
        <v>0</v>
      </c>
      <c r="BA23" s="91">
        <v>0.98758500000000005</v>
      </c>
      <c r="BB23" s="91">
        <v>1.63419</v>
      </c>
      <c r="BC23" s="91">
        <v>36.124299999999998</v>
      </c>
      <c r="BD23" s="91">
        <v>131.93</v>
      </c>
      <c r="BE23" s="91"/>
      <c r="BF23" s="91"/>
      <c r="BG23" s="91"/>
      <c r="BH23" s="91"/>
      <c r="BI23" s="91"/>
      <c r="BJ23" s="91"/>
      <c r="BK23" s="91" t="s">
        <v>96</v>
      </c>
      <c r="BL23" s="91" t="s">
        <v>96</v>
      </c>
      <c r="BM23" s="91" t="s">
        <v>104</v>
      </c>
      <c r="BN23" s="91">
        <v>9.4745100000000004</v>
      </c>
      <c r="BO23" s="91">
        <v>75404.399999999994</v>
      </c>
      <c r="BP23" s="91">
        <v>35578.699999999997</v>
      </c>
      <c r="BQ23" s="91">
        <v>0</v>
      </c>
      <c r="BR23" s="91">
        <v>1376.62</v>
      </c>
      <c r="BS23" s="91">
        <v>0</v>
      </c>
      <c r="BT23" s="91">
        <v>72774.600000000006</v>
      </c>
      <c r="BU23" s="91">
        <v>185144</v>
      </c>
      <c r="BV23" s="91">
        <v>229701</v>
      </c>
      <c r="BW23" s="91">
        <v>0</v>
      </c>
      <c r="BX23" s="91">
        <v>0</v>
      </c>
      <c r="BY23" s="91">
        <v>414845</v>
      </c>
      <c r="BZ23" s="91">
        <v>1666.48</v>
      </c>
      <c r="CA23" s="91">
        <v>0</v>
      </c>
      <c r="CB23" s="91">
        <v>0</v>
      </c>
      <c r="CC23" s="91">
        <v>0</v>
      </c>
      <c r="CD23" s="91">
        <v>0</v>
      </c>
      <c r="CE23" s="91">
        <v>640.43200000000002</v>
      </c>
      <c r="CF23" s="91">
        <v>0</v>
      </c>
      <c r="CG23" s="91">
        <v>2306.91</v>
      </c>
      <c r="CH23" s="91">
        <v>0</v>
      </c>
      <c r="CI23" s="91">
        <v>0</v>
      </c>
      <c r="CJ23" s="91">
        <v>0</v>
      </c>
      <c r="CK23" s="91">
        <v>2306.91</v>
      </c>
      <c r="CL23" s="91">
        <v>0</v>
      </c>
      <c r="CM23" s="91">
        <v>0</v>
      </c>
      <c r="CN23" s="91">
        <v>0</v>
      </c>
      <c r="CO23" s="91">
        <v>0</v>
      </c>
      <c r="CP23" s="91">
        <v>0</v>
      </c>
      <c r="CQ23" s="91">
        <v>0</v>
      </c>
      <c r="CR23" s="91">
        <v>0</v>
      </c>
      <c r="CS23" s="91">
        <v>0</v>
      </c>
      <c r="CT23" s="91">
        <v>0</v>
      </c>
      <c r="CU23" s="91">
        <v>0</v>
      </c>
      <c r="CV23" s="91">
        <v>0</v>
      </c>
      <c r="CW23" s="91">
        <v>0</v>
      </c>
      <c r="CX23" s="91">
        <v>5.1091100000000003</v>
      </c>
      <c r="CY23" s="91">
        <v>50.322299999999998</v>
      </c>
      <c r="CZ23" s="91">
        <v>16.961099999999998</v>
      </c>
      <c r="DA23" s="91">
        <v>0</v>
      </c>
      <c r="DB23" s="91">
        <v>0.43537799999999999</v>
      </c>
      <c r="DC23" s="91">
        <v>1.71831</v>
      </c>
      <c r="DD23" s="91">
        <v>33.295900000000003</v>
      </c>
      <c r="DE23" s="91">
        <v>107.842</v>
      </c>
      <c r="DF23" s="91"/>
      <c r="DG23" s="91"/>
      <c r="DH23" s="91"/>
      <c r="DI23" s="91"/>
      <c r="DJ23" s="91"/>
      <c r="DK23" s="91"/>
      <c r="DL23" s="91" t="s">
        <v>208</v>
      </c>
      <c r="DM23" s="91" t="s">
        <v>209</v>
      </c>
      <c r="DN23" s="91" t="s">
        <v>98</v>
      </c>
      <c r="DO23" s="91" t="s">
        <v>193</v>
      </c>
      <c r="DP23" s="91">
        <v>8.5</v>
      </c>
      <c r="DQ23" s="91" t="s">
        <v>99</v>
      </c>
      <c r="DR23" s="91" t="s">
        <v>210</v>
      </c>
      <c r="DS23" s="91" t="s">
        <v>211</v>
      </c>
      <c r="DT23" s="91"/>
      <c r="DU23" s="91"/>
      <c r="DV23" s="91"/>
    </row>
    <row r="24" spans="1:126" x14ac:dyDescent="0.25">
      <c r="A24" s="3"/>
      <c r="B24" s="91" t="s">
        <v>230</v>
      </c>
      <c r="C24" s="91" t="s">
        <v>151</v>
      </c>
      <c r="D24" s="91">
        <v>307906</v>
      </c>
      <c r="E24" s="91" t="s">
        <v>100</v>
      </c>
      <c r="F24" s="91" t="s">
        <v>94</v>
      </c>
      <c r="G24" s="93">
        <v>5.2083333333333336E-2</v>
      </c>
      <c r="H24" s="91" t="s">
        <v>95</v>
      </c>
      <c r="I24" s="91">
        <v>0.95</v>
      </c>
      <c r="J24" s="91" t="s">
        <v>96</v>
      </c>
      <c r="K24" s="91" t="s">
        <v>96</v>
      </c>
      <c r="L24" s="91" t="s">
        <v>106</v>
      </c>
      <c r="M24" s="91">
        <v>8.3425399999999996</v>
      </c>
      <c r="N24" s="91">
        <v>79394.8</v>
      </c>
      <c r="O24" s="91">
        <v>22657</v>
      </c>
      <c r="P24" s="91">
        <v>0</v>
      </c>
      <c r="Q24" s="91">
        <v>1718.07</v>
      </c>
      <c r="R24" s="91">
        <v>0</v>
      </c>
      <c r="S24" s="91">
        <v>78440.899999999994</v>
      </c>
      <c r="T24" s="91">
        <v>182219</v>
      </c>
      <c r="U24" s="91">
        <v>229701</v>
      </c>
      <c r="V24" s="91">
        <v>0</v>
      </c>
      <c r="W24" s="91">
        <v>0</v>
      </c>
      <c r="X24" s="91">
        <v>411920</v>
      </c>
      <c r="Y24" s="91">
        <v>1282.2</v>
      </c>
      <c r="Z24" s="91">
        <v>0</v>
      </c>
      <c r="AA24" s="91">
        <v>0</v>
      </c>
      <c r="AB24" s="91">
        <v>0</v>
      </c>
      <c r="AC24" s="91">
        <v>0</v>
      </c>
      <c r="AD24" s="91">
        <v>609.05100000000004</v>
      </c>
      <c r="AE24" s="91">
        <v>0</v>
      </c>
      <c r="AF24" s="91">
        <v>1891.25</v>
      </c>
      <c r="AG24" s="91">
        <v>0</v>
      </c>
      <c r="AH24" s="91">
        <v>0</v>
      </c>
      <c r="AI24" s="91">
        <v>0</v>
      </c>
      <c r="AJ24" s="91">
        <v>1891.25</v>
      </c>
      <c r="AK24" s="91">
        <v>0</v>
      </c>
      <c r="AL24" s="91">
        <v>0</v>
      </c>
      <c r="AM24" s="91">
        <v>0</v>
      </c>
      <c r="AN24" s="91">
        <v>0</v>
      </c>
      <c r="AO24" s="91">
        <v>0</v>
      </c>
      <c r="AP24" s="91">
        <v>0</v>
      </c>
      <c r="AQ24" s="91">
        <v>0</v>
      </c>
      <c r="AR24" s="91">
        <v>0</v>
      </c>
      <c r="AS24" s="91">
        <v>0</v>
      </c>
      <c r="AT24" s="91">
        <v>0</v>
      </c>
      <c r="AU24" s="91">
        <v>0</v>
      </c>
      <c r="AV24" s="91">
        <v>0</v>
      </c>
      <c r="AW24" s="91">
        <v>3.9332600000000002</v>
      </c>
      <c r="AX24" s="91">
        <v>53.775300000000001</v>
      </c>
      <c r="AY24" s="91">
        <v>10.895200000000001</v>
      </c>
      <c r="AZ24" s="91">
        <v>0</v>
      </c>
      <c r="BA24" s="91">
        <v>0.54232899999999995</v>
      </c>
      <c r="BB24" s="91">
        <v>1.63419</v>
      </c>
      <c r="BC24" s="91">
        <v>36.124299999999998</v>
      </c>
      <c r="BD24" s="91">
        <v>106.905</v>
      </c>
      <c r="BE24" s="91"/>
      <c r="BF24" s="91"/>
      <c r="BG24" s="91"/>
      <c r="BH24" s="91"/>
      <c r="BI24" s="91"/>
      <c r="BJ24" s="91"/>
      <c r="BK24" s="91" t="s">
        <v>96</v>
      </c>
      <c r="BL24" s="91" t="s">
        <v>96</v>
      </c>
      <c r="BM24" s="91" t="s">
        <v>104</v>
      </c>
      <c r="BN24" s="91">
        <v>9.4745100000000004</v>
      </c>
      <c r="BO24" s="91">
        <v>75404.399999999994</v>
      </c>
      <c r="BP24" s="91">
        <v>35578.699999999997</v>
      </c>
      <c r="BQ24" s="91">
        <v>0</v>
      </c>
      <c r="BR24" s="91">
        <v>1376.62</v>
      </c>
      <c r="BS24" s="91">
        <v>0</v>
      </c>
      <c r="BT24" s="91">
        <v>72774.600000000006</v>
      </c>
      <c r="BU24" s="91">
        <v>185144</v>
      </c>
      <c r="BV24" s="91">
        <v>229701</v>
      </c>
      <c r="BW24" s="91">
        <v>0</v>
      </c>
      <c r="BX24" s="91">
        <v>0</v>
      </c>
      <c r="BY24" s="91">
        <v>414845</v>
      </c>
      <c r="BZ24" s="91">
        <v>1666.48</v>
      </c>
      <c r="CA24" s="91">
        <v>0</v>
      </c>
      <c r="CB24" s="91">
        <v>0</v>
      </c>
      <c r="CC24" s="91">
        <v>0</v>
      </c>
      <c r="CD24" s="91">
        <v>0</v>
      </c>
      <c r="CE24" s="91">
        <v>640.43200000000002</v>
      </c>
      <c r="CF24" s="91">
        <v>0</v>
      </c>
      <c r="CG24" s="91">
        <v>2306.91</v>
      </c>
      <c r="CH24" s="91">
        <v>0</v>
      </c>
      <c r="CI24" s="91">
        <v>0</v>
      </c>
      <c r="CJ24" s="91">
        <v>0</v>
      </c>
      <c r="CK24" s="91">
        <v>2306.91</v>
      </c>
      <c r="CL24" s="91">
        <v>0</v>
      </c>
      <c r="CM24" s="91">
        <v>0</v>
      </c>
      <c r="CN24" s="91">
        <v>0</v>
      </c>
      <c r="CO24" s="91">
        <v>0</v>
      </c>
      <c r="CP24" s="91">
        <v>0</v>
      </c>
      <c r="CQ24" s="91">
        <v>0</v>
      </c>
      <c r="CR24" s="91">
        <v>0</v>
      </c>
      <c r="CS24" s="91">
        <v>0</v>
      </c>
      <c r="CT24" s="91">
        <v>0</v>
      </c>
      <c r="CU24" s="91">
        <v>0</v>
      </c>
      <c r="CV24" s="91">
        <v>0</v>
      </c>
      <c r="CW24" s="91">
        <v>0</v>
      </c>
      <c r="CX24" s="91">
        <v>5.1091100000000003</v>
      </c>
      <c r="CY24" s="91">
        <v>50.322299999999998</v>
      </c>
      <c r="CZ24" s="91">
        <v>16.961099999999998</v>
      </c>
      <c r="DA24" s="91">
        <v>0</v>
      </c>
      <c r="DB24" s="91">
        <v>0.43537799999999999</v>
      </c>
      <c r="DC24" s="91">
        <v>1.71831</v>
      </c>
      <c r="DD24" s="91">
        <v>33.295900000000003</v>
      </c>
      <c r="DE24" s="91">
        <v>107.842</v>
      </c>
      <c r="DF24" s="91"/>
      <c r="DG24" s="91"/>
      <c r="DH24" s="91"/>
      <c r="DI24" s="91"/>
      <c r="DJ24" s="91"/>
      <c r="DK24" s="91"/>
      <c r="DL24" s="91" t="s">
        <v>208</v>
      </c>
      <c r="DM24" s="91" t="s">
        <v>209</v>
      </c>
      <c r="DN24" s="91" t="s">
        <v>98</v>
      </c>
      <c r="DO24" s="91" t="s">
        <v>193</v>
      </c>
      <c r="DP24" s="91">
        <v>8.5</v>
      </c>
      <c r="DQ24" s="91" t="s">
        <v>99</v>
      </c>
      <c r="DR24" s="91" t="s">
        <v>210</v>
      </c>
      <c r="DS24" s="91" t="s">
        <v>211</v>
      </c>
      <c r="DT24" s="91"/>
      <c r="DU24" s="91"/>
      <c r="DV24" s="91"/>
    </row>
    <row r="25" spans="1:126" x14ac:dyDescent="0.25">
      <c r="B25" s="91" t="s">
        <v>231</v>
      </c>
      <c r="C25" s="91" t="s">
        <v>165</v>
      </c>
      <c r="D25" s="91">
        <v>312616</v>
      </c>
      <c r="E25" s="91" t="s">
        <v>93</v>
      </c>
      <c r="F25" s="91" t="s">
        <v>94</v>
      </c>
      <c r="G25" s="93">
        <v>6.1111111111111116E-2</v>
      </c>
      <c r="H25" s="91" t="s">
        <v>95</v>
      </c>
      <c r="I25" s="91">
        <v>2.9</v>
      </c>
      <c r="J25" s="91" t="s">
        <v>96</v>
      </c>
      <c r="K25" s="91" t="s">
        <v>96</v>
      </c>
      <c r="L25" s="91" t="s">
        <v>106</v>
      </c>
      <c r="M25" s="91">
        <v>38.722900000000003</v>
      </c>
      <c r="N25" s="91">
        <v>43993.599999999999</v>
      </c>
      <c r="O25" s="91">
        <v>25650.7</v>
      </c>
      <c r="P25" s="91">
        <v>0</v>
      </c>
      <c r="Q25" s="91">
        <v>4422.9399999999996</v>
      </c>
      <c r="R25" s="91">
        <v>0</v>
      </c>
      <c r="S25" s="91">
        <v>78429.8</v>
      </c>
      <c r="T25" s="91">
        <v>152536</v>
      </c>
      <c r="U25" s="91">
        <v>229701</v>
      </c>
      <c r="V25" s="91">
        <v>0</v>
      </c>
      <c r="W25" s="91">
        <v>0</v>
      </c>
      <c r="X25" s="91">
        <v>382237</v>
      </c>
      <c r="Y25" s="91">
        <v>5951.44</v>
      </c>
      <c r="Z25" s="91">
        <v>0</v>
      </c>
      <c r="AA25" s="91">
        <v>0</v>
      </c>
      <c r="AB25" s="91">
        <v>0</v>
      </c>
      <c r="AC25" s="91">
        <v>0</v>
      </c>
      <c r="AD25" s="91">
        <v>709.47199999999998</v>
      </c>
      <c r="AE25" s="91">
        <v>0</v>
      </c>
      <c r="AF25" s="91">
        <v>6660.92</v>
      </c>
      <c r="AG25" s="91">
        <v>0</v>
      </c>
      <c r="AH25" s="91">
        <v>0</v>
      </c>
      <c r="AI25" s="91">
        <v>0</v>
      </c>
      <c r="AJ25" s="91">
        <v>6660.92</v>
      </c>
      <c r="AK25" s="91">
        <v>0</v>
      </c>
      <c r="AL25" s="91">
        <v>0</v>
      </c>
      <c r="AM25" s="91">
        <v>0</v>
      </c>
      <c r="AN25" s="91">
        <v>0</v>
      </c>
      <c r="AO25" s="91">
        <v>0</v>
      </c>
      <c r="AP25" s="91">
        <v>0</v>
      </c>
      <c r="AQ25" s="91">
        <v>0</v>
      </c>
      <c r="AR25" s="91">
        <v>0</v>
      </c>
      <c r="AS25" s="91">
        <v>0</v>
      </c>
      <c r="AT25" s="91">
        <v>0</v>
      </c>
      <c r="AU25" s="91">
        <v>0</v>
      </c>
      <c r="AV25" s="91">
        <v>0</v>
      </c>
      <c r="AW25" s="91">
        <v>17.847899999999999</v>
      </c>
      <c r="AX25" s="91">
        <v>38.546399999999998</v>
      </c>
      <c r="AY25" s="91">
        <v>12.215299999999999</v>
      </c>
      <c r="AZ25" s="91">
        <v>0</v>
      </c>
      <c r="BA25" s="91">
        <v>1.3893800000000001</v>
      </c>
      <c r="BB25" s="91">
        <v>1.90903</v>
      </c>
      <c r="BC25" s="91">
        <v>35.655900000000003</v>
      </c>
      <c r="BD25" s="91">
        <v>107.56399999999999</v>
      </c>
      <c r="BE25" s="91"/>
      <c r="BF25" s="91"/>
      <c r="BG25" s="91"/>
      <c r="BH25" s="91"/>
      <c r="BI25" s="91"/>
      <c r="BJ25" s="91"/>
      <c r="BK25" s="91" t="s">
        <v>96</v>
      </c>
      <c r="BL25" s="91" t="s">
        <v>96</v>
      </c>
      <c r="BM25" s="91" t="s">
        <v>192</v>
      </c>
      <c r="BN25" s="91">
        <v>40.71</v>
      </c>
      <c r="BO25" s="91">
        <v>40364.800000000003</v>
      </c>
      <c r="BP25" s="91">
        <v>38498.1</v>
      </c>
      <c r="BQ25" s="91">
        <v>0</v>
      </c>
      <c r="BR25" s="91">
        <v>2869.95</v>
      </c>
      <c r="BS25" s="91">
        <v>0</v>
      </c>
      <c r="BT25" s="91">
        <v>73340.100000000006</v>
      </c>
      <c r="BU25" s="91">
        <v>155114</v>
      </c>
      <c r="BV25" s="91">
        <v>229701</v>
      </c>
      <c r="BW25" s="91">
        <v>0</v>
      </c>
      <c r="BX25" s="91">
        <v>0</v>
      </c>
      <c r="BY25" s="91">
        <v>384815</v>
      </c>
      <c r="BZ25" s="91">
        <v>6659.98</v>
      </c>
      <c r="CA25" s="91">
        <v>0</v>
      </c>
      <c r="CB25" s="91">
        <v>0</v>
      </c>
      <c r="CC25" s="91">
        <v>0</v>
      </c>
      <c r="CD25" s="91">
        <v>0</v>
      </c>
      <c r="CE25" s="91">
        <v>740.87400000000002</v>
      </c>
      <c r="CF25" s="91">
        <v>0</v>
      </c>
      <c r="CG25" s="91">
        <v>7400.85</v>
      </c>
      <c r="CH25" s="91">
        <v>0</v>
      </c>
      <c r="CI25" s="91">
        <v>0</v>
      </c>
      <c r="CJ25" s="91">
        <v>0</v>
      </c>
      <c r="CK25" s="91">
        <v>7400.85</v>
      </c>
      <c r="CL25" s="91">
        <v>0</v>
      </c>
      <c r="CM25" s="91">
        <v>0</v>
      </c>
      <c r="CN25" s="91">
        <v>0</v>
      </c>
      <c r="CO25" s="91">
        <v>0</v>
      </c>
      <c r="CP25" s="91">
        <v>0</v>
      </c>
      <c r="CQ25" s="91">
        <v>0</v>
      </c>
      <c r="CR25" s="91">
        <v>0</v>
      </c>
      <c r="CS25" s="91">
        <v>0</v>
      </c>
      <c r="CT25" s="91">
        <v>0</v>
      </c>
      <c r="CU25" s="91">
        <v>0</v>
      </c>
      <c r="CV25" s="91">
        <v>0</v>
      </c>
      <c r="CW25" s="91">
        <v>0</v>
      </c>
      <c r="CX25" s="91">
        <v>20.013300000000001</v>
      </c>
      <c r="CY25" s="91">
        <v>35.7014</v>
      </c>
      <c r="CZ25" s="91">
        <v>18.754300000000001</v>
      </c>
      <c r="DA25" s="91">
        <v>0</v>
      </c>
      <c r="DB25" s="91">
        <v>0.89957799999999999</v>
      </c>
      <c r="DC25" s="91">
        <v>1.99322</v>
      </c>
      <c r="DD25" s="91">
        <v>33.128999999999998</v>
      </c>
      <c r="DE25" s="91">
        <v>110.491</v>
      </c>
      <c r="DF25" s="91"/>
      <c r="DG25" s="91"/>
      <c r="DH25" s="91"/>
      <c r="DI25" s="91"/>
      <c r="DJ25" s="91"/>
      <c r="DK25" s="91"/>
      <c r="DL25" s="91" t="s">
        <v>208</v>
      </c>
      <c r="DM25" s="91" t="s">
        <v>209</v>
      </c>
      <c r="DN25" s="91" t="s">
        <v>98</v>
      </c>
      <c r="DO25" s="91" t="s">
        <v>193</v>
      </c>
      <c r="DP25" s="91">
        <v>8.5</v>
      </c>
      <c r="DQ25" s="91" t="s">
        <v>99</v>
      </c>
      <c r="DR25" s="91" t="s">
        <v>210</v>
      </c>
      <c r="DS25" s="91" t="s">
        <v>211</v>
      </c>
      <c r="DT25" s="91"/>
      <c r="DU25" s="91"/>
      <c r="DV25" s="91"/>
    </row>
    <row r="26" spans="1:126" x14ac:dyDescent="0.25">
      <c r="B26" s="91" t="s">
        <v>232</v>
      </c>
      <c r="C26" s="91" t="s">
        <v>153</v>
      </c>
      <c r="D26" s="91">
        <v>312706</v>
      </c>
      <c r="E26" s="91" t="s">
        <v>100</v>
      </c>
      <c r="F26" s="91" t="s">
        <v>94</v>
      </c>
      <c r="G26" s="93">
        <v>5.1388888888888894E-2</v>
      </c>
      <c r="H26" s="91" t="s">
        <v>95</v>
      </c>
      <c r="I26" s="91">
        <v>1.01</v>
      </c>
      <c r="J26" s="91" t="s">
        <v>96</v>
      </c>
      <c r="K26" s="91" t="s">
        <v>96</v>
      </c>
      <c r="L26" s="91" t="s">
        <v>106</v>
      </c>
      <c r="M26" s="91">
        <v>8.9380900000000008</v>
      </c>
      <c r="N26" s="91">
        <v>79003.8</v>
      </c>
      <c r="O26" s="91">
        <v>21761.599999999999</v>
      </c>
      <c r="P26" s="91">
        <v>0</v>
      </c>
      <c r="Q26" s="91">
        <v>1884.88</v>
      </c>
      <c r="R26" s="91">
        <v>0</v>
      </c>
      <c r="S26" s="91">
        <v>78440.899999999994</v>
      </c>
      <c r="T26" s="91">
        <v>181100</v>
      </c>
      <c r="U26" s="91">
        <v>229701</v>
      </c>
      <c r="V26" s="91">
        <v>0</v>
      </c>
      <c r="W26" s="91">
        <v>0</v>
      </c>
      <c r="X26" s="91">
        <v>410802</v>
      </c>
      <c r="Y26" s="91">
        <v>1373.73</v>
      </c>
      <c r="Z26" s="91">
        <v>0</v>
      </c>
      <c r="AA26" s="91">
        <v>0</v>
      </c>
      <c r="AB26" s="91">
        <v>0</v>
      </c>
      <c r="AC26" s="91">
        <v>0</v>
      </c>
      <c r="AD26" s="91">
        <v>609.048</v>
      </c>
      <c r="AE26" s="91">
        <v>0</v>
      </c>
      <c r="AF26" s="91">
        <v>1982.78</v>
      </c>
      <c r="AG26" s="91">
        <v>0</v>
      </c>
      <c r="AH26" s="91">
        <v>0</v>
      </c>
      <c r="AI26" s="91">
        <v>0</v>
      </c>
      <c r="AJ26" s="91">
        <v>1982.78</v>
      </c>
      <c r="AK26" s="91">
        <v>0</v>
      </c>
      <c r="AL26" s="91">
        <v>0</v>
      </c>
      <c r="AM26" s="91">
        <v>0</v>
      </c>
      <c r="AN26" s="91">
        <v>0</v>
      </c>
      <c r="AO26" s="91">
        <v>0</v>
      </c>
      <c r="AP26" s="91">
        <v>0</v>
      </c>
      <c r="AQ26" s="91">
        <v>0</v>
      </c>
      <c r="AR26" s="91">
        <v>0</v>
      </c>
      <c r="AS26" s="91">
        <v>0</v>
      </c>
      <c r="AT26" s="91">
        <v>0</v>
      </c>
      <c r="AU26" s="91">
        <v>0</v>
      </c>
      <c r="AV26" s="91">
        <v>0</v>
      </c>
      <c r="AW26" s="91">
        <v>4.1575100000000003</v>
      </c>
      <c r="AX26" s="91">
        <v>54.162199999999999</v>
      </c>
      <c r="AY26" s="91">
        <v>10.1684</v>
      </c>
      <c r="AZ26" s="91">
        <v>0</v>
      </c>
      <c r="BA26" s="91">
        <v>0.59670299999999998</v>
      </c>
      <c r="BB26" s="91">
        <v>1.63418</v>
      </c>
      <c r="BC26" s="91">
        <v>36.124299999999998</v>
      </c>
      <c r="BD26" s="91">
        <v>106.843</v>
      </c>
      <c r="BE26" s="91"/>
      <c r="BF26" s="91"/>
      <c r="BG26" s="91"/>
      <c r="BH26" s="91"/>
      <c r="BI26" s="91"/>
      <c r="BJ26" s="91"/>
      <c r="BK26" s="91" t="s">
        <v>96</v>
      </c>
      <c r="BL26" s="91" t="s">
        <v>96</v>
      </c>
      <c r="BM26" s="91" t="s">
        <v>104</v>
      </c>
      <c r="BN26" s="91">
        <v>9.4745100000000004</v>
      </c>
      <c r="BO26" s="91">
        <v>75404.399999999994</v>
      </c>
      <c r="BP26" s="91">
        <v>35578.699999999997</v>
      </c>
      <c r="BQ26" s="91">
        <v>0</v>
      </c>
      <c r="BR26" s="91">
        <v>1376.62</v>
      </c>
      <c r="BS26" s="91">
        <v>0</v>
      </c>
      <c r="BT26" s="91">
        <v>72774.600000000006</v>
      </c>
      <c r="BU26" s="91">
        <v>185144</v>
      </c>
      <c r="BV26" s="91">
        <v>229701</v>
      </c>
      <c r="BW26" s="91">
        <v>0</v>
      </c>
      <c r="BX26" s="91">
        <v>0</v>
      </c>
      <c r="BY26" s="91">
        <v>414845</v>
      </c>
      <c r="BZ26" s="91">
        <v>1666.48</v>
      </c>
      <c r="CA26" s="91">
        <v>0</v>
      </c>
      <c r="CB26" s="91">
        <v>0</v>
      </c>
      <c r="CC26" s="91">
        <v>0</v>
      </c>
      <c r="CD26" s="91">
        <v>0</v>
      </c>
      <c r="CE26" s="91">
        <v>640.43200000000002</v>
      </c>
      <c r="CF26" s="91">
        <v>0</v>
      </c>
      <c r="CG26" s="91">
        <v>2306.91</v>
      </c>
      <c r="CH26" s="91">
        <v>0</v>
      </c>
      <c r="CI26" s="91">
        <v>0</v>
      </c>
      <c r="CJ26" s="91">
        <v>0</v>
      </c>
      <c r="CK26" s="91">
        <v>2306.91</v>
      </c>
      <c r="CL26" s="91">
        <v>0</v>
      </c>
      <c r="CM26" s="91">
        <v>0</v>
      </c>
      <c r="CN26" s="91">
        <v>0</v>
      </c>
      <c r="CO26" s="91">
        <v>0</v>
      </c>
      <c r="CP26" s="91">
        <v>0</v>
      </c>
      <c r="CQ26" s="91">
        <v>0</v>
      </c>
      <c r="CR26" s="91">
        <v>0</v>
      </c>
      <c r="CS26" s="91">
        <v>0</v>
      </c>
      <c r="CT26" s="91">
        <v>0</v>
      </c>
      <c r="CU26" s="91">
        <v>0</v>
      </c>
      <c r="CV26" s="91">
        <v>0</v>
      </c>
      <c r="CW26" s="91">
        <v>0</v>
      </c>
      <c r="CX26" s="91">
        <v>5.1091100000000003</v>
      </c>
      <c r="CY26" s="91">
        <v>50.322299999999998</v>
      </c>
      <c r="CZ26" s="91">
        <v>16.961099999999998</v>
      </c>
      <c r="DA26" s="91">
        <v>0</v>
      </c>
      <c r="DB26" s="91">
        <v>0.43537799999999999</v>
      </c>
      <c r="DC26" s="91">
        <v>1.71831</v>
      </c>
      <c r="DD26" s="91">
        <v>33.295900000000003</v>
      </c>
      <c r="DE26" s="91">
        <v>107.842</v>
      </c>
      <c r="DF26" s="91"/>
      <c r="DG26" s="91"/>
      <c r="DH26" s="91"/>
      <c r="DI26" s="91"/>
      <c r="DJ26" s="91"/>
      <c r="DK26" s="91"/>
      <c r="DL26" s="91" t="s">
        <v>208</v>
      </c>
      <c r="DM26" s="91" t="s">
        <v>209</v>
      </c>
      <c r="DN26" s="91" t="s">
        <v>98</v>
      </c>
      <c r="DO26" s="91" t="s">
        <v>193</v>
      </c>
      <c r="DP26" s="91">
        <v>8.5</v>
      </c>
      <c r="DQ26" s="91" t="s">
        <v>99</v>
      </c>
      <c r="DR26" s="91" t="s">
        <v>210</v>
      </c>
      <c r="DS26" s="91" t="s">
        <v>211</v>
      </c>
      <c r="DT26" s="91"/>
      <c r="DU26" s="91"/>
      <c r="DV26" s="91"/>
    </row>
    <row r="27" spans="1:126" x14ac:dyDescent="0.25">
      <c r="B27" s="91" t="s">
        <v>233</v>
      </c>
      <c r="C27" s="91" t="s">
        <v>141</v>
      </c>
      <c r="D27" s="91">
        <v>313516</v>
      </c>
      <c r="E27" s="91" t="s">
        <v>93</v>
      </c>
      <c r="F27" s="91" t="s">
        <v>94</v>
      </c>
      <c r="G27" s="93">
        <v>6.6666666666666666E-2</v>
      </c>
      <c r="H27" s="91" t="s">
        <v>101</v>
      </c>
      <c r="I27" s="91">
        <v>-72.44</v>
      </c>
      <c r="J27" s="91" t="s">
        <v>96</v>
      </c>
      <c r="K27" s="91" t="s">
        <v>96</v>
      </c>
      <c r="L27" s="91" t="s">
        <v>194</v>
      </c>
      <c r="M27" s="91">
        <v>279.76400000000001</v>
      </c>
      <c r="N27" s="91">
        <v>49554</v>
      </c>
      <c r="O27" s="91">
        <v>207502</v>
      </c>
      <c r="P27" s="91">
        <v>0</v>
      </c>
      <c r="Q27" s="91">
        <v>9618.75</v>
      </c>
      <c r="R27" s="91">
        <v>0</v>
      </c>
      <c r="S27" s="91">
        <v>115458</v>
      </c>
      <c r="T27" s="91">
        <v>382412</v>
      </c>
      <c r="U27" s="91">
        <v>235375</v>
      </c>
      <c r="V27" s="91">
        <v>23370.400000000001</v>
      </c>
      <c r="W27" s="91">
        <v>0</v>
      </c>
      <c r="X27" s="91">
        <v>641158</v>
      </c>
      <c r="Y27" s="91">
        <v>42997.9</v>
      </c>
      <c r="Z27" s="91">
        <v>0</v>
      </c>
      <c r="AA27" s="91">
        <v>0</v>
      </c>
      <c r="AB27" s="91">
        <v>0</v>
      </c>
      <c r="AC27" s="91">
        <v>0</v>
      </c>
      <c r="AD27" s="91">
        <v>717.13499999999999</v>
      </c>
      <c r="AE27" s="91">
        <v>0</v>
      </c>
      <c r="AF27" s="91">
        <v>43715.1</v>
      </c>
      <c r="AG27" s="91">
        <v>2888.07</v>
      </c>
      <c r="AH27" s="91">
        <v>0</v>
      </c>
      <c r="AI27" s="91">
        <v>0</v>
      </c>
      <c r="AJ27" s="91">
        <v>46603.1</v>
      </c>
      <c r="AK27" s="91">
        <v>0</v>
      </c>
      <c r="AL27" s="91">
        <v>0</v>
      </c>
      <c r="AM27" s="91">
        <v>0</v>
      </c>
      <c r="AN27" s="91">
        <v>0</v>
      </c>
      <c r="AO27" s="91">
        <v>0</v>
      </c>
      <c r="AP27" s="91">
        <v>0</v>
      </c>
      <c r="AQ27" s="91">
        <v>0</v>
      </c>
      <c r="AR27" s="91">
        <v>0</v>
      </c>
      <c r="AS27" s="91">
        <v>0</v>
      </c>
      <c r="AT27" s="91">
        <v>0</v>
      </c>
      <c r="AU27" s="91">
        <v>0</v>
      </c>
      <c r="AV27" s="91">
        <v>0</v>
      </c>
      <c r="AW27" s="91">
        <v>126.898</v>
      </c>
      <c r="AX27" s="91">
        <v>48.341900000000003</v>
      </c>
      <c r="AY27" s="91">
        <v>81.289900000000003</v>
      </c>
      <c r="AZ27" s="91">
        <v>0</v>
      </c>
      <c r="BA27" s="91">
        <v>2.98407</v>
      </c>
      <c r="BB27" s="91">
        <v>1.92997</v>
      </c>
      <c r="BC27" s="91">
        <v>51.9893</v>
      </c>
      <c r="BD27" s="91">
        <v>313.43400000000003</v>
      </c>
      <c r="BE27" s="91"/>
      <c r="BF27" s="91"/>
      <c r="BG27" s="91"/>
      <c r="BH27" s="91"/>
      <c r="BI27" s="91"/>
      <c r="BJ27" s="91"/>
      <c r="BK27" s="91" t="s">
        <v>96</v>
      </c>
      <c r="BL27" s="91" t="s">
        <v>96</v>
      </c>
      <c r="BM27" s="91" t="s">
        <v>186</v>
      </c>
      <c r="BN27" s="91">
        <v>155.75200000000001</v>
      </c>
      <c r="BO27" s="91">
        <v>62857.599999999999</v>
      </c>
      <c r="BP27" s="91">
        <v>137275</v>
      </c>
      <c r="BQ27" s="91">
        <v>0</v>
      </c>
      <c r="BR27" s="91">
        <v>10305.9</v>
      </c>
      <c r="BS27" s="91">
        <v>0</v>
      </c>
      <c r="BT27" s="91">
        <v>110368</v>
      </c>
      <c r="BU27" s="91">
        <v>320963</v>
      </c>
      <c r="BV27" s="91">
        <v>235375</v>
      </c>
      <c r="BW27" s="91">
        <v>23370.400000000001</v>
      </c>
      <c r="BX27" s="91">
        <v>0</v>
      </c>
      <c r="BY27" s="91">
        <v>579708</v>
      </c>
      <c r="BZ27" s="91">
        <v>25310.9</v>
      </c>
      <c r="CA27" s="91">
        <v>0</v>
      </c>
      <c r="CB27" s="91">
        <v>0</v>
      </c>
      <c r="CC27" s="91">
        <v>0</v>
      </c>
      <c r="CD27" s="91">
        <v>0</v>
      </c>
      <c r="CE27" s="91">
        <v>748.53</v>
      </c>
      <c r="CF27" s="91">
        <v>0</v>
      </c>
      <c r="CG27" s="91">
        <v>26059.4</v>
      </c>
      <c r="CH27" s="91">
        <v>2888.07</v>
      </c>
      <c r="CI27" s="91">
        <v>0</v>
      </c>
      <c r="CJ27" s="91">
        <v>0</v>
      </c>
      <c r="CK27" s="91">
        <v>28947.5</v>
      </c>
      <c r="CL27" s="91">
        <v>0</v>
      </c>
      <c r="CM27" s="91">
        <v>0</v>
      </c>
      <c r="CN27" s="91">
        <v>0</v>
      </c>
      <c r="CO27" s="91">
        <v>0</v>
      </c>
      <c r="CP27" s="91">
        <v>0</v>
      </c>
      <c r="CQ27" s="91">
        <v>0</v>
      </c>
      <c r="CR27" s="91">
        <v>0</v>
      </c>
      <c r="CS27" s="91">
        <v>0</v>
      </c>
      <c r="CT27" s="91">
        <v>0</v>
      </c>
      <c r="CU27" s="91">
        <v>0</v>
      </c>
      <c r="CV27" s="91">
        <v>0</v>
      </c>
      <c r="CW27" s="91">
        <v>0</v>
      </c>
      <c r="CX27" s="91">
        <v>73.679199999999994</v>
      </c>
      <c r="CY27" s="91">
        <v>52.9557</v>
      </c>
      <c r="CZ27" s="91">
        <v>59.150700000000001</v>
      </c>
      <c r="DA27" s="91">
        <v>0</v>
      </c>
      <c r="DB27" s="91">
        <v>3.7337799999999999</v>
      </c>
      <c r="DC27" s="91">
        <v>2.0141200000000001</v>
      </c>
      <c r="DD27" s="91">
        <v>49.462400000000002</v>
      </c>
      <c r="DE27" s="91">
        <v>240.99600000000001</v>
      </c>
      <c r="DF27" s="91"/>
      <c r="DG27" s="91"/>
      <c r="DH27" s="91"/>
      <c r="DI27" s="91"/>
      <c r="DJ27" s="91"/>
      <c r="DK27" s="91"/>
      <c r="DL27" s="91" t="s">
        <v>208</v>
      </c>
      <c r="DM27" s="91" t="s">
        <v>209</v>
      </c>
      <c r="DN27" s="91" t="s">
        <v>98</v>
      </c>
      <c r="DO27" s="91" t="s">
        <v>193</v>
      </c>
      <c r="DP27" s="91">
        <v>8.5</v>
      </c>
      <c r="DQ27" s="91" t="s">
        <v>99</v>
      </c>
      <c r="DR27" s="91" t="s">
        <v>210</v>
      </c>
      <c r="DS27" s="91" t="s">
        <v>211</v>
      </c>
      <c r="DT27" s="91"/>
      <c r="DU27" s="91"/>
      <c r="DV27" s="91"/>
    </row>
    <row r="28" spans="1:126" x14ac:dyDescent="0.25">
      <c r="A28" s="23"/>
      <c r="B28" s="91" t="s">
        <v>234</v>
      </c>
      <c r="C28" s="91" t="s">
        <v>139</v>
      </c>
      <c r="D28" s="91">
        <v>313606</v>
      </c>
      <c r="E28" s="91" t="s">
        <v>100</v>
      </c>
      <c r="F28" s="91" t="s">
        <v>94</v>
      </c>
      <c r="G28" s="93">
        <v>5.8333333333333327E-2</v>
      </c>
      <c r="H28" s="91" t="s">
        <v>101</v>
      </c>
      <c r="I28" s="91">
        <v>-21.72</v>
      </c>
      <c r="J28" s="91" t="s">
        <v>96</v>
      </c>
      <c r="K28" s="91" t="s">
        <v>96</v>
      </c>
      <c r="L28" s="91" t="s">
        <v>97</v>
      </c>
      <c r="M28" s="91">
        <v>129.50200000000001</v>
      </c>
      <c r="N28" s="91">
        <v>83128.100000000006</v>
      </c>
      <c r="O28" s="91">
        <v>199788</v>
      </c>
      <c r="P28" s="91">
        <v>0</v>
      </c>
      <c r="Q28" s="91">
        <v>7908.32</v>
      </c>
      <c r="R28" s="91">
        <v>0</v>
      </c>
      <c r="S28" s="91">
        <v>115469</v>
      </c>
      <c r="T28" s="91">
        <v>406423</v>
      </c>
      <c r="U28" s="91">
        <v>235375</v>
      </c>
      <c r="V28" s="91">
        <v>23370.400000000001</v>
      </c>
      <c r="W28" s="91">
        <v>0</v>
      </c>
      <c r="X28" s="91">
        <v>665169</v>
      </c>
      <c r="Y28" s="91">
        <v>19903.599999999999</v>
      </c>
      <c r="Z28" s="91">
        <v>0</v>
      </c>
      <c r="AA28" s="91">
        <v>0</v>
      </c>
      <c r="AB28" s="91">
        <v>0</v>
      </c>
      <c r="AC28" s="91">
        <v>0</v>
      </c>
      <c r="AD28" s="91">
        <v>615.56899999999996</v>
      </c>
      <c r="AE28" s="91">
        <v>0</v>
      </c>
      <c r="AF28" s="91">
        <v>20519.2</v>
      </c>
      <c r="AG28" s="91">
        <v>2888.07</v>
      </c>
      <c r="AH28" s="91">
        <v>0</v>
      </c>
      <c r="AI28" s="91">
        <v>0</v>
      </c>
      <c r="AJ28" s="91">
        <v>23407.3</v>
      </c>
      <c r="AK28" s="91">
        <v>0</v>
      </c>
      <c r="AL28" s="91">
        <v>0</v>
      </c>
      <c r="AM28" s="91">
        <v>0</v>
      </c>
      <c r="AN28" s="91">
        <v>0</v>
      </c>
      <c r="AO28" s="91">
        <v>0</v>
      </c>
      <c r="AP28" s="91">
        <v>0</v>
      </c>
      <c r="AQ28" s="91">
        <v>0</v>
      </c>
      <c r="AR28" s="91">
        <v>0</v>
      </c>
      <c r="AS28" s="91">
        <v>0</v>
      </c>
      <c r="AT28" s="91">
        <v>0</v>
      </c>
      <c r="AU28" s="91">
        <v>0</v>
      </c>
      <c r="AV28" s="91">
        <v>0</v>
      </c>
      <c r="AW28" s="91">
        <v>59.037199999999999</v>
      </c>
      <c r="AX28" s="91">
        <v>66.740200000000002</v>
      </c>
      <c r="AY28" s="91">
        <v>78.6935</v>
      </c>
      <c r="AZ28" s="91">
        <v>0</v>
      </c>
      <c r="BA28" s="91">
        <v>2.4698099999999998</v>
      </c>
      <c r="BB28" s="91">
        <v>1.65194</v>
      </c>
      <c r="BC28" s="91">
        <v>52.513199999999998</v>
      </c>
      <c r="BD28" s="91">
        <v>261.10599999999999</v>
      </c>
      <c r="BE28" s="91"/>
      <c r="BF28" s="91"/>
      <c r="BG28" s="91"/>
      <c r="BH28" s="91"/>
      <c r="BI28" s="91"/>
      <c r="BJ28" s="91"/>
      <c r="BK28" s="91" t="s">
        <v>96</v>
      </c>
      <c r="BL28" s="91" t="s">
        <v>96</v>
      </c>
      <c r="BM28" s="91" t="s">
        <v>195</v>
      </c>
      <c r="BN28" s="91">
        <v>81.295400000000001</v>
      </c>
      <c r="BO28" s="91">
        <v>133069</v>
      </c>
      <c r="BP28" s="91">
        <v>134779</v>
      </c>
      <c r="BQ28" s="91">
        <v>0</v>
      </c>
      <c r="BR28" s="91">
        <v>8526.1</v>
      </c>
      <c r="BS28" s="91">
        <v>0</v>
      </c>
      <c r="BT28" s="91">
        <v>109803</v>
      </c>
      <c r="BU28" s="91">
        <v>386259</v>
      </c>
      <c r="BV28" s="91">
        <v>235375</v>
      </c>
      <c r="BW28" s="91">
        <v>23370.400000000001</v>
      </c>
      <c r="BX28" s="91">
        <v>0</v>
      </c>
      <c r="BY28" s="91">
        <v>645005</v>
      </c>
      <c r="BZ28" s="91">
        <v>14452.1</v>
      </c>
      <c r="CA28" s="91">
        <v>0</v>
      </c>
      <c r="CB28" s="91">
        <v>0</v>
      </c>
      <c r="CC28" s="91">
        <v>0</v>
      </c>
      <c r="CD28" s="91">
        <v>0</v>
      </c>
      <c r="CE28" s="91">
        <v>646.94899999999996</v>
      </c>
      <c r="CF28" s="91">
        <v>0</v>
      </c>
      <c r="CG28" s="91">
        <v>15099.1</v>
      </c>
      <c r="CH28" s="91">
        <v>2888.07</v>
      </c>
      <c r="CI28" s="91">
        <v>0</v>
      </c>
      <c r="CJ28" s="91">
        <v>0</v>
      </c>
      <c r="CK28" s="91">
        <v>17987.2</v>
      </c>
      <c r="CL28" s="91">
        <v>0</v>
      </c>
      <c r="CM28" s="91">
        <v>0</v>
      </c>
      <c r="CN28" s="91">
        <v>0</v>
      </c>
      <c r="CO28" s="91">
        <v>0</v>
      </c>
      <c r="CP28" s="91">
        <v>0</v>
      </c>
      <c r="CQ28" s="91">
        <v>0</v>
      </c>
      <c r="CR28" s="91">
        <v>0</v>
      </c>
      <c r="CS28" s="91">
        <v>0</v>
      </c>
      <c r="CT28" s="91">
        <v>0</v>
      </c>
      <c r="CU28" s="91">
        <v>0</v>
      </c>
      <c r="CV28" s="91">
        <v>0</v>
      </c>
      <c r="CW28" s="91">
        <v>0</v>
      </c>
      <c r="CX28" s="91">
        <v>40.732199999999999</v>
      </c>
      <c r="CY28" s="91">
        <v>86.491200000000006</v>
      </c>
      <c r="CZ28" s="91">
        <v>57.4923</v>
      </c>
      <c r="DA28" s="91">
        <v>0</v>
      </c>
      <c r="DB28" s="91">
        <v>3.2476799999999999</v>
      </c>
      <c r="DC28" s="91">
        <v>1.7360599999999999</v>
      </c>
      <c r="DD28" s="91">
        <v>49.684800000000003</v>
      </c>
      <c r="DE28" s="91">
        <v>239.38399999999999</v>
      </c>
      <c r="DF28" s="91"/>
      <c r="DG28" s="91"/>
      <c r="DH28" s="91"/>
      <c r="DI28" s="91"/>
      <c r="DJ28" s="91"/>
      <c r="DK28" s="91"/>
      <c r="DL28" s="91" t="s">
        <v>208</v>
      </c>
      <c r="DM28" s="91" t="s">
        <v>209</v>
      </c>
      <c r="DN28" s="91" t="s">
        <v>98</v>
      </c>
      <c r="DO28" s="91" t="s">
        <v>193</v>
      </c>
      <c r="DP28" s="91">
        <v>8.5</v>
      </c>
      <c r="DQ28" s="91" t="s">
        <v>99</v>
      </c>
      <c r="DR28" s="91" t="s">
        <v>210</v>
      </c>
      <c r="DS28" s="91" t="s">
        <v>211</v>
      </c>
      <c r="DT28" s="91"/>
      <c r="DU28" s="91"/>
      <c r="DV28" s="91"/>
    </row>
    <row r="29" spans="1:126" x14ac:dyDescent="0.25">
      <c r="A29" s="23"/>
      <c r="B29" s="91" t="s">
        <v>235</v>
      </c>
      <c r="C29" s="91" t="s">
        <v>164</v>
      </c>
      <c r="D29" s="91">
        <v>314116</v>
      </c>
      <c r="E29" s="91" t="s">
        <v>93</v>
      </c>
      <c r="F29" s="91" t="s">
        <v>94</v>
      </c>
      <c r="G29" s="93">
        <v>6.3888888888888884E-2</v>
      </c>
      <c r="H29" s="91" t="s">
        <v>101</v>
      </c>
      <c r="I29" s="91">
        <v>-27.54</v>
      </c>
      <c r="J29" s="91" t="s">
        <v>96</v>
      </c>
      <c r="K29" s="91" t="s">
        <v>96</v>
      </c>
      <c r="L29" s="91" t="s">
        <v>106</v>
      </c>
      <c r="M29" s="91">
        <v>30.720199999999998</v>
      </c>
      <c r="N29" s="91">
        <v>48233.2</v>
      </c>
      <c r="O29" s="91">
        <v>103261</v>
      </c>
      <c r="P29" s="91">
        <v>0</v>
      </c>
      <c r="Q29" s="91">
        <v>2706.09</v>
      </c>
      <c r="R29" s="91">
        <v>0</v>
      </c>
      <c r="S29" s="91">
        <v>78429.8</v>
      </c>
      <c r="T29" s="91">
        <v>232661</v>
      </c>
      <c r="U29" s="91">
        <v>229701</v>
      </c>
      <c r="V29" s="91">
        <v>0</v>
      </c>
      <c r="W29" s="91">
        <v>0</v>
      </c>
      <c r="X29" s="91">
        <v>462362</v>
      </c>
      <c r="Y29" s="91">
        <v>4721.4799999999996</v>
      </c>
      <c r="Z29" s="91">
        <v>0</v>
      </c>
      <c r="AA29" s="91">
        <v>0</v>
      </c>
      <c r="AB29" s="91">
        <v>0</v>
      </c>
      <c r="AC29" s="91">
        <v>0</v>
      </c>
      <c r="AD29" s="91">
        <v>709.47299999999996</v>
      </c>
      <c r="AE29" s="91">
        <v>0</v>
      </c>
      <c r="AF29" s="91">
        <v>5430.95</v>
      </c>
      <c r="AG29" s="91">
        <v>0</v>
      </c>
      <c r="AH29" s="91">
        <v>0</v>
      </c>
      <c r="AI29" s="91">
        <v>0</v>
      </c>
      <c r="AJ29" s="91">
        <v>5430.95</v>
      </c>
      <c r="AK29" s="91">
        <v>0</v>
      </c>
      <c r="AL29" s="91">
        <v>0</v>
      </c>
      <c r="AM29" s="91">
        <v>0</v>
      </c>
      <c r="AN29" s="91">
        <v>0</v>
      </c>
      <c r="AO29" s="91">
        <v>0</v>
      </c>
      <c r="AP29" s="91">
        <v>0</v>
      </c>
      <c r="AQ29" s="91">
        <v>0</v>
      </c>
      <c r="AR29" s="91">
        <v>0</v>
      </c>
      <c r="AS29" s="91">
        <v>0</v>
      </c>
      <c r="AT29" s="91">
        <v>0</v>
      </c>
      <c r="AU29" s="91">
        <v>0</v>
      </c>
      <c r="AV29" s="91">
        <v>0</v>
      </c>
      <c r="AW29" s="91">
        <v>14.299200000000001</v>
      </c>
      <c r="AX29" s="91">
        <v>41.861899999999999</v>
      </c>
      <c r="AY29" s="91">
        <v>43.436100000000003</v>
      </c>
      <c r="AZ29" s="91">
        <v>0</v>
      </c>
      <c r="BA29" s="91">
        <v>0.84806000000000004</v>
      </c>
      <c r="BB29" s="91">
        <v>1.9090400000000001</v>
      </c>
      <c r="BC29" s="91">
        <v>35.655900000000003</v>
      </c>
      <c r="BD29" s="91">
        <v>138.01</v>
      </c>
      <c r="BE29" s="91"/>
      <c r="BF29" s="91"/>
      <c r="BG29" s="91"/>
      <c r="BH29" s="91"/>
      <c r="BI29" s="91"/>
      <c r="BJ29" s="91"/>
      <c r="BK29" s="91" t="s">
        <v>96</v>
      </c>
      <c r="BL29" s="91" t="s">
        <v>96</v>
      </c>
      <c r="BM29" s="91" t="s">
        <v>192</v>
      </c>
      <c r="BN29" s="91">
        <v>40.71</v>
      </c>
      <c r="BO29" s="91">
        <v>40364.800000000003</v>
      </c>
      <c r="BP29" s="91">
        <v>38498.1</v>
      </c>
      <c r="BQ29" s="91">
        <v>0</v>
      </c>
      <c r="BR29" s="91">
        <v>2869.95</v>
      </c>
      <c r="BS29" s="91">
        <v>0</v>
      </c>
      <c r="BT29" s="91">
        <v>73340.100000000006</v>
      </c>
      <c r="BU29" s="91">
        <v>155114</v>
      </c>
      <c r="BV29" s="91">
        <v>229701</v>
      </c>
      <c r="BW29" s="91">
        <v>0</v>
      </c>
      <c r="BX29" s="91">
        <v>0</v>
      </c>
      <c r="BY29" s="91">
        <v>384815</v>
      </c>
      <c r="BZ29" s="91">
        <v>6659.98</v>
      </c>
      <c r="CA29" s="91">
        <v>0</v>
      </c>
      <c r="CB29" s="91">
        <v>0</v>
      </c>
      <c r="CC29" s="91">
        <v>0</v>
      </c>
      <c r="CD29" s="91">
        <v>0</v>
      </c>
      <c r="CE29" s="91">
        <v>740.87400000000002</v>
      </c>
      <c r="CF29" s="91">
        <v>0</v>
      </c>
      <c r="CG29" s="91">
        <v>7400.85</v>
      </c>
      <c r="CH29" s="91">
        <v>0</v>
      </c>
      <c r="CI29" s="91">
        <v>0</v>
      </c>
      <c r="CJ29" s="91">
        <v>0</v>
      </c>
      <c r="CK29" s="91">
        <v>7400.85</v>
      </c>
      <c r="CL29" s="91">
        <v>0</v>
      </c>
      <c r="CM29" s="91">
        <v>0</v>
      </c>
      <c r="CN29" s="91">
        <v>0</v>
      </c>
      <c r="CO29" s="91">
        <v>0</v>
      </c>
      <c r="CP29" s="91">
        <v>0</v>
      </c>
      <c r="CQ29" s="91">
        <v>0</v>
      </c>
      <c r="CR29" s="91">
        <v>0</v>
      </c>
      <c r="CS29" s="91">
        <v>0</v>
      </c>
      <c r="CT29" s="91">
        <v>0</v>
      </c>
      <c r="CU29" s="91">
        <v>0</v>
      </c>
      <c r="CV29" s="91">
        <v>0</v>
      </c>
      <c r="CW29" s="91">
        <v>0</v>
      </c>
      <c r="CX29" s="91">
        <v>20.013300000000001</v>
      </c>
      <c r="CY29" s="91">
        <v>35.7014</v>
      </c>
      <c r="CZ29" s="91">
        <v>18.754300000000001</v>
      </c>
      <c r="DA29" s="91">
        <v>0</v>
      </c>
      <c r="DB29" s="91">
        <v>0.89957799999999999</v>
      </c>
      <c r="DC29" s="91">
        <v>1.99322</v>
      </c>
      <c r="DD29" s="91">
        <v>33.128999999999998</v>
      </c>
      <c r="DE29" s="91">
        <v>110.491</v>
      </c>
      <c r="DF29" s="91"/>
      <c r="DG29" s="91"/>
      <c r="DH29" s="91"/>
      <c r="DI29" s="91"/>
      <c r="DJ29" s="91"/>
      <c r="DK29" s="91"/>
      <c r="DL29" s="91" t="s">
        <v>208</v>
      </c>
      <c r="DM29" s="91" t="s">
        <v>209</v>
      </c>
      <c r="DN29" s="91" t="s">
        <v>98</v>
      </c>
      <c r="DO29" s="91" t="s">
        <v>193</v>
      </c>
      <c r="DP29" s="91">
        <v>8.5</v>
      </c>
      <c r="DQ29" s="91" t="s">
        <v>99</v>
      </c>
      <c r="DR29" s="91" t="s">
        <v>210</v>
      </c>
      <c r="DS29" s="91" t="s">
        <v>211</v>
      </c>
      <c r="DT29" s="91"/>
      <c r="DU29" s="91"/>
      <c r="DV29" s="91"/>
    </row>
    <row r="30" spans="1:126" x14ac:dyDescent="0.25">
      <c r="A30" s="23"/>
      <c r="B30" s="91" t="s">
        <v>236</v>
      </c>
      <c r="C30" s="91" t="s">
        <v>152</v>
      </c>
      <c r="D30" s="91">
        <v>314206</v>
      </c>
      <c r="E30" s="91" t="s">
        <v>100</v>
      </c>
      <c r="F30" s="91" t="s">
        <v>94</v>
      </c>
      <c r="G30" s="93">
        <v>5.2777777777777778E-2</v>
      </c>
      <c r="H30" s="91" t="s">
        <v>101</v>
      </c>
      <c r="I30" s="91">
        <v>-23.39</v>
      </c>
      <c r="J30" s="91" t="s">
        <v>96</v>
      </c>
      <c r="K30" s="91" t="s">
        <v>96</v>
      </c>
      <c r="L30" s="91" t="s">
        <v>106</v>
      </c>
      <c r="M30" s="91">
        <v>5.22349</v>
      </c>
      <c r="N30" s="91">
        <v>85784</v>
      </c>
      <c r="O30" s="91">
        <v>77234.100000000006</v>
      </c>
      <c r="P30" s="91">
        <v>0</v>
      </c>
      <c r="Q30" s="91">
        <v>929.74699999999996</v>
      </c>
      <c r="R30" s="91">
        <v>0</v>
      </c>
      <c r="S30" s="91">
        <v>78440.899999999994</v>
      </c>
      <c r="T30" s="91">
        <v>242394</v>
      </c>
      <c r="U30" s="91">
        <v>229701</v>
      </c>
      <c r="V30" s="91">
        <v>0</v>
      </c>
      <c r="W30" s="91">
        <v>0</v>
      </c>
      <c r="X30" s="91">
        <v>472095</v>
      </c>
      <c r="Y30" s="91">
        <v>802.81700000000001</v>
      </c>
      <c r="Z30" s="91">
        <v>0</v>
      </c>
      <c r="AA30" s="91">
        <v>0</v>
      </c>
      <c r="AB30" s="91">
        <v>0</v>
      </c>
      <c r="AC30" s="91">
        <v>0</v>
      </c>
      <c r="AD30" s="91">
        <v>609.04899999999998</v>
      </c>
      <c r="AE30" s="91">
        <v>0</v>
      </c>
      <c r="AF30" s="91">
        <v>1411.87</v>
      </c>
      <c r="AG30" s="91">
        <v>0</v>
      </c>
      <c r="AH30" s="91">
        <v>0</v>
      </c>
      <c r="AI30" s="91">
        <v>0</v>
      </c>
      <c r="AJ30" s="91">
        <v>1411.87</v>
      </c>
      <c r="AK30" s="91">
        <v>0</v>
      </c>
      <c r="AL30" s="91">
        <v>0</v>
      </c>
      <c r="AM30" s="91">
        <v>0</v>
      </c>
      <c r="AN30" s="91">
        <v>0</v>
      </c>
      <c r="AO30" s="91">
        <v>0</v>
      </c>
      <c r="AP30" s="91">
        <v>0</v>
      </c>
      <c r="AQ30" s="91">
        <v>0</v>
      </c>
      <c r="AR30" s="91">
        <v>0</v>
      </c>
      <c r="AS30" s="91">
        <v>0</v>
      </c>
      <c r="AT30" s="91">
        <v>0</v>
      </c>
      <c r="AU30" s="91">
        <v>0</v>
      </c>
      <c r="AV30" s="91">
        <v>0</v>
      </c>
      <c r="AW30" s="91">
        <v>2.5167899999999999</v>
      </c>
      <c r="AX30" s="91">
        <v>57.938600000000001</v>
      </c>
      <c r="AY30" s="91">
        <v>32.744799999999998</v>
      </c>
      <c r="AZ30" s="91">
        <v>0</v>
      </c>
      <c r="BA30" s="91">
        <v>0.29419000000000001</v>
      </c>
      <c r="BB30" s="91">
        <v>1.63419</v>
      </c>
      <c r="BC30" s="91">
        <v>36.124299999999998</v>
      </c>
      <c r="BD30" s="91">
        <v>131.25299999999999</v>
      </c>
      <c r="BE30" s="91"/>
      <c r="BF30" s="91"/>
      <c r="BG30" s="91"/>
      <c r="BH30" s="91"/>
      <c r="BI30" s="91"/>
      <c r="BJ30" s="91"/>
      <c r="BK30" s="91" t="s">
        <v>96</v>
      </c>
      <c r="BL30" s="91" t="s">
        <v>96</v>
      </c>
      <c r="BM30" s="91" t="s">
        <v>104</v>
      </c>
      <c r="BN30" s="91">
        <v>9.4745100000000004</v>
      </c>
      <c r="BO30" s="91">
        <v>75404.399999999994</v>
      </c>
      <c r="BP30" s="91">
        <v>35578.699999999997</v>
      </c>
      <c r="BQ30" s="91">
        <v>0</v>
      </c>
      <c r="BR30" s="91">
        <v>1376.62</v>
      </c>
      <c r="BS30" s="91">
        <v>0</v>
      </c>
      <c r="BT30" s="91">
        <v>72774.600000000006</v>
      </c>
      <c r="BU30" s="91">
        <v>185144</v>
      </c>
      <c r="BV30" s="91">
        <v>229701</v>
      </c>
      <c r="BW30" s="91">
        <v>0</v>
      </c>
      <c r="BX30" s="91">
        <v>0</v>
      </c>
      <c r="BY30" s="91">
        <v>414845</v>
      </c>
      <c r="BZ30" s="91">
        <v>1666.48</v>
      </c>
      <c r="CA30" s="91">
        <v>0</v>
      </c>
      <c r="CB30" s="91">
        <v>0</v>
      </c>
      <c r="CC30" s="91">
        <v>0</v>
      </c>
      <c r="CD30" s="91">
        <v>0</v>
      </c>
      <c r="CE30" s="91">
        <v>640.43200000000002</v>
      </c>
      <c r="CF30" s="91">
        <v>0</v>
      </c>
      <c r="CG30" s="91">
        <v>2306.91</v>
      </c>
      <c r="CH30" s="91">
        <v>0</v>
      </c>
      <c r="CI30" s="91">
        <v>0</v>
      </c>
      <c r="CJ30" s="91">
        <v>0</v>
      </c>
      <c r="CK30" s="91">
        <v>2306.91</v>
      </c>
      <c r="CL30" s="91">
        <v>0</v>
      </c>
      <c r="CM30" s="91">
        <v>0</v>
      </c>
      <c r="CN30" s="91">
        <v>0</v>
      </c>
      <c r="CO30" s="91">
        <v>0</v>
      </c>
      <c r="CP30" s="91">
        <v>0</v>
      </c>
      <c r="CQ30" s="91">
        <v>0</v>
      </c>
      <c r="CR30" s="91">
        <v>0</v>
      </c>
      <c r="CS30" s="91">
        <v>0</v>
      </c>
      <c r="CT30" s="91">
        <v>0</v>
      </c>
      <c r="CU30" s="91">
        <v>0</v>
      </c>
      <c r="CV30" s="91">
        <v>0</v>
      </c>
      <c r="CW30" s="91">
        <v>0</v>
      </c>
      <c r="CX30" s="91">
        <v>5.1091100000000003</v>
      </c>
      <c r="CY30" s="91">
        <v>50.322299999999998</v>
      </c>
      <c r="CZ30" s="91">
        <v>16.961099999999998</v>
      </c>
      <c r="DA30" s="91">
        <v>0</v>
      </c>
      <c r="DB30" s="91">
        <v>0.43537799999999999</v>
      </c>
      <c r="DC30" s="91">
        <v>1.71831</v>
      </c>
      <c r="DD30" s="91">
        <v>33.295900000000003</v>
      </c>
      <c r="DE30" s="91">
        <v>107.842</v>
      </c>
      <c r="DF30" s="91"/>
      <c r="DG30" s="91"/>
      <c r="DH30" s="91"/>
      <c r="DI30" s="91"/>
      <c r="DJ30" s="91"/>
      <c r="DK30" s="91"/>
      <c r="DL30" s="91" t="s">
        <v>208</v>
      </c>
      <c r="DM30" s="91" t="s">
        <v>209</v>
      </c>
      <c r="DN30" s="91" t="s">
        <v>98</v>
      </c>
      <c r="DO30" s="91" t="s">
        <v>193</v>
      </c>
      <c r="DP30" s="91">
        <v>8.5</v>
      </c>
      <c r="DQ30" s="91" t="s">
        <v>99</v>
      </c>
      <c r="DR30" s="91" t="s">
        <v>210</v>
      </c>
      <c r="DS30" s="91" t="s">
        <v>211</v>
      </c>
      <c r="DT30" s="91"/>
      <c r="DU30" s="91"/>
      <c r="DV30" s="91"/>
    </row>
    <row r="31" spans="1:126" x14ac:dyDescent="0.25">
      <c r="A31" s="23"/>
      <c r="B31" s="91" t="s">
        <v>237</v>
      </c>
      <c r="C31" s="91" t="s">
        <v>140</v>
      </c>
      <c r="D31" s="91">
        <v>314716</v>
      </c>
      <c r="E31" s="91" t="s">
        <v>93</v>
      </c>
      <c r="F31" s="91" t="s">
        <v>94</v>
      </c>
      <c r="G31" s="93">
        <v>6.805555555555555E-2</v>
      </c>
      <c r="H31" s="91" t="s">
        <v>101</v>
      </c>
      <c r="I31" s="91">
        <v>-81.93</v>
      </c>
      <c r="J31" s="91" t="s">
        <v>96</v>
      </c>
      <c r="K31" s="91" t="s">
        <v>96</v>
      </c>
      <c r="L31" s="91" t="s">
        <v>106</v>
      </c>
      <c r="M31" s="91">
        <v>292.63200000000001</v>
      </c>
      <c r="N31" s="91">
        <v>90849</v>
      </c>
      <c r="O31" s="91">
        <v>160727</v>
      </c>
      <c r="P31" s="91">
        <v>0</v>
      </c>
      <c r="Q31" s="91">
        <v>18289.400000000001</v>
      </c>
      <c r="R31" s="91">
        <v>0</v>
      </c>
      <c r="S31" s="91">
        <v>115458</v>
      </c>
      <c r="T31" s="91">
        <v>385616</v>
      </c>
      <c r="U31" s="91">
        <v>235375</v>
      </c>
      <c r="V31" s="91">
        <v>23370.400000000001</v>
      </c>
      <c r="W31" s="91">
        <v>0</v>
      </c>
      <c r="X31" s="91">
        <v>644361</v>
      </c>
      <c r="Y31" s="91">
        <v>44975.6</v>
      </c>
      <c r="Z31" s="91">
        <v>0</v>
      </c>
      <c r="AA31" s="91">
        <v>0</v>
      </c>
      <c r="AB31" s="91">
        <v>0</v>
      </c>
      <c r="AC31" s="91">
        <v>0</v>
      </c>
      <c r="AD31" s="91">
        <v>717.13499999999999</v>
      </c>
      <c r="AE31" s="91">
        <v>0</v>
      </c>
      <c r="AF31" s="91">
        <v>45692.7</v>
      </c>
      <c r="AG31" s="91">
        <v>2888.07</v>
      </c>
      <c r="AH31" s="91">
        <v>0</v>
      </c>
      <c r="AI31" s="91">
        <v>0</v>
      </c>
      <c r="AJ31" s="91">
        <v>48580.800000000003</v>
      </c>
      <c r="AK31" s="91">
        <v>0</v>
      </c>
      <c r="AL31" s="91">
        <v>0</v>
      </c>
      <c r="AM31" s="91">
        <v>0</v>
      </c>
      <c r="AN31" s="91">
        <v>0</v>
      </c>
      <c r="AO31" s="91">
        <v>0</v>
      </c>
      <c r="AP31" s="91">
        <v>0</v>
      </c>
      <c r="AQ31" s="91">
        <v>0</v>
      </c>
      <c r="AR31" s="91">
        <v>0</v>
      </c>
      <c r="AS31" s="91">
        <v>0</v>
      </c>
      <c r="AT31" s="91">
        <v>0</v>
      </c>
      <c r="AU31" s="91">
        <v>0</v>
      </c>
      <c r="AV31" s="91">
        <v>0</v>
      </c>
      <c r="AW31" s="91">
        <v>129.75200000000001</v>
      </c>
      <c r="AX31" s="91">
        <v>68.622100000000003</v>
      </c>
      <c r="AY31" s="91">
        <v>63.681100000000001</v>
      </c>
      <c r="AZ31" s="91">
        <v>0</v>
      </c>
      <c r="BA31" s="91">
        <v>6.9515500000000001</v>
      </c>
      <c r="BB31" s="91">
        <v>1.92997</v>
      </c>
      <c r="BC31" s="91">
        <v>51.9893</v>
      </c>
      <c r="BD31" s="91">
        <v>322.92599999999999</v>
      </c>
      <c r="BE31" s="91"/>
      <c r="BF31" s="91"/>
      <c r="BG31" s="91"/>
      <c r="BH31" s="91"/>
      <c r="BI31" s="91"/>
      <c r="BJ31" s="91"/>
      <c r="BK31" s="91" t="s">
        <v>96</v>
      </c>
      <c r="BL31" s="91" t="s">
        <v>96</v>
      </c>
      <c r="BM31" s="91" t="s">
        <v>186</v>
      </c>
      <c r="BN31" s="91">
        <v>155.75200000000001</v>
      </c>
      <c r="BO31" s="91">
        <v>62857.599999999999</v>
      </c>
      <c r="BP31" s="91">
        <v>137275</v>
      </c>
      <c r="BQ31" s="91">
        <v>0</v>
      </c>
      <c r="BR31" s="91">
        <v>10305.9</v>
      </c>
      <c r="BS31" s="91">
        <v>0</v>
      </c>
      <c r="BT31" s="91">
        <v>110368</v>
      </c>
      <c r="BU31" s="91">
        <v>320963</v>
      </c>
      <c r="BV31" s="91">
        <v>235375</v>
      </c>
      <c r="BW31" s="91">
        <v>23370.400000000001</v>
      </c>
      <c r="BX31" s="91">
        <v>0</v>
      </c>
      <c r="BY31" s="91">
        <v>579708</v>
      </c>
      <c r="BZ31" s="91">
        <v>25310.9</v>
      </c>
      <c r="CA31" s="91">
        <v>0</v>
      </c>
      <c r="CB31" s="91">
        <v>0</v>
      </c>
      <c r="CC31" s="91">
        <v>0</v>
      </c>
      <c r="CD31" s="91">
        <v>0</v>
      </c>
      <c r="CE31" s="91">
        <v>748.53</v>
      </c>
      <c r="CF31" s="91">
        <v>0</v>
      </c>
      <c r="CG31" s="91">
        <v>26059.4</v>
      </c>
      <c r="CH31" s="91">
        <v>2888.07</v>
      </c>
      <c r="CI31" s="91">
        <v>0</v>
      </c>
      <c r="CJ31" s="91">
        <v>0</v>
      </c>
      <c r="CK31" s="91">
        <v>28947.5</v>
      </c>
      <c r="CL31" s="91">
        <v>0</v>
      </c>
      <c r="CM31" s="91">
        <v>0</v>
      </c>
      <c r="CN31" s="91">
        <v>0</v>
      </c>
      <c r="CO31" s="91">
        <v>0</v>
      </c>
      <c r="CP31" s="91">
        <v>0</v>
      </c>
      <c r="CQ31" s="91">
        <v>0</v>
      </c>
      <c r="CR31" s="91">
        <v>0</v>
      </c>
      <c r="CS31" s="91">
        <v>0</v>
      </c>
      <c r="CT31" s="91">
        <v>0</v>
      </c>
      <c r="CU31" s="91">
        <v>0</v>
      </c>
      <c r="CV31" s="91">
        <v>0</v>
      </c>
      <c r="CW31" s="91">
        <v>0</v>
      </c>
      <c r="CX31" s="91">
        <v>73.679199999999994</v>
      </c>
      <c r="CY31" s="91">
        <v>52.9557</v>
      </c>
      <c r="CZ31" s="91">
        <v>59.150700000000001</v>
      </c>
      <c r="DA31" s="91">
        <v>0</v>
      </c>
      <c r="DB31" s="91">
        <v>3.7337799999999999</v>
      </c>
      <c r="DC31" s="91">
        <v>2.0141200000000001</v>
      </c>
      <c r="DD31" s="91">
        <v>49.462400000000002</v>
      </c>
      <c r="DE31" s="91">
        <v>240.99600000000001</v>
      </c>
      <c r="DF31" s="91"/>
      <c r="DG31" s="91"/>
      <c r="DH31" s="91"/>
      <c r="DI31" s="91"/>
      <c r="DJ31" s="91"/>
      <c r="DK31" s="91"/>
      <c r="DL31" s="91" t="s">
        <v>208</v>
      </c>
      <c r="DM31" s="91" t="s">
        <v>209</v>
      </c>
      <c r="DN31" s="91" t="s">
        <v>98</v>
      </c>
      <c r="DO31" s="91" t="s">
        <v>193</v>
      </c>
      <c r="DP31" s="91">
        <v>8.5</v>
      </c>
      <c r="DQ31" s="91" t="s">
        <v>99</v>
      </c>
      <c r="DR31" s="91" t="s">
        <v>210</v>
      </c>
      <c r="DS31" s="91" t="s">
        <v>211</v>
      </c>
      <c r="DT31" s="91"/>
      <c r="DU31" s="91"/>
      <c r="DV31" s="91"/>
    </row>
    <row r="32" spans="1:126" x14ac:dyDescent="0.25">
      <c r="A32" s="23"/>
      <c r="B32" s="91" t="s">
        <v>238</v>
      </c>
      <c r="C32" s="91" t="s">
        <v>138</v>
      </c>
      <c r="D32" s="91">
        <v>314806</v>
      </c>
      <c r="E32" s="91" t="s">
        <v>100</v>
      </c>
      <c r="F32" s="91" t="s">
        <v>94</v>
      </c>
      <c r="G32" s="93">
        <v>5.8333333333333327E-2</v>
      </c>
      <c r="H32" s="91" t="s">
        <v>101</v>
      </c>
      <c r="I32" s="91">
        <v>-75.14</v>
      </c>
      <c r="J32" s="91" t="s">
        <v>96</v>
      </c>
      <c r="K32" s="91" t="s">
        <v>96</v>
      </c>
      <c r="L32" s="91" t="s">
        <v>106</v>
      </c>
      <c r="M32" s="91">
        <v>181.56800000000001</v>
      </c>
      <c r="N32" s="91">
        <v>191737</v>
      </c>
      <c r="O32" s="91">
        <v>158068</v>
      </c>
      <c r="P32" s="91">
        <v>0</v>
      </c>
      <c r="Q32" s="91">
        <v>17058.900000000001</v>
      </c>
      <c r="R32" s="91">
        <v>0</v>
      </c>
      <c r="S32" s="91">
        <v>115469</v>
      </c>
      <c r="T32" s="91">
        <v>482514</v>
      </c>
      <c r="U32" s="91">
        <v>235375</v>
      </c>
      <c r="V32" s="91">
        <v>23370.400000000001</v>
      </c>
      <c r="W32" s="91">
        <v>0</v>
      </c>
      <c r="X32" s="91">
        <v>741260</v>
      </c>
      <c r="Y32" s="91">
        <v>27905.8</v>
      </c>
      <c r="Z32" s="91">
        <v>0</v>
      </c>
      <c r="AA32" s="91">
        <v>0</v>
      </c>
      <c r="AB32" s="91">
        <v>0</v>
      </c>
      <c r="AC32" s="91">
        <v>0</v>
      </c>
      <c r="AD32" s="91">
        <v>615.56899999999996</v>
      </c>
      <c r="AE32" s="91">
        <v>0</v>
      </c>
      <c r="AF32" s="91">
        <v>28521.3</v>
      </c>
      <c r="AG32" s="91">
        <v>2888.07</v>
      </c>
      <c r="AH32" s="91">
        <v>0</v>
      </c>
      <c r="AI32" s="91">
        <v>0</v>
      </c>
      <c r="AJ32" s="91">
        <v>31409.4</v>
      </c>
      <c r="AK32" s="91">
        <v>0</v>
      </c>
      <c r="AL32" s="91">
        <v>0</v>
      </c>
      <c r="AM32" s="91">
        <v>0</v>
      </c>
      <c r="AN32" s="91">
        <v>0</v>
      </c>
      <c r="AO32" s="91">
        <v>0</v>
      </c>
      <c r="AP32" s="91">
        <v>0</v>
      </c>
      <c r="AQ32" s="91">
        <v>0</v>
      </c>
      <c r="AR32" s="91">
        <v>0</v>
      </c>
      <c r="AS32" s="91">
        <v>0</v>
      </c>
      <c r="AT32" s="91">
        <v>0</v>
      </c>
      <c r="AU32" s="91">
        <v>0</v>
      </c>
      <c r="AV32" s="91">
        <v>0</v>
      </c>
      <c r="AW32" s="91">
        <v>77.875500000000002</v>
      </c>
      <c r="AX32" s="91">
        <v>113.343</v>
      </c>
      <c r="AY32" s="91">
        <v>62.656700000000001</v>
      </c>
      <c r="AZ32" s="91">
        <v>0</v>
      </c>
      <c r="BA32" s="91">
        <v>6.4770099999999999</v>
      </c>
      <c r="BB32" s="91">
        <v>1.65194</v>
      </c>
      <c r="BC32" s="91">
        <v>52.513199999999998</v>
      </c>
      <c r="BD32" s="91">
        <v>314.517</v>
      </c>
      <c r="BE32" s="91"/>
      <c r="BF32" s="91"/>
      <c r="BG32" s="91"/>
      <c r="BH32" s="91"/>
      <c r="BI32" s="91"/>
      <c r="BJ32" s="91"/>
      <c r="BK32" s="91" t="s">
        <v>96</v>
      </c>
      <c r="BL32" s="91" t="s">
        <v>96</v>
      </c>
      <c r="BM32" s="91" t="s">
        <v>195</v>
      </c>
      <c r="BN32" s="91">
        <v>81.295400000000001</v>
      </c>
      <c r="BO32" s="91">
        <v>133069</v>
      </c>
      <c r="BP32" s="91">
        <v>134779</v>
      </c>
      <c r="BQ32" s="91">
        <v>0</v>
      </c>
      <c r="BR32" s="91">
        <v>8526.1</v>
      </c>
      <c r="BS32" s="91">
        <v>0</v>
      </c>
      <c r="BT32" s="91">
        <v>109803</v>
      </c>
      <c r="BU32" s="91">
        <v>386259</v>
      </c>
      <c r="BV32" s="91">
        <v>235375</v>
      </c>
      <c r="BW32" s="91">
        <v>23370.400000000001</v>
      </c>
      <c r="BX32" s="91">
        <v>0</v>
      </c>
      <c r="BY32" s="91">
        <v>645005</v>
      </c>
      <c r="BZ32" s="91">
        <v>14452.1</v>
      </c>
      <c r="CA32" s="91">
        <v>0</v>
      </c>
      <c r="CB32" s="91">
        <v>0</v>
      </c>
      <c r="CC32" s="91">
        <v>0</v>
      </c>
      <c r="CD32" s="91">
        <v>0</v>
      </c>
      <c r="CE32" s="91">
        <v>646.94899999999996</v>
      </c>
      <c r="CF32" s="91">
        <v>0</v>
      </c>
      <c r="CG32" s="91">
        <v>15099.1</v>
      </c>
      <c r="CH32" s="91">
        <v>2888.07</v>
      </c>
      <c r="CI32" s="91">
        <v>0</v>
      </c>
      <c r="CJ32" s="91">
        <v>0</v>
      </c>
      <c r="CK32" s="91">
        <v>17987.2</v>
      </c>
      <c r="CL32" s="91">
        <v>0</v>
      </c>
      <c r="CM32" s="91">
        <v>0</v>
      </c>
      <c r="CN32" s="91">
        <v>0</v>
      </c>
      <c r="CO32" s="91">
        <v>0</v>
      </c>
      <c r="CP32" s="91">
        <v>0</v>
      </c>
      <c r="CQ32" s="91">
        <v>0</v>
      </c>
      <c r="CR32" s="91">
        <v>0</v>
      </c>
      <c r="CS32" s="91">
        <v>0</v>
      </c>
      <c r="CT32" s="91">
        <v>0</v>
      </c>
      <c r="CU32" s="91">
        <v>0</v>
      </c>
      <c r="CV32" s="91">
        <v>0</v>
      </c>
      <c r="CW32" s="91">
        <v>0</v>
      </c>
      <c r="CX32" s="91">
        <v>40.732199999999999</v>
      </c>
      <c r="CY32" s="91">
        <v>86.491200000000006</v>
      </c>
      <c r="CZ32" s="91">
        <v>57.4923</v>
      </c>
      <c r="DA32" s="91">
        <v>0</v>
      </c>
      <c r="DB32" s="91">
        <v>3.2476799999999999</v>
      </c>
      <c r="DC32" s="91">
        <v>1.7360599999999999</v>
      </c>
      <c r="DD32" s="91">
        <v>49.684800000000003</v>
      </c>
      <c r="DE32" s="91">
        <v>239.38399999999999</v>
      </c>
      <c r="DF32" s="91"/>
      <c r="DG32" s="91"/>
      <c r="DH32" s="91"/>
      <c r="DI32" s="91"/>
      <c r="DJ32" s="91"/>
      <c r="DK32" s="91"/>
      <c r="DL32" s="91" t="s">
        <v>208</v>
      </c>
      <c r="DM32" s="91" t="s">
        <v>209</v>
      </c>
      <c r="DN32" s="91" t="s">
        <v>98</v>
      </c>
      <c r="DO32" s="91" t="s">
        <v>193</v>
      </c>
      <c r="DP32" s="91">
        <v>8.5</v>
      </c>
      <c r="DQ32" s="91" t="s">
        <v>99</v>
      </c>
      <c r="DR32" s="91" t="s">
        <v>210</v>
      </c>
      <c r="DS32" s="91" t="s">
        <v>211</v>
      </c>
      <c r="DT32" s="91"/>
      <c r="DU32" s="91"/>
      <c r="DV32" s="91"/>
    </row>
    <row r="33" spans="1:126" x14ac:dyDescent="0.25">
      <c r="A33" s="23"/>
      <c r="B33" s="91" t="s">
        <v>239</v>
      </c>
      <c r="C33" s="91" t="s">
        <v>132</v>
      </c>
      <c r="D33" s="91">
        <v>400006</v>
      </c>
      <c r="E33" s="91" t="s">
        <v>100</v>
      </c>
      <c r="F33" s="91" t="s">
        <v>94</v>
      </c>
      <c r="G33" s="93">
        <v>0.13055555555555556</v>
      </c>
      <c r="H33" s="91" t="s">
        <v>95</v>
      </c>
      <c r="I33" s="91">
        <v>0.99</v>
      </c>
      <c r="J33" s="91" t="s">
        <v>96</v>
      </c>
      <c r="K33" s="91" t="s">
        <v>96</v>
      </c>
      <c r="L33" s="91" t="s">
        <v>189</v>
      </c>
      <c r="M33" s="91">
        <v>106.54600000000001</v>
      </c>
      <c r="N33" s="91">
        <v>350725</v>
      </c>
      <c r="O33" s="91">
        <v>249674</v>
      </c>
      <c r="P33" s="91">
        <v>2156.0700000000002</v>
      </c>
      <c r="Q33" s="91">
        <v>229376</v>
      </c>
      <c r="R33" s="91">
        <v>0</v>
      </c>
      <c r="S33" s="91">
        <v>728541</v>
      </c>
      <c r="T33" s="92">
        <v>1560000</v>
      </c>
      <c r="U33" s="92">
        <v>2140000</v>
      </c>
      <c r="V33" s="91">
        <v>0</v>
      </c>
      <c r="W33" s="91">
        <v>0</v>
      </c>
      <c r="X33" s="92">
        <v>3700000</v>
      </c>
      <c r="Y33" s="91">
        <v>16375.5</v>
      </c>
      <c r="Z33" s="91">
        <v>0</v>
      </c>
      <c r="AA33" s="91">
        <v>0</v>
      </c>
      <c r="AB33" s="91">
        <v>0</v>
      </c>
      <c r="AC33" s="91">
        <v>0</v>
      </c>
      <c r="AD33" s="91">
        <v>5569.04</v>
      </c>
      <c r="AE33" s="91">
        <v>0</v>
      </c>
      <c r="AF33" s="91">
        <v>21944.5</v>
      </c>
      <c r="AG33" s="91">
        <v>0</v>
      </c>
      <c r="AH33" s="91">
        <v>0</v>
      </c>
      <c r="AI33" s="91">
        <v>0</v>
      </c>
      <c r="AJ33" s="91">
        <v>21944.5</v>
      </c>
      <c r="AK33" s="91">
        <v>0</v>
      </c>
      <c r="AL33" s="91">
        <v>0</v>
      </c>
      <c r="AM33" s="91">
        <v>0</v>
      </c>
      <c r="AN33" s="91">
        <v>0</v>
      </c>
      <c r="AO33" s="91">
        <v>0</v>
      </c>
      <c r="AP33" s="91">
        <v>0</v>
      </c>
      <c r="AQ33" s="91">
        <v>0</v>
      </c>
      <c r="AR33" s="91">
        <v>0</v>
      </c>
      <c r="AS33" s="91">
        <v>0</v>
      </c>
      <c r="AT33" s="91">
        <v>0</v>
      </c>
      <c r="AU33" s="91">
        <v>0</v>
      </c>
      <c r="AV33" s="91">
        <v>0</v>
      </c>
      <c r="AW33" s="91">
        <v>5.1329799999999999</v>
      </c>
      <c r="AX33" s="91">
        <v>26.040199999999999</v>
      </c>
      <c r="AY33" s="91">
        <v>12.4039</v>
      </c>
      <c r="AZ33" s="91">
        <v>0.27061600000000002</v>
      </c>
      <c r="BA33" s="91">
        <v>11.068199999999999</v>
      </c>
      <c r="BB33" s="91">
        <v>1.6072500000000001</v>
      </c>
      <c r="BC33" s="91">
        <v>36.040999999999997</v>
      </c>
      <c r="BD33" s="91">
        <v>92.5642</v>
      </c>
      <c r="BE33" s="91"/>
      <c r="BF33" s="91"/>
      <c r="BG33" s="91"/>
      <c r="BH33" s="91"/>
      <c r="BI33" s="91"/>
      <c r="BJ33" s="91"/>
      <c r="BK33" s="91" t="s">
        <v>96</v>
      </c>
      <c r="BL33" s="91" t="s">
        <v>96</v>
      </c>
      <c r="BM33" s="91" t="s">
        <v>189</v>
      </c>
      <c r="BN33" s="91">
        <v>92.3874</v>
      </c>
      <c r="BO33" s="91">
        <v>280973</v>
      </c>
      <c r="BP33" s="91">
        <v>393229</v>
      </c>
      <c r="BQ33" s="91">
        <v>38933.5</v>
      </c>
      <c r="BR33" s="91">
        <v>100071</v>
      </c>
      <c r="BS33" s="91">
        <v>0</v>
      </c>
      <c r="BT33" s="91">
        <v>728544</v>
      </c>
      <c r="BU33" s="92">
        <v>1540000</v>
      </c>
      <c r="BV33" s="92">
        <v>2140000</v>
      </c>
      <c r="BW33" s="91">
        <v>0</v>
      </c>
      <c r="BX33" s="91">
        <v>0</v>
      </c>
      <c r="BY33" s="92">
        <v>3680000</v>
      </c>
      <c r="BZ33" s="91">
        <v>15755.3</v>
      </c>
      <c r="CA33" s="91">
        <v>0</v>
      </c>
      <c r="CB33" s="91">
        <v>0</v>
      </c>
      <c r="CC33" s="91">
        <v>0</v>
      </c>
      <c r="CD33" s="91">
        <v>0</v>
      </c>
      <c r="CE33" s="91">
        <v>5567.43</v>
      </c>
      <c r="CF33" s="91">
        <v>0</v>
      </c>
      <c r="CG33" s="91">
        <v>21322.799999999999</v>
      </c>
      <c r="CH33" s="91">
        <v>0</v>
      </c>
      <c r="CI33" s="91">
        <v>0</v>
      </c>
      <c r="CJ33" s="91">
        <v>0</v>
      </c>
      <c r="CK33" s="91">
        <v>21322.799999999999</v>
      </c>
      <c r="CL33" s="91">
        <v>0</v>
      </c>
      <c r="CM33" s="91">
        <v>0</v>
      </c>
      <c r="CN33" s="91">
        <v>0</v>
      </c>
      <c r="CO33" s="91">
        <v>0</v>
      </c>
      <c r="CP33" s="91">
        <v>0</v>
      </c>
      <c r="CQ33" s="91">
        <v>0</v>
      </c>
      <c r="CR33" s="91">
        <v>0</v>
      </c>
      <c r="CS33" s="91">
        <v>0</v>
      </c>
      <c r="CT33" s="91">
        <v>0</v>
      </c>
      <c r="CU33" s="91">
        <v>0</v>
      </c>
      <c r="CV33" s="91">
        <v>0</v>
      </c>
      <c r="CW33" s="91">
        <v>0</v>
      </c>
      <c r="CX33" s="91">
        <v>5.0254000000000003</v>
      </c>
      <c r="CY33" s="91">
        <v>22.3093</v>
      </c>
      <c r="CZ33" s="91">
        <v>20.032399999999999</v>
      </c>
      <c r="DA33" s="91">
        <v>3.0081600000000002</v>
      </c>
      <c r="DB33" s="91">
        <v>5.5219199999999997</v>
      </c>
      <c r="DC33" s="91">
        <v>1.6067800000000001</v>
      </c>
      <c r="DD33" s="91">
        <v>36.0411</v>
      </c>
      <c r="DE33" s="91">
        <v>93.545100000000005</v>
      </c>
      <c r="DF33" s="91"/>
      <c r="DG33" s="91"/>
      <c r="DH33" s="91"/>
      <c r="DI33" s="91"/>
      <c r="DJ33" s="91"/>
      <c r="DK33" s="91"/>
      <c r="DL33" s="91" t="s">
        <v>208</v>
      </c>
      <c r="DM33" s="91" t="s">
        <v>209</v>
      </c>
      <c r="DN33" s="91" t="s">
        <v>98</v>
      </c>
      <c r="DO33" s="91" t="s">
        <v>193</v>
      </c>
      <c r="DP33" s="91">
        <v>8.5</v>
      </c>
      <c r="DQ33" s="91" t="s">
        <v>99</v>
      </c>
      <c r="DR33" s="91" t="s">
        <v>210</v>
      </c>
      <c r="DS33" s="91" t="s">
        <v>211</v>
      </c>
      <c r="DT33" s="91"/>
      <c r="DU33" s="91"/>
      <c r="DV33" s="91"/>
    </row>
    <row r="34" spans="1:126" x14ac:dyDescent="0.25">
      <c r="A34" s="23"/>
      <c r="B34" s="91" t="s">
        <v>240</v>
      </c>
      <c r="C34" s="91" t="s">
        <v>110</v>
      </c>
      <c r="D34" s="91">
        <v>400006</v>
      </c>
      <c r="E34" s="91" t="s">
        <v>100</v>
      </c>
      <c r="F34" s="91" t="s">
        <v>94</v>
      </c>
      <c r="G34" s="93">
        <v>0.14652777777777778</v>
      </c>
      <c r="H34" s="91" t="s">
        <v>95</v>
      </c>
      <c r="I34" s="91">
        <v>1.38</v>
      </c>
      <c r="J34" s="91" t="s">
        <v>96</v>
      </c>
      <c r="K34" s="91" t="s">
        <v>96</v>
      </c>
      <c r="L34" s="91" t="s">
        <v>189</v>
      </c>
      <c r="M34" s="91">
        <v>95.716200000000001</v>
      </c>
      <c r="N34" s="91">
        <v>457950</v>
      </c>
      <c r="O34" s="91">
        <v>415422</v>
      </c>
      <c r="P34" s="91">
        <v>2945.34</v>
      </c>
      <c r="Q34" s="91">
        <v>290148</v>
      </c>
      <c r="R34" s="91">
        <v>0</v>
      </c>
      <c r="S34" s="91">
        <v>749261</v>
      </c>
      <c r="T34" s="92">
        <v>1920000</v>
      </c>
      <c r="U34" s="92">
        <v>5010000</v>
      </c>
      <c r="V34" s="91">
        <v>0</v>
      </c>
      <c r="W34" s="91">
        <v>0</v>
      </c>
      <c r="X34" s="92">
        <v>6920000</v>
      </c>
      <c r="Y34" s="91">
        <v>14710.9</v>
      </c>
      <c r="Z34" s="91">
        <v>0</v>
      </c>
      <c r="AA34" s="91">
        <v>0</v>
      </c>
      <c r="AB34" s="91">
        <v>0</v>
      </c>
      <c r="AC34" s="91">
        <v>0</v>
      </c>
      <c r="AD34" s="91">
        <v>5389.25</v>
      </c>
      <c r="AE34" s="91">
        <v>0</v>
      </c>
      <c r="AF34" s="91">
        <v>20100.2</v>
      </c>
      <c r="AG34" s="91">
        <v>0</v>
      </c>
      <c r="AH34" s="91">
        <v>0</v>
      </c>
      <c r="AI34" s="91">
        <v>0</v>
      </c>
      <c r="AJ34" s="91">
        <v>20100.2</v>
      </c>
      <c r="AK34" s="91">
        <v>0</v>
      </c>
      <c r="AL34" s="91">
        <v>0</v>
      </c>
      <c r="AM34" s="91">
        <v>0</v>
      </c>
      <c r="AN34" s="91">
        <v>0</v>
      </c>
      <c r="AO34" s="91">
        <v>0</v>
      </c>
      <c r="AP34" s="91">
        <v>0</v>
      </c>
      <c r="AQ34" s="91">
        <v>0</v>
      </c>
      <c r="AR34" s="91">
        <v>0</v>
      </c>
      <c r="AS34" s="91">
        <v>0</v>
      </c>
      <c r="AT34" s="91">
        <v>0</v>
      </c>
      <c r="AU34" s="91">
        <v>0</v>
      </c>
      <c r="AV34" s="91">
        <v>0</v>
      </c>
      <c r="AW34" s="91">
        <v>4.6133300000000004</v>
      </c>
      <c r="AX34" s="91">
        <v>32.432699999999997</v>
      </c>
      <c r="AY34" s="91">
        <v>19.380299999999998</v>
      </c>
      <c r="AZ34" s="91">
        <v>0.33282400000000001</v>
      </c>
      <c r="BA34" s="91">
        <v>13.6874</v>
      </c>
      <c r="BB34" s="91">
        <v>1.5553300000000001</v>
      </c>
      <c r="BC34" s="91">
        <v>37.079900000000002</v>
      </c>
      <c r="BD34" s="91">
        <v>109.08199999999999</v>
      </c>
      <c r="BE34" s="91"/>
      <c r="BF34" s="91"/>
      <c r="BG34" s="91"/>
      <c r="BH34" s="91"/>
      <c r="BI34" s="91"/>
      <c r="BJ34" s="91"/>
      <c r="BK34" s="91" t="s">
        <v>96</v>
      </c>
      <c r="BL34" s="91" t="s">
        <v>96</v>
      </c>
      <c r="BM34" s="91" t="s">
        <v>189</v>
      </c>
      <c r="BN34" s="91">
        <v>81.168999999999997</v>
      </c>
      <c r="BO34" s="91">
        <v>489346</v>
      </c>
      <c r="BP34" s="91">
        <v>501984</v>
      </c>
      <c r="BQ34" s="91">
        <v>37457.300000000003</v>
      </c>
      <c r="BR34" s="91">
        <v>95844.7</v>
      </c>
      <c r="BS34" s="91">
        <v>0</v>
      </c>
      <c r="BT34" s="91">
        <v>749263</v>
      </c>
      <c r="BU34" s="92">
        <v>1870000</v>
      </c>
      <c r="BV34" s="92">
        <v>5010000</v>
      </c>
      <c r="BW34" s="91">
        <v>0</v>
      </c>
      <c r="BX34" s="91">
        <v>0</v>
      </c>
      <c r="BY34" s="92">
        <v>6880000</v>
      </c>
      <c r="BZ34" s="91">
        <v>14047.8</v>
      </c>
      <c r="CA34" s="91">
        <v>0</v>
      </c>
      <c r="CB34" s="91">
        <v>0</v>
      </c>
      <c r="CC34" s="91">
        <v>0</v>
      </c>
      <c r="CD34" s="91">
        <v>0</v>
      </c>
      <c r="CE34" s="91">
        <v>5387.7</v>
      </c>
      <c r="CF34" s="91">
        <v>0</v>
      </c>
      <c r="CG34" s="91">
        <v>19435.5</v>
      </c>
      <c r="CH34" s="91">
        <v>0</v>
      </c>
      <c r="CI34" s="91">
        <v>0</v>
      </c>
      <c r="CJ34" s="91">
        <v>0</v>
      </c>
      <c r="CK34" s="91">
        <v>19435.5</v>
      </c>
      <c r="CL34" s="91">
        <v>0</v>
      </c>
      <c r="CM34" s="91">
        <v>0</v>
      </c>
      <c r="CN34" s="91">
        <v>0</v>
      </c>
      <c r="CO34" s="91">
        <v>0</v>
      </c>
      <c r="CP34" s="91">
        <v>0</v>
      </c>
      <c r="CQ34" s="91">
        <v>0</v>
      </c>
      <c r="CR34" s="91">
        <v>0</v>
      </c>
      <c r="CS34" s="91">
        <v>0</v>
      </c>
      <c r="CT34" s="91">
        <v>0</v>
      </c>
      <c r="CU34" s="91">
        <v>0</v>
      </c>
      <c r="CV34" s="91">
        <v>0</v>
      </c>
      <c r="CW34" s="91">
        <v>0</v>
      </c>
      <c r="CX34" s="91">
        <v>4.48224</v>
      </c>
      <c r="CY34" s="91">
        <v>34.799300000000002</v>
      </c>
      <c r="CZ34" s="91">
        <v>24.366499999999998</v>
      </c>
      <c r="DA34" s="91">
        <v>2.8893300000000002</v>
      </c>
      <c r="DB34" s="91">
        <v>5.2891000000000004</v>
      </c>
      <c r="DC34" s="91">
        <v>1.5548900000000001</v>
      </c>
      <c r="DD34" s="91">
        <v>37.08</v>
      </c>
      <c r="DE34" s="91">
        <v>110.461</v>
      </c>
      <c r="DF34" s="91"/>
      <c r="DG34" s="91"/>
      <c r="DH34" s="91"/>
      <c r="DI34" s="91"/>
      <c r="DJ34" s="91"/>
      <c r="DK34" s="91"/>
      <c r="DL34" s="91" t="s">
        <v>208</v>
      </c>
      <c r="DM34" s="91" t="s">
        <v>209</v>
      </c>
      <c r="DN34" s="91" t="s">
        <v>98</v>
      </c>
      <c r="DO34" s="91" t="s">
        <v>193</v>
      </c>
      <c r="DP34" s="91">
        <v>8.5</v>
      </c>
      <c r="DQ34" s="91" t="s">
        <v>99</v>
      </c>
      <c r="DR34" s="91" t="s">
        <v>210</v>
      </c>
      <c r="DS34" s="91" t="s">
        <v>211</v>
      </c>
      <c r="DT34" s="91"/>
      <c r="DU34" s="91"/>
      <c r="DV34" s="91"/>
    </row>
    <row r="35" spans="1:126" x14ac:dyDescent="0.25">
      <c r="A35" s="23"/>
      <c r="B35" s="91" t="s">
        <v>241</v>
      </c>
      <c r="C35" s="91" t="s">
        <v>176</v>
      </c>
      <c r="D35" s="91">
        <v>400007</v>
      </c>
      <c r="E35" s="91" t="s">
        <v>187</v>
      </c>
      <c r="F35" s="91" t="s">
        <v>94</v>
      </c>
      <c r="G35" s="93">
        <v>0.13680555555555554</v>
      </c>
      <c r="H35" s="91" t="s">
        <v>95</v>
      </c>
      <c r="I35" s="91">
        <v>2.0699999999999998</v>
      </c>
      <c r="J35" s="91" t="s">
        <v>96</v>
      </c>
      <c r="K35" s="91" t="s">
        <v>96</v>
      </c>
      <c r="L35" s="91" t="s">
        <v>188</v>
      </c>
      <c r="M35" s="91">
        <v>64.032200000000003</v>
      </c>
      <c r="N35" s="91">
        <v>308111</v>
      </c>
      <c r="O35" s="91">
        <v>238926</v>
      </c>
      <c r="P35" s="91">
        <v>3919.33</v>
      </c>
      <c r="Q35" s="91">
        <v>223320</v>
      </c>
      <c r="R35" s="91">
        <v>0</v>
      </c>
      <c r="S35" s="91">
        <v>730044</v>
      </c>
      <c r="T35" s="92">
        <v>1500000</v>
      </c>
      <c r="U35" s="92">
        <v>2140000</v>
      </c>
      <c r="V35" s="91">
        <v>0</v>
      </c>
      <c r="W35" s="91">
        <v>0</v>
      </c>
      <c r="X35" s="92">
        <v>3640000</v>
      </c>
      <c r="Y35" s="91">
        <v>9841.31</v>
      </c>
      <c r="Z35" s="91">
        <v>0</v>
      </c>
      <c r="AA35" s="91">
        <v>0</v>
      </c>
      <c r="AB35" s="91">
        <v>0</v>
      </c>
      <c r="AC35" s="91">
        <v>0</v>
      </c>
      <c r="AD35" s="91">
        <v>5483.45</v>
      </c>
      <c r="AE35" s="91">
        <v>0</v>
      </c>
      <c r="AF35" s="91">
        <v>15324.8</v>
      </c>
      <c r="AG35" s="91">
        <v>0</v>
      </c>
      <c r="AH35" s="91">
        <v>0</v>
      </c>
      <c r="AI35" s="91">
        <v>0</v>
      </c>
      <c r="AJ35" s="91">
        <v>15324.8</v>
      </c>
      <c r="AK35" s="91">
        <v>0</v>
      </c>
      <c r="AL35" s="91">
        <v>0</v>
      </c>
      <c r="AM35" s="91">
        <v>0</v>
      </c>
      <c r="AN35" s="91">
        <v>0</v>
      </c>
      <c r="AO35" s="91">
        <v>0</v>
      </c>
      <c r="AP35" s="91">
        <v>0</v>
      </c>
      <c r="AQ35" s="91">
        <v>0</v>
      </c>
      <c r="AR35" s="91">
        <v>0</v>
      </c>
      <c r="AS35" s="91">
        <v>0</v>
      </c>
      <c r="AT35" s="91">
        <v>0</v>
      </c>
      <c r="AU35" s="91">
        <v>0</v>
      </c>
      <c r="AV35" s="91">
        <v>0</v>
      </c>
      <c r="AW35" s="91">
        <v>3.1085500000000001</v>
      </c>
      <c r="AX35" s="91">
        <v>23.875</v>
      </c>
      <c r="AY35" s="91">
        <v>11.897500000000001</v>
      </c>
      <c r="AZ35" s="91">
        <v>0.499973</v>
      </c>
      <c r="BA35" s="91">
        <v>10.779299999999999</v>
      </c>
      <c r="BB35" s="91">
        <v>1.5938699999999999</v>
      </c>
      <c r="BC35" s="91">
        <v>36.453499999999998</v>
      </c>
      <c r="BD35" s="91">
        <v>88.207599999999999</v>
      </c>
      <c r="BE35" s="91"/>
      <c r="BF35" s="91"/>
      <c r="BG35" s="91"/>
      <c r="BH35" s="91"/>
      <c r="BI35" s="91"/>
      <c r="BJ35" s="91"/>
      <c r="BK35" s="91" t="s">
        <v>96</v>
      </c>
      <c r="BL35" s="91" t="s">
        <v>96</v>
      </c>
      <c r="BM35" s="91" t="s">
        <v>188</v>
      </c>
      <c r="BN35" s="91">
        <v>57.003700000000002</v>
      </c>
      <c r="BO35" s="91">
        <v>244317</v>
      </c>
      <c r="BP35" s="91">
        <v>397767</v>
      </c>
      <c r="BQ35" s="91">
        <v>30239.8</v>
      </c>
      <c r="BR35" s="91">
        <v>98669.5</v>
      </c>
      <c r="BS35" s="91">
        <v>0</v>
      </c>
      <c r="BT35" s="91">
        <v>730046</v>
      </c>
      <c r="BU35" s="92">
        <v>1500000</v>
      </c>
      <c r="BV35" s="92">
        <v>2140000</v>
      </c>
      <c r="BW35" s="91">
        <v>0</v>
      </c>
      <c r="BX35" s="91">
        <v>0</v>
      </c>
      <c r="BY35" s="92">
        <v>3640000</v>
      </c>
      <c r="BZ35" s="91">
        <v>9852.81</v>
      </c>
      <c r="CA35" s="91">
        <v>0</v>
      </c>
      <c r="CB35" s="91">
        <v>0</v>
      </c>
      <c r="CC35" s="91">
        <v>0</v>
      </c>
      <c r="CD35" s="91">
        <v>0</v>
      </c>
      <c r="CE35" s="91">
        <v>5481.98</v>
      </c>
      <c r="CF35" s="91">
        <v>0</v>
      </c>
      <c r="CG35" s="91">
        <v>15334.8</v>
      </c>
      <c r="CH35" s="91">
        <v>0</v>
      </c>
      <c r="CI35" s="91">
        <v>0</v>
      </c>
      <c r="CJ35" s="91">
        <v>0</v>
      </c>
      <c r="CK35" s="91">
        <v>15334.8</v>
      </c>
      <c r="CL35" s="91">
        <v>0</v>
      </c>
      <c r="CM35" s="91">
        <v>0</v>
      </c>
      <c r="CN35" s="91">
        <v>0</v>
      </c>
      <c r="CO35" s="91">
        <v>0</v>
      </c>
      <c r="CP35" s="91">
        <v>0</v>
      </c>
      <c r="CQ35" s="91">
        <v>0</v>
      </c>
      <c r="CR35" s="91">
        <v>0</v>
      </c>
      <c r="CS35" s="91">
        <v>0</v>
      </c>
      <c r="CT35" s="91">
        <v>0</v>
      </c>
      <c r="CU35" s="91">
        <v>0</v>
      </c>
      <c r="CV35" s="91">
        <v>0</v>
      </c>
      <c r="CW35" s="91">
        <v>0</v>
      </c>
      <c r="CX35" s="91">
        <v>3.1055000000000001</v>
      </c>
      <c r="CY35" s="91">
        <v>20.77</v>
      </c>
      <c r="CZ35" s="91">
        <v>20.3157</v>
      </c>
      <c r="DA35" s="91">
        <v>2.57185</v>
      </c>
      <c r="DB35" s="91">
        <v>5.4684499999999998</v>
      </c>
      <c r="DC35" s="91">
        <v>1.59344</v>
      </c>
      <c r="DD35" s="91">
        <v>36.453600000000002</v>
      </c>
      <c r="DE35" s="91">
        <v>90.278499999999994</v>
      </c>
      <c r="DF35" s="91"/>
      <c r="DG35" s="91"/>
      <c r="DH35" s="91"/>
      <c r="DI35" s="91"/>
      <c r="DJ35" s="91"/>
      <c r="DK35" s="91"/>
      <c r="DL35" s="91" t="s">
        <v>208</v>
      </c>
      <c r="DM35" s="91" t="s">
        <v>209</v>
      </c>
      <c r="DN35" s="91" t="s">
        <v>98</v>
      </c>
      <c r="DO35" s="91" t="s">
        <v>193</v>
      </c>
      <c r="DP35" s="91">
        <v>8.5</v>
      </c>
      <c r="DQ35" s="91" t="s">
        <v>99</v>
      </c>
      <c r="DR35" s="91" t="s">
        <v>210</v>
      </c>
      <c r="DS35" s="91" t="s">
        <v>211</v>
      </c>
      <c r="DT35" s="91"/>
      <c r="DU35" s="91"/>
      <c r="DV35" s="91"/>
    </row>
    <row r="36" spans="1:126" x14ac:dyDescent="0.25">
      <c r="A36" s="23"/>
      <c r="B36" s="91" t="s">
        <v>242</v>
      </c>
      <c r="C36" s="91" t="s">
        <v>135</v>
      </c>
      <c r="D36" s="91">
        <v>400016</v>
      </c>
      <c r="E36" s="91" t="s">
        <v>93</v>
      </c>
      <c r="F36" s="91" t="s">
        <v>94</v>
      </c>
      <c r="G36" s="93">
        <v>0.16666666666666666</v>
      </c>
      <c r="H36" s="91" t="s">
        <v>95</v>
      </c>
      <c r="I36" s="91">
        <v>4.54</v>
      </c>
      <c r="J36" s="91" t="s">
        <v>96</v>
      </c>
      <c r="K36" s="91" t="s">
        <v>96</v>
      </c>
      <c r="L36" s="91" t="s">
        <v>189</v>
      </c>
      <c r="M36" s="91">
        <v>311.59699999999998</v>
      </c>
      <c r="N36" s="91">
        <v>167904</v>
      </c>
      <c r="O36" s="91">
        <v>273717</v>
      </c>
      <c r="P36" s="91">
        <v>3770.62</v>
      </c>
      <c r="Q36" s="91">
        <v>135736</v>
      </c>
      <c r="R36" s="91">
        <v>0</v>
      </c>
      <c r="S36" s="91">
        <v>732179</v>
      </c>
      <c r="T36" s="92">
        <v>1310000</v>
      </c>
      <c r="U36" s="92">
        <v>2140000</v>
      </c>
      <c r="V36" s="91">
        <v>0</v>
      </c>
      <c r="W36" s="91">
        <v>0</v>
      </c>
      <c r="X36" s="92">
        <v>3450000</v>
      </c>
      <c r="Y36" s="91">
        <v>47890.400000000001</v>
      </c>
      <c r="Z36" s="91">
        <v>0</v>
      </c>
      <c r="AA36" s="91">
        <v>0</v>
      </c>
      <c r="AB36" s="91">
        <v>0</v>
      </c>
      <c r="AC36" s="91">
        <v>0</v>
      </c>
      <c r="AD36" s="91">
        <v>6502.78</v>
      </c>
      <c r="AE36" s="91">
        <v>0</v>
      </c>
      <c r="AF36" s="91">
        <v>54393.2</v>
      </c>
      <c r="AG36" s="91">
        <v>0</v>
      </c>
      <c r="AH36" s="91">
        <v>0</v>
      </c>
      <c r="AI36" s="91">
        <v>0</v>
      </c>
      <c r="AJ36" s="91">
        <v>54393.2</v>
      </c>
      <c r="AK36" s="91">
        <v>0</v>
      </c>
      <c r="AL36" s="91">
        <v>0</v>
      </c>
      <c r="AM36" s="91">
        <v>0</v>
      </c>
      <c r="AN36" s="91">
        <v>0</v>
      </c>
      <c r="AO36" s="91">
        <v>0</v>
      </c>
      <c r="AP36" s="91">
        <v>0</v>
      </c>
      <c r="AQ36" s="91">
        <v>0</v>
      </c>
      <c r="AR36" s="91">
        <v>0</v>
      </c>
      <c r="AS36" s="91">
        <v>0</v>
      </c>
      <c r="AT36" s="91">
        <v>0</v>
      </c>
      <c r="AU36" s="91">
        <v>0</v>
      </c>
      <c r="AV36" s="91">
        <v>0</v>
      </c>
      <c r="AW36" s="91">
        <v>15.3957</v>
      </c>
      <c r="AX36" s="91">
        <v>15.1647</v>
      </c>
      <c r="AY36" s="91">
        <v>13.7537</v>
      </c>
      <c r="AZ36" s="91">
        <v>0.56702699999999995</v>
      </c>
      <c r="BA36" s="91">
        <v>7.8186900000000001</v>
      </c>
      <c r="BB36" s="91">
        <v>1.88212</v>
      </c>
      <c r="BC36" s="91">
        <v>35.780299999999997</v>
      </c>
      <c r="BD36" s="91">
        <v>90.362200000000001</v>
      </c>
      <c r="BE36" s="91"/>
      <c r="BF36" s="91"/>
      <c r="BG36" s="91"/>
      <c r="BH36" s="91"/>
      <c r="BI36" s="91"/>
      <c r="BJ36" s="91"/>
      <c r="BK36" s="91" t="s">
        <v>96</v>
      </c>
      <c r="BL36" s="91" t="s">
        <v>96</v>
      </c>
      <c r="BM36" s="91" t="s">
        <v>191</v>
      </c>
      <c r="BN36" s="91">
        <v>308.39400000000001</v>
      </c>
      <c r="BO36" s="91">
        <v>146188</v>
      </c>
      <c r="BP36" s="91">
        <v>428879</v>
      </c>
      <c r="BQ36" s="91">
        <v>7289.85</v>
      </c>
      <c r="BR36" s="91">
        <v>64756.7</v>
      </c>
      <c r="BS36" s="91">
        <v>0</v>
      </c>
      <c r="BT36" s="91">
        <v>732182</v>
      </c>
      <c r="BU36" s="92">
        <v>1380000</v>
      </c>
      <c r="BV36" s="92">
        <v>2140000</v>
      </c>
      <c r="BW36" s="91">
        <v>0</v>
      </c>
      <c r="BX36" s="91">
        <v>0</v>
      </c>
      <c r="BY36" s="92">
        <v>3520000</v>
      </c>
      <c r="BZ36" s="91">
        <v>49729.3</v>
      </c>
      <c r="CA36" s="91">
        <v>0</v>
      </c>
      <c r="CB36" s="91">
        <v>0</v>
      </c>
      <c r="CC36" s="91">
        <v>0</v>
      </c>
      <c r="CD36" s="91">
        <v>0</v>
      </c>
      <c r="CE36" s="91">
        <v>6501.14</v>
      </c>
      <c r="CF36" s="91">
        <v>0</v>
      </c>
      <c r="CG36" s="91">
        <v>56230.400000000001</v>
      </c>
      <c r="CH36" s="91">
        <v>0</v>
      </c>
      <c r="CI36" s="91">
        <v>0</v>
      </c>
      <c r="CJ36" s="91">
        <v>0</v>
      </c>
      <c r="CK36" s="91">
        <v>56230.400000000001</v>
      </c>
      <c r="CL36" s="91">
        <v>0</v>
      </c>
      <c r="CM36" s="91">
        <v>0</v>
      </c>
      <c r="CN36" s="91">
        <v>0</v>
      </c>
      <c r="CO36" s="91">
        <v>0</v>
      </c>
      <c r="CP36" s="91">
        <v>0</v>
      </c>
      <c r="CQ36" s="91">
        <v>0</v>
      </c>
      <c r="CR36" s="91">
        <v>0</v>
      </c>
      <c r="CS36" s="91">
        <v>0</v>
      </c>
      <c r="CT36" s="91">
        <v>0</v>
      </c>
      <c r="CU36" s="91">
        <v>0</v>
      </c>
      <c r="CV36" s="91">
        <v>0</v>
      </c>
      <c r="CW36" s="91">
        <v>0</v>
      </c>
      <c r="CX36" s="91">
        <v>15.908300000000001</v>
      </c>
      <c r="CY36" s="91">
        <v>14.5707</v>
      </c>
      <c r="CZ36" s="91">
        <v>22.033000000000001</v>
      </c>
      <c r="DA36" s="91">
        <v>0.91608100000000003</v>
      </c>
      <c r="DB36" s="91">
        <v>3.8085300000000002</v>
      </c>
      <c r="DC36" s="91">
        <v>1.88164</v>
      </c>
      <c r="DD36" s="91">
        <v>35.7804</v>
      </c>
      <c r="DE36" s="91">
        <v>94.898600000000002</v>
      </c>
      <c r="DF36" s="91"/>
      <c r="DG36" s="91"/>
      <c r="DH36" s="91"/>
      <c r="DI36" s="91"/>
      <c r="DJ36" s="91"/>
      <c r="DK36" s="91"/>
      <c r="DL36" s="91" t="s">
        <v>208</v>
      </c>
      <c r="DM36" s="91" t="s">
        <v>209</v>
      </c>
      <c r="DN36" s="91" t="s">
        <v>98</v>
      </c>
      <c r="DO36" s="91" t="s">
        <v>193</v>
      </c>
      <c r="DP36" s="91">
        <v>8.5</v>
      </c>
      <c r="DQ36" s="91" t="s">
        <v>99</v>
      </c>
      <c r="DR36" s="91" t="s">
        <v>210</v>
      </c>
      <c r="DS36" s="91" t="s">
        <v>211</v>
      </c>
      <c r="DT36" s="91"/>
      <c r="DU36" s="91"/>
      <c r="DV36" s="91"/>
    </row>
    <row r="37" spans="1:126" x14ac:dyDescent="0.25">
      <c r="A37" s="23"/>
      <c r="B37" s="91" t="s">
        <v>243</v>
      </c>
      <c r="C37" s="91" t="s">
        <v>112</v>
      </c>
      <c r="D37" s="91">
        <v>400016</v>
      </c>
      <c r="E37" s="91" t="s">
        <v>93</v>
      </c>
      <c r="F37" s="91" t="s">
        <v>94</v>
      </c>
      <c r="G37" s="93">
        <v>0.17361111111111113</v>
      </c>
      <c r="H37" s="91" t="s">
        <v>95</v>
      </c>
      <c r="I37" s="91">
        <v>2.61</v>
      </c>
      <c r="J37" s="91" t="s">
        <v>96</v>
      </c>
      <c r="K37" s="91" t="s">
        <v>96</v>
      </c>
      <c r="L37" s="91" t="s">
        <v>196</v>
      </c>
      <c r="M37" s="91">
        <v>282.87700000000001</v>
      </c>
      <c r="N37" s="91">
        <v>231836</v>
      </c>
      <c r="O37" s="91">
        <v>519977</v>
      </c>
      <c r="P37" s="91">
        <v>5307.44</v>
      </c>
      <c r="Q37" s="91">
        <v>177339</v>
      </c>
      <c r="R37" s="91">
        <v>0</v>
      </c>
      <c r="S37" s="91">
        <v>752899</v>
      </c>
      <c r="T37" s="92">
        <v>1690000</v>
      </c>
      <c r="U37" s="92">
        <v>5010000</v>
      </c>
      <c r="V37" s="91">
        <v>0</v>
      </c>
      <c r="W37" s="91">
        <v>0</v>
      </c>
      <c r="X37" s="92">
        <v>6700000</v>
      </c>
      <c r="Y37" s="91">
        <v>43476.3</v>
      </c>
      <c r="Z37" s="91">
        <v>0</v>
      </c>
      <c r="AA37" s="91">
        <v>0</v>
      </c>
      <c r="AB37" s="91">
        <v>0</v>
      </c>
      <c r="AC37" s="91">
        <v>0</v>
      </c>
      <c r="AD37" s="91">
        <v>6292.6</v>
      </c>
      <c r="AE37" s="91">
        <v>0</v>
      </c>
      <c r="AF37" s="91">
        <v>49768.800000000003</v>
      </c>
      <c r="AG37" s="91">
        <v>0</v>
      </c>
      <c r="AH37" s="91">
        <v>0</v>
      </c>
      <c r="AI37" s="91">
        <v>0</v>
      </c>
      <c r="AJ37" s="91">
        <v>49768.800000000003</v>
      </c>
      <c r="AK37" s="91">
        <v>0</v>
      </c>
      <c r="AL37" s="91">
        <v>0</v>
      </c>
      <c r="AM37" s="91">
        <v>0</v>
      </c>
      <c r="AN37" s="91">
        <v>0</v>
      </c>
      <c r="AO37" s="91">
        <v>0</v>
      </c>
      <c r="AP37" s="91">
        <v>0</v>
      </c>
      <c r="AQ37" s="91">
        <v>0</v>
      </c>
      <c r="AR37" s="91">
        <v>0</v>
      </c>
      <c r="AS37" s="91">
        <v>0</v>
      </c>
      <c r="AT37" s="91">
        <v>0</v>
      </c>
      <c r="AU37" s="91">
        <v>0</v>
      </c>
      <c r="AV37" s="91">
        <v>0</v>
      </c>
      <c r="AW37" s="91">
        <v>13.991099999999999</v>
      </c>
      <c r="AX37" s="91">
        <v>20.1219</v>
      </c>
      <c r="AY37" s="91">
        <v>24.501799999999999</v>
      </c>
      <c r="AZ37" s="91">
        <v>0.74521300000000001</v>
      </c>
      <c r="BA37" s="91">
        <v>9.8143700000000003</v>
      </c>
      <c r="BB37" s="91">
        <v>1.8212600000000001</v>
      </c>
      <c r="BC37" s="91">
        <v>36.8185</v>
      </c>
      <c r="BD37" s="91">
        <v>107.81399999999999</v>
      </c>
      <c r="BE37" s="91"/>
      <c r="BF37" s="91"/>
      <c r="BG37" s="91"/>
      <c r="BH37" s="91"/>
      <c r="BI37" s="91"/>
      <c r="BJ37" s="91"/>
      <c r="BK37" s="91" t="s">
        <v>96</v>
      </c>
      <c r="BL37" s="91" t="s">
        <v>96</v>
      </c>
      <c r="BM37" s="91" t="s">
        <v>197</v>
      </c>
      <c r="BN37" s="91">
        <v>279.08499999999998</v>
      </c>
      <c r="BO37" s="91">
        <v>278889</v>
      </c>
      <c r="BP37" s="91">
        <v>563425</v>
      </c>
      <c r="BQ37" s="91">
        <v>7037.25</v>
      </c>
      <c r="BR37" s="91">
        <v>60568.3</v>
      </c>
      <c r="BS37" s="91">
        <v>0</v>
      </c>
      <c r="BT37" s="91">
        <v>752901</v>
      </c>
      <c r="BU37" s="92">
        <v>1660000</v>
      </c>
      <c r="BV37" s="92">
        <v>5010000</v>
      </c>
      <c r="BW37" s="91">
        <v>0</v>
      </c>
      <c r="BX37" s="91">
        <v>0</v>
      </c>
      <c r="BY37" s="92">
        <v>6670000</v>
      </c>
      <c r="BZ37" s="91">
        <v>45036.2</v>
      </c>
      <c r="CA37" s="91">
        <v>0</v>
      </c>
      <c r="CB37" s="91">
        <v>0</v>
      </c>
      <c r="CC37" s="91">
        <v>0</v>
      </c>
      <c r="CD37" s="91">
        <v>0</v>
      </c>
      <c r="CE37" s="91">
        <v>6291.06</v>
      </c>
      <c r="CF37" s="91">
        <v>0</v>
      </c>
      <c r="CG37" s="91">
        <v>51327.3</v>
      </c>
      <c r="CH37" s="91">
        <v>0</v>
      </c>
      <c r="CI37" s="91">
        <v>0</v>
      </c>
      <c r="CJ37" s="91">
        <v>0</v>
      </c>
      <c r="CK37" s="91">
        <v>51327.3</v>
      </c>
      <c r="CL37" s="91">
        <v>0</v>
      </c>
      <c r="CM37" s="91">
        <v>0</v>
      </c>
      <c r="CN37" s="91">
        <v>0</v>
      </c>
      <c r="CO37" s="91">
        <v>0</v>
      </c>
      <c r="CP37" s="91">
        <v>0</v>
      </c>
      <c r="CQ37" s="91">
        <v>0</v>
      </c>
      <c r="CR37" s="91">
        <v>0</v>
      </c>
      <c r="CS37" s="91">
        <v>0</v>
      </c>
      <c r="CT37" s="91">
        <v>0</v>
      </c>
      <c r="CU37" s="91">
        <v>0</v>
      </c>
      <c r="CV37" s="91">
        <v>0</v>
      </c>
      <c r="CW37" s="91">
        <v>0</v>
      </c>
      <c r="CX37" s="91">
        <v>14.423299999999999</v>
      </c>
      <c r="CY37" s="91">
        <v>25.031700000000001</v>
      </c>
      <c r="CZ37" s="91">
        <v>27.8368</v>
      </c>
      <c r="DA37" s="91">
        <v>0.87340700000000004</v>
      </c>
      <c r="DB37" s="91">
        <v>3.6184599999999998</v>
      </c>
      <c r="DC37" s="91">
        <v>1.8208200000000001</v>
      </c>
      <c r="DD37" s="91">
        <v>36.818600000000004</v>
      </c>
      <c r="DE37" s="91">
        <v>110.423</v>
      </c>
      <c r="DF37" s="91"/>
      <c r="DG37" s="91"/>
      <c r="DH37" s="91"/>
      <c r="DI37" s="91"/>
      <c r="DJ37" s="91"/>
      <c r="DK37" s="91"/>
      <c r="DL37" s="91" t="s">
        <v>208</v>
      </c>
      <c r="DM37" s="91" t="s">
        <v>209</v>
      </c>
      <c r="DN37" s="91" t="s">
        <v>98</v>
      </c>
      <c r="DO37" s="91" t="s">
        <v>193</v>
      </c>
      <c r="DP37" s="91">
        <v>8.5</v>
      </c>
      <c r="DQ37" s="91" t="s">
        <v>99</v>
      </c>
      <c r="DR37" s="91" t="s">
        <v>210</v>
      </c>
      <c r="DS37" s="91" t="s">
        <v>211</v>
      </c>
      <c r="DT37" s="91"/>
      <c r="DU37" s="91"/>
      <c r="DV37" s="91"/>
    </row>
    <row r="38" spans="1:126" x14ac:dyDescent="0.25">
      <c r="A38" s="23"/>
      <c r="B38" s="91" t="s">
        <v>244</v>
      </c>
      <c r="C38" s="91" t="s">
        <v>177</v>
      </c>
      <c r="D38" s="91">
        <v>402507</v>
      </c>
      <c r="E38" s="91" t="s">
        <v>187</v>
      </c>
      <c r="F38" s="91" t="s">
        <v>94</v>
      </c>
      <c r="G38" s="93">
        <v>0.12847222222222224</v>
      </c>
      <c r="H38" s="91" t="s">
        <v>95</v>
      </c>
      <c r="I38" s="91">
        <v>0.08</v>
      </c>
      <c r="J38" s="91" t="s">
        <v>96</v>
      </c>
      <c r="K38" s="91" t="s">
        <v>96</v>
      </c>
      <c r="L38" s="91" t="s">
        <v>188</v>
      </c>
      <c r="M38" s="91">
        <v>56.682699999999997</v>
      </c>
      <c r="N38" s="91">
        <v>283619</v>
      </c>
      <c r="O38" s="91">
        <v>233194</v>
      </c>
      <c r="P38" s="91">
        <v>3434.07</v>
      </c>
      <c r="Q38" s="91">
        <v>222493</v>
      </c>
      <c r="R38" s="91">
        <v>0</v>
      </c>
      <c r="S38" s="91">
        <v>742381</v>
      </c>
      <c r="T38" s="92">
        <v>1490000</v>
      </c>
      <c r="U38" s="92">
        <v>2140000</v>
      </c>
      <c r="V38" s="91">
        <v>0</v>
      </c>
      <c r="W38" s="91">
        <v>0</v>
      </c>
      <c r="X38" s="92">
        <v>3620000</v>
      </c>
      <c r="Y38" s="91">
        <v>8711.74</v>
      </c>
      <c r="Z38" s="91">
        <v>0</v>
      </c>
      <c r="AA38" s="91">
        <v>0</v>
      </c>
      <c r="AB38" s="91">
        <v>0</v>
      </c>
      <c r="AC38" s="91">
        <v>0</v>
      </c>
      <c r="AD38" s="91">
        <v>5483.43</v>
      </c>
      <c r="AE38" s="91">
        <v>0</v>
      </c>
      <c r="AF38" s="91">
        <v>14195.2</v>
      </c>
      <c r="AG38" s="91">
        <v>0</v>
      </c>
      <c r="AH38" s="91">
        <v>0</v>
      </c>
      <c r="AI38" s="91">
        <v>0</v>
      </c>
      <c r="AJ38" s="91">
        <v>14195.2</v>
      </c>
      <c r="AK38" s="91">
        <v>0</v>
      </c>
      <c r="AL38" s="91">
        <v>0</v>
      </c>
      <c r="AM38" s="91">
        <v>0</v>
      </c>
      <c r="AN38" s="91">
        <v>0</v>
      </c>
      <c r="AO38" s="91">
        <v>0</v>
      </c>
      <c r="AP38" s="91">
        <v>0</v>
      </c>
      <c r="AQ38" s="91">
        <v>0</v>
      </c>
      <c r="AR38" s="91">
        <v>0</v>
      </c>
      <c r="AS38" s="91">
        <v>0</v>
      </c>
      <c r="AT38" s="91">
        <v>0</v>
      </c>
      <c r="AU38" s="91">
        <v>0</v>
      </c>
      <c r="AV38" s="91">
        <v>0</v>
      </c>
      <c r="AW38" s="91">
        <v>2.73943</v>
      </c>
      <c r="AX38" s="91">
        <v>21.720500000000001</v>
      </c>
      <c r="AY38" s="91">
        <v>11.7174</v>
      </c>
      <c r="AZ38" s="91">
        <v>0.43978800000000001</v>
      </c>
      <c r="BA38" s="91">
        <v>10.7125</v>
      </c>
      <c r="BB38" s="91">
        <v>1.5938699999999999</v>
      </c>
      <c r="BC38" s="91">
        <v>37.0959</v>
      </c>
      <c r="BD38" s="91">
        <v>86.019400000000005</v>
      </c>
      <c r="BE38" s="91"/>
      <c r="BF38" s="91"/>
      <c r="BG38" s="91"/>
      <c r="BH38" s="91"/>
      <c r="BI38" s="91"/>
      <c r="BJ38" s="91"/>
      <c r="BK38" s="91" t="s">
        <v>96</v>
      </c>
      <c r="BL38" s="91" t="s">
        <v>96</v>
      </c>
      <c r="BM38" s="91" t="s">
        <v>188</v>
      </c>
      <c r="BN38" s="91">
        <v>41.468600000000002</v>
      </c>
      <c r="BO38" s="91">
        <v>225178</v>
      </c>
      <c r="BP38" s="91">
        <v>361386</v>
      </c>
      <c r="BQ38" s="91">
        <v>28518.400000000001</v>
      </c>
      <c r="BR38" s="91">
        <v>95094.399999999994</v>
      </c>
      <c r="BS38" s="91">
        <v>0</v>
      </c>
      <c r="BT38" s="91">
        <v>742381</v>
      </c>
      <c r="BU38" s="92">
        <v>1450000</v>
      </c>
      <c r="BV38" s="92">
        <v>2140000</v>
      </c>
      <c r="BW38" s="91">
        <v>0</v>
      </c>
      <c r="BX38" s="91">
        <v>0</v>
      </c>
      <c r="BY38" s="92">
        <v>3590000</v>
      </c>
      <c r="BZ38" s="91">
        <v>7100.49</v>
      </c>
      <c r="CA38" s="91">
        <v>0</v>
      </c>
      <c r="CB38" s="91">
        <v>0</v>
      </c>
      <c r="CC38" s="91">
        <v>0</v>
      </c>
      <c r="CD38" s="91">
        <v>0</v>
      </c>
      <c r="CE38" s="91">
        <v>5481.97</v>
      </c>
      <c r="CF38" s="91">
        <v>0</v>
      </c>
      <c r="CG38" s="91">
        <v>12582.5</v>
      </c>
      <c r="CH38" s="91">
        <v>0</v>
      </c>
      <c r="CI38" s="91">
        <v>0</v>
      </c>
      <c r="CJ38" s="91">
        <v>0</v>
      </c>
      <c r="CK38" s="91">
        <v>12582.5</v>
      </c>
      <c r="CL38" s="91">
        <v>0</v>
      </c>
      <c r="CM38" s="91">
        <v>0</v>
      </c>
      <c r="CN38" s="91">
        <v>0</v>
      </c>
      <c r="CO38" s="91">
        <v>0</v>
      </c>
      <c r="CP38" s="91">
        <v>0</v>
      </c>
      <c r="CQ38" s="91">
        <v>0</v>
      </c>
      <c r="CR38" s="91">
        <v>0</v>
      </c>
      <c r="CS38" s="91">
        <v>0</v>
      </c>
      <c r="CT38" s="91">
        <v>0</v>
      </c>
      <c r="CU38" s="91">
        <v>0</v>
      </c>
      <c r="CV38" s="91">
        <v>0</v>
      </c>
      <c r="CW38" s="91">
        <v>0</v>
      </c>
      <c r="CX38" s="91">
        <v>2.26823</v>
      </c>
      <c r="CY38" s="91">
        <v>19.180099999999999</v>
      </c>
      <c r="CZ38" s="91">
        <v>18.2456</v>
      </c>
      <c r="DA38" s="91">
        <v>2.4721700000000002</v>
      </c>
      <c r="DB38" s="91">
        <v>5.2396799999999999</v>
      </c>
      <c r="DC38" s="91">
        <v>1.59344</v>
      </c>
      <c r="DD38" s="91">
        <v>37.0959</v>
      </c>
      <c r="DE38" s="91">
        <v>86.095100000000002</v>
      </c>
      <c r="DF38" s="91"/>
      <c r="DG38" s="91"/>
      <c r="DH38" s="91"/>
      <c r="DI38" s="91"/>
      <c r="DJ38" s="91"/>
      <c r="DK38" s="91"/>
      <c r="DL38" s="91" t="s">
        <v>208</v>
      </c>
      <c r="DM38" s="91" t="s">
        <v>209</v>
      </c>
      <c r="DN38" s="91" t="s">
        <v>98</v>
      </c>
      <c r="DO38" s="91" t="s">
        <v>193</v>
      </c>
      <c r="DP38" s="91">
        <v>8.5</v>
      </c>
      <c r="DQ38" s="91" t="s">
        <v>99</v>
      </c>
      <c r="DR38" s="91" t="s">
        <v>210</v>
      </c>
      <c r="DS38" s="91" t="s">
        <v>211</v>
      </c>
      <c r="DT38" s="91"/>
      <c r="DU38" s="91"/>
      <c r="DV38" s="91"/>
    </row>
    <row r="39" spans="1:126" x14ac:dyDescent="0.25">
      <c r="A39" s="23"/>
      <c r="B39" s="91" t="s">
        <v>245</v>
      </c>
      <c r="C39" s="91" t="s">
        <v>178</v>
      </c>
      <c r="D39" s="91">
        <v>404207</v>
      </c>
      <c r="E39" s="91" t="s">
        <v>187</v>
      </c>
      <c r="F39" s="91" t="s">
        <v>94</v>
      </c>
      <c r="G39" s="93">
        <v>0.10555555555555556</v>
      </c>
      <c r="H39" s="91" t="s">
        <v>95</v>
      </c>
      <c r="I39" s="91">
        <v>2.36</v>
      </c>
      <c r="J39" s="91" t="s">
        <v>96</v>
      </c>
      <c r="K39" s="91" t="s">
        <v>96</v>
      </c>
      <c r="L39" s="91" t="s">
        <v>188</v>
      </c>
      <c r="M39" s="91">
        <v>64.124300000000005</v>
      </c>
      <c r="N39" s="91">
        <v>307776</v>
      </c>
      <c r="O39" s="91">
        <v>238670</v>
      </c>
      <c r="P39" s="91">
        <v>3911.49</v>
      </c>
      <c r="Q39" s="91">
        <v>223324</v>
      </c>
      <c r="R39" s="91">
        <v>0</v>
      </c>
      <c r="S39" s="91">
        <v>725647</v>
      </c>
      <c r="T39" s="92">
        <v>1500000</v>
      </c>
      <c r="U39" s="92">
        <v>2140000</v>
      </c>
      <c r="V39" s="91">
        <v>0</v>
      </c>
      <c r="W39" s="91">
        <v>0</v>
      </c>
      <c r="X39" s="92">
        <v>3630000</v>
      </c>
      <c r="Y39" s="91">
        <v>9855.4599999999991</v>
      </c>
      <c r="Z39" s="91">
        <v>0</v>
      </c>
      <c r="AA39" s="91">
        <v>0</v>
      </c>
      <c r="AB39" s="91">
        <v>0</v>
      </c>
      <c r="AC39" s="91">
        <v>0</v>
      </c>
      <c r="AD39" s="91">
        <v>5483.45</v>
      </c>
      <c r="AE39" s="91">
        <v>0</v>
      </c>
      <c r="AF39" s="91">
        <v>15338.9</v>
      </c>
      <c r="AG39" s="91">
        <v>0</v>
      </c>
      <c r="AH39" s="91">
        <v>0</v>
      </c>
      <c r="AI39" s="91">
        <v>0</v>
      </c>
      <c r="AJ39" s="91">
        <v>15338.9</v>
      </c>
      <c r="AK39" s="91">
        <v>0</v>
      </c>
      <c r="AL39" s="91">
        <v>0</v>
      </c>
      <c r="AM39" s="91">
        <v>0</v>
      </c>
      <c r="AN39" s="91">
        <v>0</v>
      </c>
      <c r="AO39" s="91">
        <v>0</v>
      </c>
      <c r="AP39" s="91">
        <v>0</v>
      </c>
      <c r="AQ39" s="91">
        <v>0</v>
      </c>
      <c r="AR39" s="91">
        <v>0</v>
      </c>
      <c r="AS39" s="91">
        <v>0</v>
      </c>
      <c r="AT39" s="91">
        <v>0</v>
      </c>
      <c r="AU39" s="91">
        <v>0</v>
      </c>
      <c r="AV39" s="91">
        <v>0</v>
      </c>
      <c r="AW39" s="91">
        <v>3.1127099999999999</v>
      </c>
      <c r="AX39" s="91">
        <v>23.841699999999999</v>
      </c>
      <c r="AY39" s="91">
        <v>11.8826</v>
      </c>
      <c r="AZ39" s="91">
        <v>0.49904700000000002</v>
      </c>
      <c r="BA39" s="91">
        <v>10.778700000000001</v>
      </c>
      <c r="BB39" s="91">
        <v>1.5938699999999999</v>
      </c>
      <c r="BC39" s="91">
        <v>36.224800000000002</v>
      </c>
      <c r="BD39" s="91">
        <v>87.933400000000006</v>
      </c>
      <c r="BE39" s="91"/>
      <c r="BF39" s="91"/>
      <c r="BG39" s="91"/>
      <c r="BH39" s="91"/>
      <c r="BI39" s="91"/>
      <c r="BJ39" s="91"/>
      <c r="BK39" s="91" t="s">
        <v>96</v>
      </c>
      <c r="BL39" s="91" t="s">
        <v>96</v>
      </c>
      <c r="BM39" s="91" t="s">
        <v>188</v>
      </c>
      <c r="BN39" s="91">
        <v>57.003700000000002</v>
      </c>
      <c r="BO39" s="91">
        <v>244317</v>
      </c>
      <c r="BP39" s="91">
        <v>397767</v>
      </c>
      <c r="BQ39" s="91">
        <v>30239.8</v>
      </c>
      <c r="BR39" s="91">
        <v>98669.5</v>
      </c>
      <c r="BS39" s="91">
        <v>0</v>
      </c>
      <c r="BT39" s="91">
        <v>730046</v>
      </c>
      <c r="BU39" s="92">
        <v>1500000</v>
      </c>
      <c r="BV39" s="92">
        <v>2140000</v>
      </c>
      <c r="BW39" s="91">
        <v>0</v>
      </c>
      <c r="BX39" s="91">
        <v>0</v>
      </c>
      <c r="BY39" s="92">
        <v>3640000</v>
      </c>
      <c r="BZ39" s="91">
        <v>9852.81</v>
      </c>
      <c r="CA39" s="91">
        <v>0</v>
      </c>
      <c r="CB39" s="91">
        <v>0</v>
      </c>
      <c r="CC39" s="91">
        <v>0</v>
      </c>
      <c r="CD39" s="91">
        <v>0</v>
      </c>
      <c r="CE39" s="91">
        <v>5481.98</v>
      </c>
      <c r="CF39" s="91">
        <v>0</v>
      </c>
      <c r="CG39" s="91">
        <v>15334.8</v>
      </c>
      <c r="CH39" s="91">
        <v>0</v>
      </c>
      <c r="CI39" s="91">
        <v>0</v>
      </c>
      <c r="CJ39" s="91">
        <v>0</v>
      </c>
      <c r="CK39" s="91">
        <v>15334.8</v>
      </c>
      <c r="CL39" s="91">
        <v>0</v>
      </c>
      <c r="CM39" s="91">
        <v>0</v>
      </c>
      <c r="CN39" s="91">
        <v>0</v>
      </c>
      <c r="CO39" s="91">
        <v>0</v>
      </c>
      <c r="CP39" s="91">
        <v>0</v>
      </c>
      <c r="CQ39" s="91">
        <v>0</v>
      </c>
      <c r="CR39" s="91">
        <v>0</v>
      </c>
      <c r="CS39" s="91">
        <v>0</v>
      </c>
      <c r="CT39" s="91">
        <v>0</v>
      </c>
      <c r="CU39" s="91">
        <v>0</v>
      </c>
      <c r="CV39" s="91">
        <v>0</v>
      </c>
      <c r="CW39" s="91">
        <v>0</v>
      </c>
      <c r="CX39" s="91">
        <v>3.1055000000000001</v>
      </c>
      <c r="CY39" s="91">
        <v>20.77</v>
      </c>
      <c r="CZ39" s="91">
        <v>20.3157</v>
      </c>
      <c r="DA39" s="91">
        <v>2.57185</v>
      </c>
      <c r="DB39" s="91">
        <v>5.4684499999999998</v>
      </c>
      <c r="DC39" s="91">
        <v>1.59344</v>
      </c>
      <c r="DD39" s="91">
        <v>36.453600000000002</v>
      </c>
      <c r="DE39" s="91">
        <v>90.278499999999994</v>
      </c>
      <c r="DF39" s="91"/>
      <c r="DG39" s="91"/>
      <c r="DH39" s="91"/>
      <c r="DI39" s="91"/>
      <c r="DJ39" s="91"/>
      <c r="DK39" s="91"/>
      <c r="DL39" s="91" t="s">
        <v>208</v>
      </c>
      <c r="DM39" s="91" t="s">
        <v>209</v>
      </c>
      <c r="DN39" s="91" t="s">
        <v>98</v>
      </c>
      <c r="DO39" s="91" t="s">
        <v>193</v>
      </c>
      <c r="DP39" s="91">
        <v>8.5</v>
      </c>
      <c r="DQ39" s="91" t="s">
        <v>99</v>
      </c>
      <c r="DR39" s="91" t="s">
        <v>210</v>
      </c>
      <c r="DS39" s="91" t="s">
        <v>211</v>
      </c>
      <c r="DT39" s="91"/>
      <c r="DU39" s="91"/>
      <c r="DV39" s="91"/>
    </row>
    <row r="40" spans="1:126" x14ac:dyDescent="0.25">
      <c r="A40" s="23"/>
      <c r="B40" s="91" t="s">
        <v>246</v>
      </c>
      <c r="C40" s="91" t="s">
        <v>179</v>
      </c>
      <c r="D40" s="91">
        <v>404307</v>
      </c>
      <c r="E40" s="91" t="s">
        <v>187</v>
      </c>
      <c r="F40" s="91" t="s">
        <v>94</v>
      </c>
      <c r="G40" s="93">
        <v>0.14097222222222222</v>
      </c>
      <c r="H40" s="91" t="s">
        <v>95</v>
      </c>
      <c r="I40" s="91">
        <v>2.92</v>
      </c>
      <c r="J40" s="91" t="s">
        <v>96</v>
      </c>
      <c r="K40" s="91" t="s">
        <v>96</v>
      </c>
      <c r="L40" s="91" t="s">
        <v>188</v>
      </c>
      <c r="M40" s="91">
        <v>64.133600000000001</v>
      </c>
      <c r="N40" s="91">
        <v>306341</v>
      </c>
      <c r="O40" s="91">
        <v>238812</v>
      </c>
      <c r="P40" s="91">
        <v>3887.3</v>
      </c>
      <c r="Q40" s="91">
        <v>223267</v>
      </c>
      <c r="R40" s="91">
        <v>0</v>
      </c>
      <c r="S40" s="91">
        <v>717028</v>
      </c>
      <c r="T40" s="92">
        <v>1490000</v>
      </c>
      <c r="U40" s="92">
        <v>2140000</v>
      </c>
      <c r="V40" s="91">
        <v>0</v>
      </c>
      <c r="W40" s="91">
        <v>0</v>
      </c>
      <c r="X40" s="92">
        <v>3620000</v>
      </c>
      <c r="Y40" s="91">
        <v>9856.89</v>
      </c>
      <c r="Z40" s="91">
        <v>0</v>
      </c>
      <c r="AA40" s="91">
        <v>0</v>
      </c>
      <c r="AB40" s="91">
        <v>0</v>
      </c>
      <c r="AC40" s="91">
        <v>0</v>
      </c>
      <c r="AD40" s="91">
        <v>5483.45</v>
      </c>
      <c r="AE40" s="91">
        <v>0</v>
      </c>
      <c r="AF40" s="91">
        <v>15340.3</v>
      </c>
      <c r="AG40" s="91">
        <v>0</v>
      </c>
      <c r="AH40" s="91">
        <v>0</v>
      </c>
      <c r="AI40" s="91">
        <v>0</v>
      </c>
      <c r="AJ40" s="91">
        <v>15340.3</v>
      </c>
      <c r="AK40" s="91">
        <v>0</v>
      </c>
      <c r="AL40" s="91">
        <v>0</v>
      </c>
      <c r="AM40" s="91">
        <v>0</v>
      </c>
      <c r="AN40" s="91">
        <v>0</v>
      </c>
      <c r="AO40" s="91">
        <v>0</v>
      </c>
      <c r="AP40" s="91">
        <v>0</v>
      </c>
      <c r="AQ40" s="91">
        <v>0</v>
      </c>
      <c r="AR40" s="91">
        <v>0</v>
      </c>
      <c r="AS40" s="91">
        <v>0</v>
      </c>
      <c r="AT40" s="91">
        <v>0</v>
      </c>
      <c r="AU40" s="91">
        <v>0</v>
      </c>
      <c r="AV40" s="91">
        <v>0</v>
      </c>
      <c r="AW40" s="91">
        <v>3.1132200000000001</v>
      </c>
      <c r="AX40" s="91">
        <v>23.715800000000002</v>
      </c>
      <c r="AY40" s="91">
        <v>11.9047</v>
      </c>
      <c r="AZ40" s="91">
        <v>0.49609700000000001</v>
      </c>
      <c r="BA40" s="91">
        <v>10.772500000000001</v>
      </c>
      <c r="BB40" s="91">
        <v>1.5938699999999999</v>
      </c>
      <c r="BC40" s="91">
        <v>35.765999999999998</v>
      </c>
      <c r="BD40" s="91">
        <v>87.362200000000001</v>
      </c>
      <c r="BE40" s="91"/>
      <c r="BF40" s="91"/>
      <c r="BG40" s="91"/>
      <c r="BH40" s="91"/>
      <c r="BI40" s="91"/>
      <c r="BJ40" s="91"/>
      <c r="BK40" s="91" t="s">
        <v>96</v>
      </c>
      <c r="BL40" s="91" t="s">
        <v>96</v>
      </c>
      <c r="BM40" s="91" t="s">
        <v>188</v>
      </c>
      <c r="BN40" s="91">
        <v>57.003700000000002</v>
      </c>
      <c r="BO40" s="91">
        <v>244317</v>
      </c>
      <c r="BP40" s="91">
        <v>397767</v>
      </c>
      <c r="BQ40" s="91">
        <v>30239.8</v>
      </c>
      <c r="BR40" s="91">
        <v>98669.5</v>
      </c>
      <c r="BS40" s="91">
        <v>0</v>
      </c>
      <c r="BT40" s="91">
        <v>730046</v>
      </c>
      <c r="BU40" s="92">
        <v>1500000</v>
      </c>
      <c r="BV40" s="92">
        <v>2140000</v>
      </c>
      <c r="BW40" s="91">
        <v>0</v>
      </c>
      <c r="BX40" s="91">
        <v>0</v>
      </c>
      <c r="BY40" s="92">
        <v>3640000</v>
      </c>
      <c r="BZ40" s="91">
        <v>9852.81</v>
      </c>
      <c r="CA40" s="91">
        <v>0</v>
      </c>
      <c r="CB40" s="91">
        <v>0</v>
      </c>
      <c r="CC40" s="91">
        <v>0</v>
      </c>
      <c r="CD40" s="91">
        <v>0</v>
      </c>
      <c r="CE40" s="91">
        <v>5481.98</v>
      </c>
      <c r="CF40" s="91">
        <v>0</v>
      </c>
      <c r="CG40" s="91">
        <v>15334.8</v>
      </c>
      <c r="CH40" s="91">
        <v>0</v>
      </c>
      <c r="CI40" s="91">
        <v>0</v>
      </c>
      <c r="CJ40" s="91">
        <v>0</v>
      </c>
      <c r="CK40" s="91">
        <v>15334.8</v>
      </c>
      <c r="CL40" s="91">
        <v>0</v>
      </c>
      <c r="CM40" s="91">
        <v>0</v>
      </c>
      <c r="CN40" s="91">
        <v>0</v>
      </c>
      <c r="CO40" s="91">
        <v>0</v>
      </c>
      <c r="CP40" s="91">
        <v>0</v>
      </c>
      <c r="CQ40" s="91">
        <v>0</v>
      </c>
      <c r="CR40" s="91">
        <v>0</v>
      </c>
      <c r="CS40" s="91">
        <v>0</v>
      </c>
      <c r="CT40" s="91">
        <v>0</v>
      </c>
      <c r="CU40" s="91">
        <v>0</v>
      </c>
      <c r="CV40" s="91">
        <v>0</v>
      </c>
      <c r="CW40" s="91">
        <v>0</v>
      </c>
      <c r="CX40" s="91">
        <v>3.1055000000000001</v>
      </c>
      <c r="CY40" s="91">
        <v>20.77</v>
      </c>
      <c r="CZ40" s="91">
        <v>20.3157</v>
      </c>
      <c r="DA40" s="91">
        <v>2.57185</v>
      </c>
      <c r="DB40" s="91">
        <v>5.4684499999999998</v>
      </c>
      <c r="DC40" s="91">
        <v>1.59344</v>
      </c>
      <c r="DD40" s="91">
        <v>36.453600000000002</v>
      </c>
      <c r="DE40" s="91">
        <v>90.278499999999994</v>
      </c>
      <c r="DF40" s="91"/>
      <c r="DG40" s="91"/>
      <c r="DH40" s="91"/>
      <c r="DI40" s="91"/>
      <c r="DJ40" s="91"/>
      <c r="DK40" s="91"/>
      <c r="DL40" s="91" t="s">
        <v>208</v>
      </c>
      <c r="DM40" s="91" t="s">
        <v>209</v>
      </c>
      <c r="DN40" s="91" t="s">
        <v>98</v>
      </c>
      <c r="DO40" s="91" t="s">
        <v>193</v>
      </c>
      <c r="DP40" s="91">
        <v>8.5</v>
      </c>
      <c r="DQ40" s="91" t="s">
        <v>99</v>
      </c>
      <c r="DR40" s="91" t="s">
        <v>210</v>
      </c>
      <c r="DS40" s="91" t="s">
        <v>211</v>
      </c>
      <c r="DT40" s="91"/>
      <c r="DU40" s="91"/>
      <c r="DV40" s="91"/>
    </row>
    <row r="41" spans="1:126" x14ac:dyDescent="0.25">
      <c r="A41" s="23"/>
      <c r="B41" s="91" t="s">
        <v>247</v>
      </c>
      <c r="C41" s="91" t="s">
        <v>180</v>
      </c>
      <c r="D41" s="91">
        <v>404407</v>
      </c>
      <c r="E41" s="91" t="s">
        <v>187</v>
      </c>
      <c r="F41" s="91" t="s">
        <v>94</v>
      </c>
      <c r="G41" s="93">
        <v>0.12847222222222224</v>
      </c>
      <c r="H41" s="91" t="s">
        <v>95</v>
      </c>
      <c r="I41" s="91">
        <v>2.6</v>
      </c>
      <c r="J41" s="91" t="s">
        <v>96</v>
      </c>
      <c r="K41" s="91" t="s">
        <v>96</v>
      </c>
      <c r="L41" s="91" t="s">
        <v>188</v>
      </c>
      <c r="M41" s="91">
        <v>78.879199999999997</v>
      </c>
      <c r="N41" s="91">
        <v>301335</v>
      </c>
      <c r="O41" s="91">
        <v>235779</v>
      </c>
      <c r="P41" s="91">
        <v>3804.63</v>
      </c>
      <c r="Q41" s="91">
        <v>223801</v>
      </c>
      <c r="R41" s="91">
        <v>0</v>
      </c>
      <c r="S41" s="91">
        <v>717028</v>
      </c>
      <c r="T41" s="92">
        <v>1480000</v>
      </c>
      <c r="U41" s="92">
        <v>2140000</v>
      </c>
      <c r="V41" s="91">
        <v>0</v>
      </c>
      <c r="W41" s="91">
        <v>0</v>
      </c>
      <c r="X41" s="92">
        <v>3620000</v>
      </c>
      <c r="Y41" s="91">
        <v>12123.2</v>
      </c>
      <c r="Z41" s="91">
        <v>0</v>
      </c>
      <c r="AA41" s="91">
        <v>0</v>
      </c>
      <c r="AB41" s="91">
        <v>0</v>
      </c>
      <c r="AC41" s="91">
        <v>0</v>
      </c>
      <c r="AD41" s="91">
        <v>5483.45</v>
      </c>
      <c r="AE41" s="91">
        <v>0</v>
      </c>
      <c r="AF41" s="91">
        <v>17606.599999999999</v>
      </c>
      <c r="AG41" s="91">
        <v>0</v>
      </c>
      <c r="AH41" s="91">
        <v>0</v>
      </c>
      <c r="AI41" s="91">
        <v>0</v>
      </c>
      <c r="AJ41" s="91">
        <v>17606.599999999999</v>
      </c>
      <c r="AK41" s="91">
        <v>0</v>
      </c>
      <c r="AL41" s="91">
        <v>0</v>
      </c>
      <c r="AM41" s="91">
        <v>0</v>
      </c>
      <c r="AN41" s="91">
        <v>0</v>
      </c>
      <c r="AO41" s="91">
        <v>0</v>
      </c>
      <c r="AP41" s="91">
        <v>0</v>
      </c>
      <c r="AQ41" s="91">
        <v>0</v>
      </c>
      <c r="AR41" s="91">
        <v>0</v>
      </c>
      <c r="AS41" s="91">
        <v>0</v>
      </c>
      <c r="AT41" s="91">
        <v>0</v>
      </c>
      <c r="AU41" s="91">
        <v>0</v>
      </c>
      <c r="AV41" s="91">
        <v>0</v>
      </c>
      <c r="AW41" s="91">
        <v>3.8158099999999999</v>
      </c>
      <c r="AX41" s="91">
        <v>23.427299999999999</v>
      </c>
      <c r="AY41" s="91">
        <v>11.7851</v>
      </c>
      <c r="AZ41" s="91">
        <v>0.48940699999999998</v>
      </c>
      <c r="BA41" s="91">
        <v>10.7883</v>
      </c>
      <c r="BB41" s="91">
        <v>1.5938699999999999</v>
      </c>
      <c r="BC41" s="91">
        <v>35.765999999999998</v>
      </c>
      <c r="BD41" s="91">
        <v>87.665899999999993</v>
      </c>
      <c r="BE41" s="91"/>
      <c r="BF41" s="91"/>
      <c r="BG41" s="91"/>
      <c r="BH41" s="91"/>
      <c r="BI41" s="91"/>
      <c r="BJ41" s="91"/>
      <c r="BK41" s="91" t="s">
        <v>96</v>
      </c>
      <c r="BL41" s="91" t="s">
        <v>96</v>
      </c>
      <c r="BM41" s="91" t="s">
        <v>188</v>
      </c>
      <c r="BN41" s="91">
        <v>57.003700000000002</v>
      </c>
      <c r="BO41" s="91">
        <v>244317</v>
      </c>
      <c r="BP41" s="91">
        <v>397767</v>
      </c>
      <c r="BQ41" s="91">
        <v>30239.8</v>
      </c>
      <c r="BR41" s="91">
        <v>98669.5</v>
      </c>
      <c r="BS41" s="91">
        <v>0</v>
      </c>
      <c r="BT41" s="91">
        <v>730046</v>
      </c>
      <c r="BU41" s="92">
        <v>1500000</v>
      </c>
      <c r="BV41" s="92">
        <v>2140000</v>
      </c>
      <c r="BW41" s="91">
        <v>0</v>
      </c>
      <c r="BX41" s="91">
        <v>0</v>
      </c>
      <c r="BY41" s="92">
        <v>3640000</v>
      </c>
      <c r="BZ41" s="91">
        <v>9852.81</v>
      </c>
      <c r="CA41" s="91">
        <v>0</v>
      </c>
      <c r="CB41" s="91">
        <v>0</v>
      </c>
      <c r="CC41" s="91">
        <v>0</v>
      </c>
      <c r="CD41" s="91">
        <v>0</v>
      </c>
      <c r="CE41" s="91">
        <v>5481.98</v>
      </c>
      <c r="CF41" s="91">
        <v>0</v>
      </c>
      <c r="CG41" s="91">
        <v>15334.8</v>
      </c>
      <c r="CH41" s="91">
        <v>0</v>
      </c>
      <c r="CI41" s="91">
        <v>0</v>
      </c>
      <c r="CJ41" s="91">
        <v>0</v>
      </c>
      <c r="CK41" s="91">
        <v>15334.8</v>
      </c>
      <c r="CL41" s="91">
        <v>0</v>
      </c>
      <c r="CM41" s="91">
        <v>0</v>
      </c>
      <c r="CN41" s="91">
        <v>0</v>
      </c>
      <c r="CO41" s="91">
        <v>0</v>
      </c>
      <c r="CP41" s="91">
        <v>0</v>
      </c>
      <c r="CQ41" s="91">
        <v>0</v>
      </c>
      <c r="CR41" s="91">
        <v>0</v>
      </c>
      <c r="CS41" s="91">
        <v>0</v>
      </c>
      <c r="CT41" s="91">
        <v>0</v>
      </c>
      <c r="CU41" s="91">
        <v>0</v>
      </c>
      <c r="CV41" s="91">
        <v>0</v>
      </c>
      <c r="CW41" s="91">
        <v>0</v>
      </c>
      <c r="CX41" s="91">
        <v>3.1055000000000001</v>
      </c>
      <c r="CY41" s="91">
        <v>20.77</v>
      </c>
      <c r="CZ41" s="91">
        <v>20.3157</v>
      </c>
      <c r="DA41" s="91">
        <v>2.57185</v>
      </c>
      <c r="DB41" s="91">
        <v>5.4684499999999998</v>
      </c>
      <c r="DC41" s="91">
        <v>1.59344</v>
      </c>
      <c r="DD41" s="91">
        <v>36.453600000000002</v>
      </c>
      <c r="DE41" s="91">
        <v>90.278499999999994</v>
      </c>
      <c r="DF41" s="91"/>
      <c r="DG41" s="91"/>
      <c r="DH41" s="91"/>
      <c r="DI41" s="91"/>
      <c r="DJ41" s="91"/>
      <c r="DK41" s="91"/>
      <c r="DL41" s="91" t="s">
        <v>208</v>
      </c>
      <c r="DM41" s="91" t="s">
        <v>209</v>
      </c>
      <c r="DN41" s="91" t="s">
        <v>98</v>
      </c>
      <c r="DO41" s="91" t="s">
        <v>193</v>
      </c>
      <c r="DP41" s="91">
        <v>8.5</v>
      </c>
      <c r="DQ41" s="91" t="s">
        <v>99</v>
      </c>
      <c r="DR41" s="91" t="s">
        <v>210</v>
      </c>
      <c r="DS41" s="91" t="s">
        <v>211</v>
      </c>
      <c r="DT41" s="91"/>
      <c r="DU41" s="91"/>
      <c r="DV41" s="91"/>
    </row>
    <row r="42" spans="1:126" x14ac:dyDescent="0.25">
      <c r="A42" s="23"/>
      <c r="B42" s="91" t="s">
        <v>248</v>
      </c>
      <c r="C42" s="91" t="s">
        <v>136</v>
      </c>
      <c r="D42" s="91">
        <v>408416</v>
      </c>
      <c r="E42" s="91" t="s">
        <v>93</v>
      </c>
      <c r="F42" s="91" t="s">
        <v>94</v>
      </c>
      <c r="G42" s="93">
        <v>0.13472222222222222</v>
      </c>
      <c r="H42" s="91" t="s">
        <v>95</v>
      </c>
      <c r="I42" s="91">
        <v>7.89</v>
      </c>
      <c r="J42" s="91" t="s">
        <v>96</v>
      </c>
      <c r="K42" s="91" t="s">
        <v>96</v>
      </c>
      <c r="L42" s="91" t="s">
        <v>189</v>
      </c>
      <c r="M42" s="91">
        <v>311.59699999999998</v>
      </c>
      <c r="N42" s="91">
        <v>133181</v>
      </c>
      <c r="O42" s="91">
        <v>273717</v>
      </c>
      <c r="P42" s="91">
        <v>3699.34</v>
      </c>
      <c r="Q42" s="91">
        <v>132308</v>
      </c>
      <c r="R42" s="91">
        <v>0</v>
      </c>
      <c r="S42" s="91">
        <v>732179</v>
      </c>
      <c r="T42" s="92">
        <v>1280000</v>
      </c>
      <c r="U42" s="92">
        <v>2140000</v>
      </c>
      <c r="V42" s="91">
        <v>0</v>
      </c>
      <c r="W42" s="91">
        <v>0</v>
      </c>
      <c r="X42" s="92">
        <v>3410000</v>
      </c>
      <c r="Y42" s="91">
        <v>47890.400000000001</v>
      </c>
      <c r="Z42" s="91">
        <v>0</v>
      </c>
      <c r="AA42" s="91">
        <v>0</v>
      </c>
      <c r="AB42" s="91">
        <v>0</v>
      </c>
      <c r="AC42" s="91">
        <v>0</v>
      </c>
      <c r="AD42" s="91">
        <v>6502.78</v>
      </c>
      <c r="AE42" s="91">
        <v>0</v>
      </c>
      <c r="AF42" s="91">
        <v>54393.2</v>
      </c>
      <c r="AG42" s="91">
        <v>0</v>
      </c>
      <c r="AH42" s="91">
        <v>0</v>
      </c>
      <c r="AI42" s="91">
        <v>0</v>
      </c>
      <c r="AJ42" s="91">
        <v>54393.2</v>
      </c>
      <c r="AK42" s="91">
        <v>0</v>
      </c>
      <c r="AL42" s="91">
        <v>0</v>
      </c>
      <c r="AM42" s="91">
        <v>0</v>
      </c>
      <c r="AN42" s="91">
        <v>0</v>
      </c>
      <c r="AO42" s="91">
        <v>0</v>
      </c>
      <c r="AP42" s="91">
        <v>0</v>
      </c>
      <c r="AQ42" s="91">
        <v>0</v>
      </c>
      <c r="AR42" s="91">
        <v>0</v>
      </c>
      <c r="AS42" s="91">
        <v>0</v>
      </c>
      <c r="AT42" s="91">
        <v>0</v>
      </c>
      <c r="AU42" s="91">
        <v>0</v>
      </c>
      <c r="AV42" s="91">
        <v>0</v>
      </c>
      <c r="AW42" s="91">
        <v>15.3957</v>
      </c>
      <c r="AX42" s="91">
        <v>12.0283</v>
      </c>
      <c r="AY42" s="91">
        <v>13.7537</v>
      </c>
      <c r="AZ42" s="91">
        <v>0.55551700000000004</v>
      </c>
      <c r="BA42" s="91">
        <v>7.6136499999999998</v>
      </c>
      <c r="BB42" s="91">
        <v>1.88212</v>
      </c>
      <c r="BC42" s="91">
        <v>35.780299999999997</v>
      </c>
      <c r="BD42" s="91">
        <v>87.009299999999996</v>
      </c>
      <c r="BE42" s="91"/>
      <c r="BF42" s="91"/>
      <c r="BG42" s="91"/>
      <c r="BH42" s="91"/>
      <c r="BI42" s="91"/>
      <c r="BJ42" s="91"/>
      <c r="BK42" s="91" t="s">
        <v>96</v>
      </c>
      <c r="BL42" s="91" t="s">
        <v>96</v>
      </c>
      <c r="BM42" s="91" t="s">
        <v>191</v>
      </c>
      <c r="BN42" s="91">
        <v>308.39400000000001</v>
      </c>
      <c r="BO42" s="91">
        <v>146188</v>
      </c>
      <c r="BP42" s="91">
        <v>428879</v>
      </c>
      <c r="BQ42" s="91">
        <v>7289.85</v>
      </c>
      <c r="BR42" s="91">
        <v>64756.7</v>
      </c>
      <c r="BS42" s="91">
        <v>0</v>
      </c>
      <c r="BT42" s="91">
        <v>732182</v>
      </c>
      <c r="BU42" s="92">
        <v>1380000</v>
      </c>
      <c r="BV42" s="92">
        <v>2140000</v>
      </c>
      <c r="BW42" s="91">
        <v>0</v>
      </c>
      <c r="BX42" s="91">
        <v>0</v>
      </c>
      <c r="BY42" s="92">
        <v>3520000</v>
      </c>
      <c r="BZ42" s="91">
        <v>49729.3</v>
      </c>
      <c r="CA42" s="91">
        <v>0</v>
      </c>
      <c r="CB42" s="91">
        <v>0</v>
      </c>
      <c r="CC42" s="91">
        <v>0</v>
      </c>
      <c r="CD42" s="91">
        <v>0</v>
      </c>
      <c r="CE42" s="91">
        <v>6501.14</v>
      </c>
      <c r="CF42" s="91">
        <v>0</v>
      </c>
      <c r="CG42" s="91">
        <v>56230.400000000001</v>
      </c>
      <c r="CH42" s="91">
        <v>0</v>
      </c>
      <c r="CI42" s="91">
        <v>0</v>
      </c>
      <c r="CJ42" s="91">
        <v>0</v>
      </c>
      <c r="CK42" s="91">
        <v>56230.400000000001</v>
      </c>
      <c r="CL42" s="91">
        <v>0</v>
      </c>
      <c r="CM42" s="91">
        <v>0</v>
      </c>
      <c r="CN42" s="91">
        <v>0</v>
      </c>
      <c r="CO42" s="91">
        <v>0</v>
      </c>
      <c r="CP42" s="91">
        <v>0</v>
      </c>
      <c r="CQ42" s="91">
        <v>0</v>
      </c>
      <c r="CR42" s="91">
        <v>0</v>
      </c>
      <c r="CS42" s="91">
        <v>0</v>
      </c>
      <c r="CT42" s="91">
        <v>0</v>
      </c>
      <c r="CU42" s="91">
        <v>0</v>
      </c>
      <c r="CV42" s="91">
        <v>0</v>
      </c>
      <c r="CW42" s="91">
        <v>0</v>
      </c>
      <c r="CX42" s="91">
        <v>15.908300000000001</v>
      </c>
      <c r="CY42" s="91">
        <v>14.5707</v>
      </c>
      <c r="CZ42" s="91">
        <v>22.033000000000001</v>
      </c>
      <c r="DA42" s="91">
        <v>0.91608100000000003</v>
      </c>
      <c r="DB42" s="91">
        <v>3.8085300000000002</v>
      </c>
      <c r="DC42" s="91">
        <v>1.88164</v>
      </c>
      <c r="DD42" s="91">
        <v>35.7804</v>
      </c>
      <c r="DE42" s="91">
        <v>94.898600000000002</v>
      </c>
      <c r="DF42" s="91"/>
      <c r="DG42" s="91"/>
      <c r="DH42" s="91"/>
      <c r="DI42" s="91"/>
      <c r="DJ42" s="91"/>
      <c r="DK42" s="91"/>
      <c r="DL42" s="91" t="s">
        <v>208</v>
      </c>
      <c r="DM42" s="91" t="s">
        <v>209</v>
      </c>
      <c r="DN42" s="91" t="s">
        <v>98</v>
      </c>
      <c r="DO42" s="91" t="s">
        <v>193</v>
      </c>
      <c r="DP42" s="91">
        <v>8.5</v>
      </c>
      <c r="DQ42" s="91" t="s">
        <v>99</v>
      </c>
      <c r="DR42" s="91" t="s">
        <v>210</v>
      </c>
      <c r="DS42" s="91" t="s">
        <v>211</v>
      </c>
      <c r="DT42" s="91"/>
      <c r="DU42" s="91"/>
      <c r="DV42" s="91"/>
    </row>
    <row r="43" spans="1:126" x14ac:dyDescent="0.25">
      <c r="A43" s="23"/>
      <c r="B43" s="91" t="s">
        <v>249</v>
      </c>
      <c r="C43" s="91" t="s">
        <v>137</v>
      </c>
      <c r="D43" s="91">
        <v>408516</v>
      </c>
      <c r="E43" s="91" t="s">
        <v>93</v>
      </c>
      <c r="F43" s="91" t="s">
        <v>94</v>
      </c>
      <c r="G43" s="93">
        <v>0.13263888888888889</v>
      </c>
      <c r="H43" s="91" t="s">
        <v>95</v>
      </c>
      <c r="I43" s="91">
        <v>5.92</v>
      </c>
      <c r="J43" s="91" t="s">
        <v>96</v>
      </c>
      <c r="K43" s="91" t="s">
        <v>96</v>
      </c>
      <c r="L43" s="91" t="s">
        <v>189</v>
      </c>
      <c r="M43" s="91">
        <v>311.596</v>
      </c>
      <c r="N43" s="91">
        <v>156913</v>
      </c>
      <c r="O43" s="91">
        <v>273811</v>
      </c>
      <c r="P43" s="91">
        <v>3644.58</v>
      </c>
      <c r="Q43" s="91">
        <v>135916</v>
      </c>
      <c r="R43" s="91">
        <v>0</v>
      </c>
      <c r="S43" s="91">
        <v>732179</v>
      </c>
      <c r="T43" s="92">
        <v>1300000</v>
      </c>
      <c r="U43" s="92">
        <v>2140000</v>
      </c>
      <c r="V43" s="91">
        <v>0</v>
      </c>
      <c r="W43" s="91">
        <v>0</v>
      </c>
      <c r="X43" s="92">
        <v>3440000</v>
      </c>
      <c r="Y43" s="91">
        <v>47890.3</v>
      </c>
      <c r="Z43" s="91">
        <v>0</v>
      </c>
      <c r="AA43" s="91">
        <v>0</v>
      </c>
      <c r="AB43" s="91">
        <v>0</v>
      </c>
      <c r="AC43" s="91">
        <v>0</v>
      </c>
      <c r="AD43" s="91">
        <v>6502.78</v>
      </c>
      <c r="AE43" s="91">
        <v>0</v>
      </c>
      <c r="AF43" s="91">
        <v>54393.1</v>
      </c>
      <c r="AG43" s="91">
        <v>0</v>
      </c>
      <c r="AH43" s="91">
        <v>0</v>
      </c>
      <c r="AI43" s="91">
        <v>0</v>
      </c>
      <c r="AJ43" s="91">
        <v>54393.1</v>
      </c>
      <c r="AK43" s="91">
        <v>0</v>
      </c>
      <c r="AL43" s="91">
        <v>0</v>
      </c>
      <c r="AM43" s="91">
        <v>0</v>
      </c>
      <c r="AN43" s="91">
        <v>0</v>
      </c>
      <c r="AO43" s="91">
        <v>0</v>
      </c>
      <c r="AP43" s="91">
        <v>0</v>
      </c>
      <c r="AQ43" s="91">
        <v>0</v>
      </c>
      <c r="AR43" s="91">
        <v>0</v>
      </c>
      <c r="AS43" s="91">
        <v>0</v>
      </c>
      <c r="AT43" s="91">
        <v>0</v>
      </c>
      <c r="AU43" s="91">
        <v>0</v>
      </c>
      <c r="AV43" s="91">
        <v>0</v>
      </c>
      <c r="AW43" s="91">
        <v>15.3957</v>
      </c>
      <c r="AX43" s="91">
        <v>13.819599999999999</v>
      </c>
      <c r="AY43" s="91">
        <v>13.7643</v>
      </c>
      <c r="AZ43" s="91">
        <v>0.55583300000000002</v>
      </c>
      <c r="BA43" s="91">
        <v>7.7791699999999997</v>
      </c>
      <c r="BB43" s="91">
        <v>1.88212</v>
      </c>
      <c r="BC43" s="91">
        <v>35.780299999999997</v>
      </c>
      <c r="BD43" s="91">
        <v>88.977000000000004</v>
      </c>
      <c r="BE43" s="91"/>
      <c r="BF43" s="91"/>
      <c r="BG43" s="91"/>
      <c r="BH43" s="91"/>
      <c r="BI43" s="91"/>
      <c r="BJ43" s="91"/>
      <c r="BK43" s="91" t="s">
        <v>96</v>
      </c>
      <c r="BL43" s="91" t="s">
        <v>96</v>
      </c>
      <c r="BM43" s="91" t="s">
        <v>191</v>
      </c>
      <c r="BN43" s="91">
        <v>308.39400000000001</v>
      </c>
      <c r="BO43" s="91">
        <v>146188</v>
      </c>
      <c r="BP43" s="91">
        <v>428879</v>
      </c>
      <c r="BQ43" s="91">
        <v>7289.85</v>
      </c>
      <c r="BR43" s="91">
        <v>64756.7</v>
      </c>
      <c r="BS43" s="91">
        <v>0</v>
      </c>
      <c r="BT43" s="91">
        <v>732182</v>
      </c>
      <c r="BU43" s="92">
        <v>1380000</v>
      </c>
      <c r="BV43" s="92">
        <v>2140000</v>
      </c>
      <c r="BW43" s="91">
        <v>0</v>
      </c>
      <c r="BX43" s="91">
        <v>0</v>
      </c>
      <c r="BY43" s="92">
        <v>3520000</v>
      </c>
      <c r="BZ43" s="91">
        <v>49729.3</v>
      </c>
      <c r="CA43" s="91">
        <v>0</v>
      </c>
      <c r="CB43" s="91">
        <v>0</v>
      </c>
      <c r="CC43" s="91">
        <v>0</v>
      </c>
      <c r="CD43" s="91">
        <v>0</v>
      </c>
      <c r="CE43" s="91">
        <v>6501.14</v>
      </c>
      <c r="CF43" s="91">
        <v>0</v>
      </c>
      <c r="CG43" s="91">
        <v>56230.400000000001</v>
      </c>
      <c r="CH43" s="91">
        <v>0</v>
      </c>
      <c r="CI43" s="91">
        <v>0</v>
      </c>
      <c r="CJ43" s="91">
        <v>0</v>
      </c>
      <c r="CK43" s="91">
        <v>56230.400000000001</v>
      </c>
      <c r="CL43" s="91">
        <v>0</v>
      </c>
      <c r="CM43" s="91">
        <v>0</v>
      </c>
      <c r="CN43" s="91">
        <v>0</v>
      </c>
      <c r="CO43" s="91">
        <v>0</v>
      </c>
      <c r="CP43" s="91">
        <v>0</v>
      </c>
      <c r="CQ43" s="91">
        <v>0</v>
      </c>
      <c r="CR43" s="91">
        <v>0</v>
      </c>
      <c r="CS43" s="91">
        <v>0</v>
      </c>
      <c r="CT43" s="91">
        <v>0</v>
      </c>
      <c r="CU43" s="91">
        <v>0</v>
      </c>
      <c r="CV43" s="91">
        <v>0</v>
      </c>
      <c r="CW43" s="91">
        <v>0</v>
      </c>
      <c r="CX43" s="91">
        <v>15.908300000000001</v>
      </c>
      <c r="CY43" s="91">
        <v>14.5707</v>
      </c>
      <c r="CZ43" s="91">
        <v>22.033000000000001</v>
      </c>
      <c r="DA43" s="91">
        <v>0.91608100000000003</v>
      </c>
      <c r="DB43" s="91">
        <v>3.8085300000000002</v>
      </c>
      <c r="DC43" s="91">
        <v>1.88164</v>
      </c>
      <c r="DD43" s="91">
        <v>35.7804</v>
      </c>
      <c r="DE43" s="91">
        <v>94.898600000000002</v>
      </c>
      <c r="DF43" s="91"/>
      <c r="DG43" s="91"/>
      <c r="DH43" s="91"/>
      <c r="DI43" s="91"/>
      <c r="DJ43" s="91"/>
      <c r="DK43" s="91"/>
      <c r="DL43" s="91" t="s">
        <v>208</v>
      </c>
      <c r="DM43" s="91" t="s">
        <v>209</v>
      </c>
      <c r="DN43" s="91" t="s">
        <v>98</v>
      </c>
      <c r="DO43" s="91" t="s">
        <v>193</v>
      </c>
      <c r="DP43" s="91">
        <v>8.5</v>
      </c>
      <c r="DQ43" s="91" t="s">
        <v>99</v>
      </c>
      <c r="DR43" s="91" t="s">
        <v>210</v>
      </c>
      <c r="DS43" s="91" t="s">
        <v>211</v>
      </c>
      <c r="DT43" s="91"/>
      <c r="DU43" s="91"/>
      <c r="DV43" s="91"/>
    </row>
    <row r="44" spans="1:126" x14ac:dyDescent="0.25">
      <c r="A44" s="23"/>
      <c r="B44" s="91" t="s">
        <v>250</v>
      </c>
      <c r="C44" s="91" t="s">
        <v>133</v>
      </c>
      <c r="D44" s="91">
        <v>408806</v>
      </c>
      <c r="E44" s="91" t="s">
        <v>100</v>
      </c>
      <c r="F44" s="91" t="s">
        <v>94</v>
      </c>
      <c r="G44" s="93">
        <v>0.1277777777777778</v>
      </c>
      <c r="H44" s="91" t="s">
        <v>95</v>
      </c>
      <c r="I44" s="91">
        <v>6.69</v>
      </c>
      <c r="J44" s="91" t="s">
        <v>96</v>
      </c>
      <c r="K44" s="91" t="s">
        <v>96</v>
      </c>
      <c r="L44" s="91" t="s">
        <v>189</v>
      </c>
      <c r="M44" s="91">
        <v>106.54600000000001</v>
      </c>
      <c r="N44" s="91">
        <v>278214</v>
      </c>
      <c r="O44" s="91">
        <v>249674</v>
      </c>
      <c r="P44" s="91">
        <v>2113.4499999999998</v>
      </c>
      <c r="Q44" s="91">
        <v>223016</v>
      </c>
      <c r="R44" s="91">
        <v>0</v>
      </c>
      <c r="S44" s="91">
        <v>728541</v>
      </c>
      <c r="T44" s="92">
        <v>1480000</v>
      </c>
      <c r="U44" s="92">
        <v>2140000</v>
      </c>
      <c r="V44" s="91">
        <v>0</v>
      </c>
      <c r="W44" s="91">
        <v>0</v>
      </c>
      <c r="X44" s="92">
        <v>3620000</v>
      </c>
      <c r="Y44" s="91">
        <v>16375.5</v>
      </c>
      <c r="Z44" s="91">
        <v>0</v>
      </c>
      <c r="AA44" s="91">
        <v>0</v>
      </c>
      <c r="AB44" s="91">
        <v>0</v>
      </c>
      <c r="AC44" s="91">
        <v>0</v>
      </c>
      <c r="AD44" s="91">
        <v>5569.04</v>
      </c>
      <c r="AE44" s="91">
        <v>0</v>
      </c>
      <c r="AF44" s="91">
        <v>21944.5</v>
      </c>
      <c r="AG44" s="91">
        <v>0</v>
      </c>
      <c r="AH44" s="91">
        <v>0</v>
      </c>
      <c r="AI44" s="91">
        <v>0</v>
      </c>
      <c r="AJ44" s="91">
        <v>21944.5</v>
      </c>
      <c r="AK44" s="91">
        <v>0</v>
      </c>
      <c r="AL44" s="91">
        <v>0</v>
      </c>
      <c r="AM44" s="91">
        <v>0</v>
      </c>
      <c r="AN44" s="91">
        <v>0</v>
      </c>
      <c r="AO44" s="91">
        <v>0</v>
      </c>
      <c r="AP44" s="91">
        <v>0</v>
      </c>
      <c r="AQ44" s="91">
        <v>0</v>
      </c>
      <c r="AR44" s="91">
        <v>0</v>
      </c>
      <c r="AS44" s="91">
        <v>0</v>
      </c>
      <c r="AT44" s="91">
        <v>0</v>
      </c>
      <c r="AU44" s="91">
        <v>0</v>
      </c>
      <c r="AV44" s="91">
        <v>0</v>
      </c>
      <c r="AW44" s="91">
        <v>5.1329799999999999</v>
      </c>
      <c r="AX44" s="91">
        <v>20.6554</v>
      </c>
      <c r="AY44" s="91">
        <v>12.4039</v>
      </c>
      <c r="AZ44" s="91">
        <v>0.264233</v>
      </c>
      <c r="BA44" s="91">
        <v>10.7622</v>
      </c>
      <c r="BB44" s="91">
        <v>1.6072500000000001</v>
      </c>
      <c r="BC44" s="91">
        <v>36.040999999999997</v>
      </c>
      <c r="BD44" s="91">
        <v>86.867000000000004</v>
      </c>
      <c r="BE44" s="91"/>
      <c r="BF44" s="91"/>
      <c r="BG44" s="91"/>
      <c r="BH44" s="91"/>
      <c r="BI44" s="91"/>
      <c r="BJ44" s="91"/>
      <c r="BK44" s="91" t="s">
        <v>96</v>
      </c>
      <c r="BL44" s="91" t="s">
        <v>96</v>
      </c>
      <c r="BM44" s="91" t="s">
        <v>189</v>
      </c>
      <c r="BN44" s="91">
        <v>92.3874</v>
      </c>
      <c r="BO44" s="91">
        <v>280973</v>
      </c>
      <c r="BP44" s="91">
        <v>393229</v>
      </c>
      <c r="BQ44" s="91">
        <v>38933.5</v>
      </c>
      <c r="BR44" s="91">
        <v>100071</v>
      </c>
      <c r="BS44" s="91">
        <v>0</v>
      </c>
      <c r="BT44" s="91">
        <v>728544</v>
      </c>
      <c r="BU44" s="92">
        <v>1540000</v>
      </c>
      <c r="BV44" s="92">
        <v>2140000</v>
      </c>
      <c r="BW44" s="91">
        <v>0</v>
      </c>
      <c r="BX44" s="91">
        <v>0</v>
      </c>
      <c r="BY44" s="92">
        <v>3680000</v>
      </c>
      <c r="BZ44" s="91">
        <v>15755.3</v>
      </c>
      <c r="CA44" s="91">
        <v>0</v>
      </c>
      <c r="CB44" s="91">
        <v>0</v>
      </c>
      <c r="CC44" s="91">
        <v>0</v>
      </c>
      <c r="CD44" s="91">
        <v>0</v>
      </c>
      <c r="CE44" s="91">
        <v>5567.43</v>
      </c>
      <c r="CF44" s="91">
        <v>0</v>
      </c>
      <c r="CG44" s="91">
        <v>21322.799999999999</v>
      </c>
      <c r="CH44" s="91">
        <v>0</v>
      </c>
      <c r="CI44" s="91">
        <v>0</v>
      </c>
      <c r="CJ44" s="91">
        <v>0</v>
      </c>
      <c r="CK44" s="91">
        <v>21322.799999999999</v>
      </c>
      <c r="CL44" s="91">
        <v>0</v>
      </c>
      <c r="CM44" s="91">
        <v>0</v>
      </c>
      <c r="CN44" s="91">
        <v>0</v>
      </c>
      <c r="CO44" s="91">
        <v>0</v>
      </c>
      <c r="CP44" s="91">
        <v>0</v>
      </c>
      <c r="CQ44" s="91">
        <v>0</v>
      </c>
      <c r="CR44" s="91">
        <v>0</v>
      </c>
      <c r="CS44" s="91">
        <v>0</v>
      </c>
      <c r="CT44" s="91">
        <v>0</v>
      </c>
      <c r="CU44" s="91">
        <v>0</v>
      </c>
      <c r="CV44" s="91">
        <v>0</v>
      </c>
      <c r="CW44" s="91">
        <v>0</v>
      </c>
      <c r="CX44" s="91">
        <v>5.0254000000000003</v>
      </c>
      <c r="CY44" s="91">
        <v>22.3093</v>
      </c>
      <c r="CZ44" s="91">
        <v>20.032399999999999</v>
      </c>
      <c r="DA44" s="91">
        <v>3.0081600000000002</v>
      </c>
      <c r="DB44" s="91">
        <v>5.5219199999999997</v>
      </c>
      <c r="DC44" s="91">
        <v>1.6067800000000001</v>
      </c>
      <c r="DD44" s="91">
        <v>36.0411</v>
      </c>
      <c r="DE44" s="91">
        <v>93.545100000000005</v>
      </c>
      <c r="DF44" s="91"/>
      <c r="DG44" s="91"/>
      <c r="DH44" s="91"/>
      <c r="DI44" s="91"/>
      <c r="DJ44" s="91"/>
      <c r="DK44" s="91"/>
      <c r="DL44" s="91" t="s">
        <v>208</v>
      </c>
      <c r="DM44" s="91" t="s">
        <v>209</v>
      </c>
      <c r="DN44" s="91" t="s">
        <v>98</v>
      </c>
      <c r="DO44" s="91" t="s">
        <v>193</v>
      </c>
      <c r="DP44" s="91">
        <v>8.5</v>
      </c>
      <c r="DQ44" s="91" t="s">
        <v>99</v>
      </c>
      <c r="DR44" s="91" t="s">
        <v>210</v>
      </c>
      <c r="DS44" s="91" t="s">
        <v>211</v>
      </c>
      <c r="DT44" s="91"/>
      <c r="DU44" s="91"/>
      <c r="DV44" s="91"/>
    </row>
    <row r="45" spans="1:126" x14ac:dyDescent="0.25">
      <c r="A45" s="23"/>
      <c r="B45" s="91" t="s">
        <v>251</v>
      </c>
      <c r="C45" s="91" t="s">
        <v>134</v>
      </c>
      <c r="D45" s="91">
        <v>408906</v>
      </c>
      <c r="E45" s="91" t="s">
        <v>100</v>
      </c>
      <c r="F45" s="91" t="s">
        <v>94</v>
      </c>
      <c r="G45" s="93">
        <v>0.1277777777777778</v>
      </c>
      <c r="H45" s="91" t="s">
        <v>95</v>
      </c>
      <c r="I45" s="91">
        <v>5.08</v>
      </c>
      <c r="J45" s="91" t="s">
        <v>96</v>
      </c>
      <c r="K45" s="91" t="s">
        <v>96</v>
      </c>
      <c r="L45" s="91" t="s">
        <v>189</v>
      </c>
      <c r="M45" s="91">
        <v>106.559</v>
      </c>
      <c r="N45" s="91">
        <v>304324</v>
      </c>
      <c r="O45" s="91">
        <v>249551</v>
      </c>
      <c r="P45" s="91">
        <v>1862.54</v>
      </c>
      <c r="Q45" s="91">
        <v>229980</v>
      </c>
      <c r="R45" s="91">
        <v>0</v>
      </c>
      <c r="S45" s="91">
        <v>728541</v>
      </c>
      <c r="T45" s="92">
        <v>1510000</v>
      </c>
      <c r="U45" s="92">
        <v>2140000</v>
      </c>
      <c r="V45" s="91">
        <v>0</v>
      </c>
      <c r="W45" s="91">
        <v>0</v>
      </c>
      <c r="X45" s="92">
        <v>3650000</v>
      </c>
      <c r="Y45" s="91">
        <v>16377.4</v>
      </c>
      <c r="Z45" s="91">
        <v>0</v>
      </c>
      <c r="AA45" s="91">
        <v>0</v>
      </c>
      <c r="AB45" s="91">
        <v>0</v>
      </c>
      <c r="AC45" s="91">
        <v>0</v>
      </c>
      <c r="AD45" s="91">
        <v>5569.04</v>
      </c>
      <c r="AE45" s="91">
        <v>0</v>
      </c>
      <c r="AF45" s="91">
        <v>21946.5</v>
      </c>
      <c r="AG45" s="91">
        <v>0</v>
      </c>
      <c r="AH45" s="91">
        <v>0</v>
      </c>
      <c r="AI45" s="91">
        <v>0</v>
      </c>
      <c r="AJ45" s="91">
        <v>21946.5</v>
      </c>
      <c r="AK45" s="91">
        <v>0</v>
      </c>
      <c r="AL45" s="91">
        <v>0</v>
      </c>
      <c r="AM45" s="91">
        <v>0</v>
      </c>
      <c r="AN45" s="91">
        <v>0</v>
      </c>
      <c r="AO45" s="91">
        <v>0</v>
      </c>
      <c r="AP45" s="91">
        <v>0</v>
      </c>
      <c r="AQ45" s="91">
        <v>0</v>
      </c>
      <c r="AR45" s="91">
        <v>0</v>
      </c>
      <c r="AS45" s="91">
        <v>0</v>
      </c>
      <c r="AT45" s="91">
        <v>0</v>
      </c>
      <c r="AU45" s="91">
        <v>0</v>
      </c>
      <c r="AV45" s="91">
        <v>0</v>
      </c>
      <c r="AW45" s="91">
        <v>5.1335199999999999</v>
      </c>
      <c r="AX45" s="91">
        <v>21.991599999999998</v>
      </c>
      <c r="AY45" s="91">
        <v>12.392200000000001</v>
      </c>
      <c r="AZ45" s="91">
        <v>0.24748700000000001</v>
      </c>
      <c r="BA45" s="91">
        <v>11.060600000000001</v>
      </c>
      <c r="BB45" s="91">
        <v>1.6072500000000001</v>
      </c>
      <c r="BC45" s="91">
        <v>36.040999999999997</v>
      </c>
      <c r="BD45" s="91">
        <v>88.473600000000005</v>
      </c>
      <c r="BE45" s="91"/>
      <c r="BF45" s="91"/>
      <c r="BG45" s="91"/>
      <c r="BH45" s="91"/>
      <c r="BI45" s="91"/>
      <c r="BJ45" s="91"/>
      <c r="BK45" s="91" t="s">
        <v>96</v>
      </c>
      <c r="BL45" s="91" t="s">
        <v>96</v>
      </c>
      <c r="BM45" s="91" t="s">
        <v>189</v>
      </c>
      <c r="BN45" s="91">
        <v>92.3874</v>
      </c>
      <c r="BO45" s="91">
        <v>280973</v>
      </c>
      <c r="BP45" s="91">
        <v>393229</v>
      </c>
      <c r="BQ45" s="91">
        <v>38933.5</v>
      </c>
      <c r="BR45" s="91">
        <v>100071</v>
      </c>
      <c r="BS45" s="91">
        <v>0</v>
      </c>
      <c r="BT45" s="91">
        <v>728544</v>
      </c>
      <c r="BU45" s="92">
        <v>1540000</v>
      </c>
      <c r="BV45" s="92">
        <v>2140000</v>
      </c>
      <c r="BW45" s="91">
        <v>0</v>
      </c>
      <c r="BX45" s="91">
        <v>0</v>
      </c>
      <c r="BY45" s="92">
        <v>3680000</v>
      </c>
      <c r="BZ45" s="91">
        <v>15755.3</v>
      </c>
      <c r="CA45" s="91">
        <v>0</v>
      </c>
      <c r="CB45" s="91">
        <v>0</v>
      </c>
      <c r="CC45" s="91">
        <v>0</v>
      </c>
      <c r="CD45" s="91">
        <v>0</v>
      </c>
      <c r="CE45" s="91">
        <v>5567.43</v>
      </c>
      <c r="CF45" s="91">
        <v>0</v>
      </c>
      <c r="CG45" s="91">
        <v>21322.799999999999</v>
      </c>
      <c r="CH45" s="91">
        <v>0</v>
      </c>
      <c r="CI45" s="91">
        <v>0</v>
      </c>
      <c r="CJ45" s="91">
        <v>0</v>
      </c>
      <c r="CK45" s="91">
        <v>21322.799999999999</v>
      </c>
      <c r="CL45" s="91">
        <v>0</v>
      </c>
      <c r="CM45" s="91">
        <v>0</v>
      </c>
      <c r="CN45" s="91">
        <v>0</v>
      </c>
      <c r="CO45" s="91">
        <v>0</v>
      </c>
      <c r="CP45" s="91">
        <v>0</v>
      </c>
      <c r="CQ45" s="91">
        <v>0</v>
      </c>
      <c r="CR45" s="91">
        <v>0</v>
      </c>
      <c r="CS45" s="91">
        <v>0</v>
      </c>
      <c r="CT45" s="91">
        <v>0</v>
      </c>
      <c r="CU45" s="91">
        <v>0</v>
      </c>
      <c r="CV45" s="91">
        <v>0</v>
      </c>
      <c r="CW45" s="91">
        <v>0</v>
      </c>
      <c r="CX45" s="91">
        <v>5.0254000000000003</v>
      </c>
      <c r="CY45" s="91">
        <v>22.3093</v>
      </c>
      <c r="CZ45" s="91">
        <v>20.032399999999999</v>
      </c>
      <c r="DA45" s="91">
        <v>3.0081600000000002</v>
      </c>
      <c r="DB45" s="91">
        <v>5.5219199999999997</v>
      </c>
      <c r="DC45" s="91">
        <v>1.6067800000000001</v>
      </c>
      <c r="DD45" s="91">
        <v>36.0411</v>
      </c>
      <c r="DE45" s="91">
        <v>93.545100000000005</v>
      </c>
      <c r="DF45" s="91"/>
      <c r="DG45" s="91"/>
      <c r="DH45" s="91"/>
      <c r="DI45" s="91"/>
      <c r="DJ45" s="91"/>
      <c r="DK45" s="91"/>
      <c r="DL45" s="91" t="s">
        <v>208</v>
      </c>
      <c r="DM45" s="91" t="s">
        <v>209</v>
      </c>
      <c r="DN45" s="91" t="s">
        <v>98</v>
      </c>
      <c r="DO45" s="91" t="s">
        <v>193</v>
      </c>
      <c r="DP45" s="91">
        <v>8.5</v>
      </c>
      <c r="DQ45" s="91" t="s">
        <v>99</v>
      </c>
      <c r="DR45" s="91" t="s">
        <v>210</v>
      </c>
      <c r="DS45" s="91" t="s">
        <v>211</v>
      </c>
      <c r="DT45" s="91"/>
      <c r="DU45" s="91"/>
      <c r="DV45" s="91"/>
    </row>
    <row r="46" spans="1:126" x14ac:dyDescent="0.25">
      <c r="A46" s="23"/>
      <c r="B46" s="91" t="s">
        <v>252</v>
      </c>
      <c r="C46" s="91" t="s">
        <v>113</v>
      </c>
      <c r="D46" s="91">
        <v>413216</v>
      </c>
      <c r="E46" s="91" t="s">
        <v>93</v>
      </c>
      <c r="F46" s="91" t="s">
        <v>94</v>
      </c>
      <c r="G46" s="93">
        <v>0.17361111111111113</v>
      </c>
      <c r="H46" s="91" t="s">
        <v>101</v>
      </c>
      <c r="I46" s="91">
        <v>-2.5499999999999998</v>
      </c>
      <c r="J46" s="91" t="s">
        <v>96</v>
      </c>
      <c r="K46" s="91" t="s">
        <v>96</v>
      </c>
      <c r="L46" s="91" t="s">
        <v>190</v>
      </c>
      <c r="M46" s="91">
        <v>282.87799999999999</v>
      </c>
      <c r="N46" s="91">
        <v>315925</v>
      </c>
      <c r="O46" s="91">
        <v>532002</v>
      </c>
      <c r="P46" s="91">
        <v>3302.57</v>
      </c>
      <c r="Q46" s="91">
        <v>151079</v>
      </c>
      <c r="R46" s="91">
        <v>0</v>
      </c>
      <c r="S46" s="91">
        <v>752899</v>
      </c>
      <c r="T46" s="92">
        <v>1760000</v>
      </c>
      <c r="U46" s="92">
        <v>5010000</v>
      </c>
      <c r="V46" s="91">
        <v>0</v>
      </c>
      <c r="W46" s="91">
        <v>0</v>
      </c>
      <c r="X46" s="92">
        <v>6760000</v>
      </c>
      <c r="Y46" s="91">
        <v>43476.4</v>
      </c>
      <c r="Z46" s="91">
        <v>0</v>
      </c>
      <c r="AA46" s="91">
        <v>0</v>
      </c>
      <c r="AB46" s="91">
        <v>0</v>
      </c>
      <c r="AC46" s="91">
        <v>0</v>
      </c>
      <c r="AD46" s="91">
        <v>6292.6</v>
      </c>
      <c r="AE46" s="91">
        <v>0</v>
      </c>
      <c r="AF46" s="91">
        <v>49769</v>
      </c>
      <c r="AG46" s="91">
        <v>0</v>
      </c>
      <c r="AH46" s="91">
        <v>0</v>
      </c>
      <c r="AI46" s="91">
        <v>0</v>
      </c>
      <c r="AJ46" s="91">
        <v>49769</v>
      </c>
      <c r="AK46" s="91">
        <v>0</v>
      </c>
      <c r="AL46" s="91">
        <v>0</v>
      </c>
      <c r="AM46" s="91">
        <v>0</v>
      </c>
      <c r="AN46" s="91">
        <v>0</v>
      </c>
      <c r="AO46" s="91">
        <v>0</v>
      </c>
      <c r="AP46" s="91">
        <v>0</v>
      </c>
      <c r="AQ46" s="91">
        <v>0</v>
      </c>
      <c r="AR46" s="91">
        <v>0</v>
      </c>
      <c r="AS46" s="91">
        <v>0</v>
      </c>
      <c r="AT46" s="91">
        <v>0</v>
      </c>
      <c r="AU46" s="91">
        <v>0</v>
      </c>
      <c r="AV46" s="91">
        <v>0</v>
      </c>
      <c r="AW46" s="91">
        <v>13.991099999999999</v>
      </c>
      <c r="AX46" s="91">
        <v>26.0472</v>
      </c>
      <c r="AY46" s="91">
        <v>25.031400000000001</v>
      </c>
      <c r="AZ46" s="91">
        <v>0.520621</v>
      </c>
      <c r="BA46" s="91">
        <v>8.7427200000000003</v>
      </c>
      <c r="BB46" s="91">
        <v>1.8212600000000001</v>
      </c>
      <c r="BC46" s="91">
        <v>36.8185</v>
      </c>
      <c r="BD46" s="91">
        <v>112.973</v>
      </c>
      <c r="BE46" s="91"/>
      <c r="BF46" s="91"/>
      <c r="BG46" s="91"/>
      <c r="BH46" s="91"/>
      <c r="BI46" s="91"/>
      <c r="BJ46" s="91"/>
      <c r="BK46" s="91" t="s">
        <v>96</v>
      </c>
      <c r="BL46" s="91" t="s">
        <v>96</v>
      </c>
      <c r="BM46" s="91" t="s">
        <v>197</v>
      </c>
      <c r="BN46" s="91">
        <v>279.08499999999998</v>
      </c>
      <c r="BO46" s="91">
        <v>278889</v>
      </c>
      <c r="BP46" s="91">
        <v>563425</v>
      </c>
      <c r="BQ46" s="91">
        <v>7037.25</v>
      </c>
      <c r="BR46" s="91">
        <v>60568.3</v>
      </c>
      <c r="BS46" s="91">
        <v>0</v>
      </c>
      <c r="BT46" s="91">
        <v>752901</v>
      </c>
      <c r="BU46" s="92">
        <v>1660000</v>
      </c>
      <c r="BV46" s="92">
        <v>5010000</v>
      </c>
      <c r="BW46" s="91">
        <v>0</v>
      </c>
      <c r="BX46" s="91">
        <v>0</v>
      </c>
      <c r="BY46" s="92">
        <v>6670000</v>
      </c>
      <c r="BZ46" s="91">
        <v>45036.2</v>
      </c>
      <c r="CA46" s="91">
        <v>0</v>
      </c>
      <c r="CB46" s="91">
        <v>0</v>
      </c>
      <c r="CC46" s="91">
        <v>0</v>
      </c>
      <c r="CD46" s="91">
        <v>0</v>
      </c>
      <c r="CE46" s="91">
        <v>6291.06</v>
      </c>
      <c r="CF46" s="91">
        <v>0</v>
      </c>
      <c r="CG46" s="91">
        <v>51327.3</v>
      </c>
      <c r="CH46" s="91">
        <v>0</v>
      </c>
      <c r="CI46" s="91">
        <v>0</v>
      </c>
      <c r="CJ46" s="91">
        <v>0</v>
      </c>
      <c r="CK46" s="91">
        <v>51327.3</v>
      </c>
      <c r="CL46" s="91">
        <v>0</v>
      </c>
      <c r="CM46" s="91">
        <v>0</v>
      </c>
      <c r="CN46" s="91">
        <v>0</v>
      </c>
      <c r="CO46" s="91">
        <v>0</v>
      </c>
      <c r="CP46" s="91">
        <v>0</v>
      </c>
      <c r="CQ46" s="91">
        <v>0</v>
      </c>
      <c r="CR46" s="91">
        <v>0</v>
      </c>
      <c r="CS46" s="91">
        <v>0</v>
      </c>
      <c r="CT46" s="91">
        <v>0</v>
      </c>
      <c r="CU46" s="91">
        <v>0</v>
      </c>
      <c r="CV46" s="91">
        <v>0</v>
      </c>
      <c r="CW46" s="91">
        <v>0</v>
      </c>
      <c r="CX46" s="91">
        <v>14.423299999999999</v>
      </c>
      <c r="CY46" s="91">
        <v>25.031700000000001</v>
      </c>
      <c r="CZ46" s="91">
        <v>27.8368</v>
      </c>
      <c r="DA46" s="91">
        <v>0.87340700000000004</v>
      </c>
      <c r="DB46" s="91">
        <v>3.6184599999999998</v>
      </c>
      <c r="DC46" s="91">
        <v>1.8208200000000001</v>
      </c>
      <c r="DD46" s="91">
        <v>36.818600000000004</v>
      </c>
      <c r="DE46" s="91">
        <v>110.423</v>
      </c>
      <c r="DF46" s="91"/>
      <c r="DG46" s="91"/>
      <c r="DH46" s="91"/>
      <c r="DI46" s="91"/>
      <c r="DJ46" s="91"/>
      <c r="DK46" s="91"/>
      <c r="DL46" s="91" t="s">
        <v>208</v>
      </c>
      <c r="DM46" s="91" t="s">
        <v>209</v>
      </c>
      <c r="DN46" s="91" t="s">
        <v>98</v>
      </c>
      <c r="DO46" s="91" t="s">
        <v>193</v>
      </c>
      <c r="DP46" s="91">
        <v>8.5</v>
      </c>
      <c r="DQ46" s="91" t="s">
        <v>99</v>
      </c>
      <c r="DR46" s="91" t="s">
        <v>210</v>
      </c>
      <c r="DS46" s="91" t="s">
        <v>211</v>
      </c>
      <c r="DT46" s="91"/>
      <c r="DU46" s="91"/>
      <c r="DV46" s="91"/>
    </row>
    <row r="47" spans="1:126" x14ac:dyDescent="0.25">
      <c r="A47" s="23"/>
      <c r="B47" s="91" t="s">
        <v>253</v>
      </c>
      <c r="C47" s="91" t="s">
        <v>111</v>
      </c>
      <c r="D47" s="91">
        <v>413306</v>
      </c>
      <c r="E47" s="91" t="s">
        <v>100</v>
      </c>
      <c r="F47" s="91" t="s">
        <v>94</v>
      </c>
      <c r="G47" s="93">
        <v>0.17986111111111111</v>
      </c>
      <c r="H47" s="91" t="s">
        <v>101</v>
      </c>
      <c r="I47" s="91">
        <v>-3.13</v>
      </c>
      <c r="J47" s="91" t="s">
        <v>96</v>
      </c>
      <c r="K47" s="91" t="s">
        <v>96</v>
      </c>
      <c r="L47" s="91" t="s">
        <v>191</v>
      </c>
      <c r="M47" s="91">
        <v>95.71</v>
      </c>
      <c r="N47" s="91">
        <v>565128</v>
      </c>
      <c r="O47" s="91">
        <v>422409</v>
      </c>
      <c r="P47" s="91">
        <v>1666.04</v>
      </c>
      <c r="Q47" s="91">
        <v>262016</v>
      </c>
      <c r="R47" s="91">
        <v>0</v>
      </c>
      <c r="S47" s="91">
        <v>749261</v>
      </c>
      <c r="T47" s="92">
        <v>2000000</v>
      </c>
      <c r="U47" s="92">
        <v>5010000</v>
      </c>
      <c r="V47" s="91">
        <v>0</v>
      </c>
      <c r="W47" s="91">
        <v>0</v>
      </c>
      <c r="X47" s="92">
        <v>7010000</v>
      </c>
      <c r="Y47" s="91">
        <v>14710</v>
      </c>
      <c r="Z47" s="91">
        <v>0</v>
      </c>
      <c r="AA47" s="91">
        <v>0</v>
      </c>
      <c r="AB47" s="91">
        <v>0</v>
      </c>
      <c r="AC47" s="91">
        <v>0</v>
      </c>
      <c r="AD47" s="91">
        <v>5389.25</v>
      </c>
      <c r="AE47" s="91">
        <v>0</v>
      </c>
      <c r="AF47" s="91">
        <v>20099.2</v>
      </c>
      <c r="AG47" s="91">
        <v>0</v>
      </c>
      <c r="AH47" s="91">
        <v>0</v>
      </c>
      <c r="AI47" s="91">
        <v>0</v>
      </c>
      <c r="AJ47" s="91">
        <v>20099.2</v>
      </c>
      <c r="AK47" s="91">
        <v>0</v>
      </c>
      <c r="AL47" s="91">
        <v>0</v>
      </c>
      <c r="AM47" s="91">
        <v>0</v>
      </c>
      <c r="AN47" s="91">
        <v>0</v>
      </c>
      <c r="AO47" s="91">
        <v>0</v>
      </c>
      <c r="AP47" s="91">
        <v>0</v>
      </c>
      <c r="AQ47" s="91">
        <v>0</v>
      </c>
      <c r="AR47" s="91">
        <v>0</v>
      </c>
      <c r="AS47" s="91">
        <v>0</v>
      </c>
      <c r="AT47" s="91">
        <v>0</v>
      </c>
      <c r="AU47" s="91">
        <v>0</v>
      </c>
      <c r="AV47" s="91">
        <v>0</v>
      </c>
      <c r="AW47" s="91">
        <v>4.6131099999999998</v>
      </c>
      <c r="AX47" s="91">
        <v>37.987099999999998</v>
      </c>
      <c r="AY47" s="91">
        <v>19.5215</v>
      </c>
      <c r="AZ47" s="91">
        <v>0.23041</v>
      </c>
      <c r="BA47" s="91">
        <v>12.5969</v>
      </c>
      <c r="BB47" s="91">
        <v>1.5553300000000001</v>
      </c>
      <c r="BC47" s="91">
        <v>37.079900000000002</v>
      </c>
      <c r="BD47" s="91">
        <v>113.584</v>
      </c>
      <c r="BE47" s="91"/>
      <c r="BF47" s="91"/>
      <c r="BG47" s="91"/>
      <c r="BH47" s="91"/>
      <c r="BI47" s="91"/>
      <c r="BJ47" s="91"/>
      <c r="BK47" s="91" t="s">
        <v>96</v>
      </c>
      <c r="BL47" s="91" t="s">
        <v>96</v>
      </c>
      <c r="BM47" s="91" t="s">
        <v>189</v>
      </c>
      <c r="BN47" s="91">
        <v>81.168999999999997</v>
      </c>
      <c r="BO47" s="91">
        <v>489346</v>
      </c>
      <c r="BP47" s="91">
        <v>501984</v>
      </c>
      <c r="BQ47" s="91">
        <v>37457.300000000003</v>
      </c>
      <c r="BR47" s="91">
        <v>95844.7</v>
      </c>
      <c r="BS47" s="91">
        <v>0</v>
      </c>
      <c r="BT47" s="91">
        <v>749263</v>
      </c>
      <c r="BU47" s="92">
        <v>1870000</v>
      </c>
      <c r="BV47" s="92">
        <v>5010000</v>
      </c>
      <c r="BW47" s="91">
        <v>0</v>
      </c>
      <c r="BX47" s="91">
        <v>0</v>
      </c>
      <c r="BY47" s="92">
        <v>6880000</v>
      </c>
      <c r="BZ47" s="91">
        <v>14047.8</v>
      </c>
      <c r="CA47" s="91">
        <v>0</v>
      </c>
      <c r="CB47" s="91">
        <v>0</v>
      </c>
      <c r="CC47" s="91">
        <v>0</v>
      </c>
      <c r="CD47" s="91">
        <v>0</v>
      </c>
      <c r="CE47" s="91">
        <v>5387.7</v>
      </c>
      <c r="CF47" s="91">
        <v>0</v>
      </c>
      <c r="CG47" s="91">
        <v>19435.5</v>
      </c>
      <c r="CH47" s="91">
        <v>0</v>
      </c>
      <c r="CI47" s="91">
        <v>0</v>
      </c>
      <c r="CJ47" s="91">
        <v>0</v>
      </c>
      <c r="CK47" s="91">
        <v>19435.5</v>
      </c>
      <c r="CL47" s="91">
        <v>0</v>
      </c>
      <c r="CM47" s="91">
        <v>0</v>
      </c>
      <c r="CN47" s="91">
        <v>0</v>
      </c>
      <c r="CO47" s="91">
        <v>0</v>
      </c>
      <c r="CP47" s="91">
        <v>0</v>
      </c>
      <c r="CQ47" s="91">
        <v>0</v>
      </c>
      <c r="CR47" s="91">
        <v>0</v>
      </c>
      <c r="CS47" s="91">
        <v>0</v>
      </c>
      <c r="CT47" s="91">
        <v>0</v>
      </c>
      <c r="CU47" s="91">
        <v>0</v>
      </c>
      <c r="CV47" s="91">
        <v>0</v>
      </c>
      <c r="CW47" s="91">
        <v>0</v>
      </c>
      <c r="CX47" s="91">
        <v>4.48224</v>
      </c>
      <c r="CY47" s="91">
        <v>34.799300000000002</v>
      </c>
      <c r="CZ47" s="91">
        <v>24.366499999999998</v>
      </c>
      <c r="DA47" s="91">
        <v>2.8893300000000002</v>
      </c>
      <c r="DB47" s="91">
        <v>5.2891000000000004</v>
      </c>
      <c r="DC47" s="91">
        <v>1.5548900000000001</v>
      </c>
      <c r="DD47" s="91">
        <v>37.08</v>
      </c>
      <c r="DE47" s="91">
        <v>110.461</v>
      </c>
      <c r="DF47" s="91"/>
      <c r="DG47" s="91"/>
      <c r="DH47" s="91"/>
      <c r="DI47" s="91"/>
      <c r="DJ47" s="91"/>
      <c r="DK47" s="91"/>
      <c r="DL47" s="91" t="s">
        <v>208</v>
      </c>
      <c r="DM47" s="91" t="s">
        <v>209</v>
      </c>
      <c r="DN47" s="91" t="s">
        <v>98</v>
      </c>
      <c r="DO47" s="91" t="s">
        <v>193</v>
      </c>
      <c r="DP47" s="91">
        <v>8.5</v>
      </c>
      <c r="DQ47" s="91" t="s">
        <v>99</v>
      </c>
      <c r="DR47" s="91" t="s">
        <v>210</v>
      </c>
      <c r="DS47" s="91" t="s">
        <v>211</v>
      </c>
      <c r="DT47" s="91"/>
      <c r="DU47" s="91"/>
      <c r="DV47" s="91"/>
    </row>
    <row r="48" spans="1:126" x14ac:dyDescent="0.25">
      <c r="B48" s="91" t="s">
        <v>254</v>
      </c>
      <c r="C48" s="91" t="s">
        <v>166</v>
      </c>
      <c r="D48" s="91">
        <v>500006</v>
      </c>
      <c r="E48" s="91" t="s">
        <v>100</v>
      </c>
      <c r="F48" s="91" t="s">
        <v>94</v>
      </c>
      <c r="G48" s="93">
        <v>7.7083333333333337E-2</v>
      </c>
      <c r="H48" s="91" t="s">
        <v>101</v>
      </c>
      <c r="I48" s="91">
        <v>-34.97</v>
      </c>
      <c r="J48" s="91" t="s">
        <v>96</v>
      </c>
      <c r="K48" s="91" t="s">
        <v>96</v>
      </c>
      <c r="L48" s="91" t="s">
        <v>109</v>
      </c>
      <c r="M48" s="91">
        <v>0</v>
      </c>
      <c r="N48" s="91">
        <v>25456</v>
      </c>
      <c r="O48" s="91">
        <v>70571.5</v>
      </c>
      <c r="P48" s="91">
        <v>0</v>
      </c>
      <c r="Q48" s="91">
        <v>0</v>
      </c>
      <c r="R48" s="91">
        <v>0</v>
      </c>
      <c r="S48" s="91">
        <v>56247.6</v>
      </c>
      <c r="T48" s="91">
        <v>152275</v>
      </c>
      <c r="U48" s="91">
        <v>77659.399999999994</v>
      </c>
      <c r="V48" s="91">
        <v>0</v>
      </c>
      <c r="W48" s="91">
        <v>200.149</v>
      </c>
      <c r="X48" s="91">
        <v>230135</v>
      </c>
      <c r="Y48" s="91">
        <v>135.77699999999999</v>
      </c>
      <c r="Z48" s="91">
        <v>0</v>
      </c>
      <c r="AA48" s="91">
        <v>0</v>
      </c>
      <c r="AB48" s="91">
        <v>0</v>
      </c>
      <c r="AC48" s="91">
        <v>0</v>
      </c>
      <c r="AD48" s="91">
        <v>1089.28</v>
      </c>
      <c r="AE48" s="91">
        <v>0</v>
      </c>
      <c r="AF48" s="91">
        <v>1225.06</v>
      </c>
      <c r="AG48" s="91">
        <v>0</v>
      </c>
      <c r="AH48" s="91">
        <v>0</v>
      </c>
      <c r="AI48" s="91">
        <v>0</v>
      </c>
      <c r="AJ48" s="91">
        <v>1225.06</v>
      </c>
      <c r="AK48" s="91">
        <v>0</v>
      </c>
      <c r="AL48" s="91">
        <v>0</v>
      </c>
      <c r="AM48" s="91">
        <v>0</v>
      </c>
      <c r="AN48" s="91">
        <v>0</v>
      </c>
      <c r="AO48" s="91">
        <v>0</v>
      </c>
      <c r="AP48" s="91">
        <v>0</v>
      </c>
      <c r="AQ48" s="91">
        <v>0</v>
      </c>
      <c r="AR48" s="91">
        <v>0</v>
      </c>
      <c r="AS48" s="91">
        <v>0</v>
      </c>
      <c r="AT48" s="91">
        <v>0</v>
      </c>
      <c r="AU48" s="91">
        <v>0</v>
      </c>
      <c r="AV48" s="91">
        <v>0</v>
      </c>
      <c r="AW48" s="91">
        <v>0.92837000000000003</v>
      </c>
      <c r="AX48" s="91">
        <v>47.979799999999997</v>
      </c>
      <c r="AY48" s="91">
        <v>67.005899999999997</v>
      </c>
      <c r="AZ48" s="91">
        <v>0</v>
      </c>
      <c r="BA48" s="91">
        <v>0</v>
      </c>
      <c r="BB48" s="91">
        <v>6.38835</v>
      </c>
      <c r="BC48" s="91">
        <v>54.589500000000001</v>
      </c>
      <c r="BD48" s="91">
        <v>176.892</v>
      </c>
      <c r="BE48" s="91"/>
      <c r="BF48" s="91"/>
      <c r="BG48" s="91"/>
      <c r="BH48" s="91"/>
      <c r="BI48" s="91"/>
      <c r="BJ48" s="91"/>
      <c r="BK48" s="91" t="s">
        <v>96</v>
      </c>
      <c r="BL48" s="91" t="s">
        <v>96</v>
      </c>
      <c r="BM48" s="91" t="s">
        <v>185</v>
      </c>
      <c r="BN48" s="91">
        <v>4.0616399999999997</v>
      </c>
      <c r="BO48" s="91">
        <v>40595.1</v>
      </c>
      <c r="BP48" s="91">
        <v>16022.7</v>
      </c>
      <c r="BQ48" s="91">
        <v>0</v>
      </c>
      <c r="BR48" s="91">
        <v>1179.99</v>
      </c>
      <c r="BS48" s="91">
        <v>0</v>
      </c>
      <c r="BT48" s="91">
        <v>53875.9</v>
      </c>
      <c r="BU48" s="91">
        <v>111678</v>
      </c>
      <c r="BV48" s="91">
        <v>77659.399999999994</v>
      </c>
      <c r="BW48" s="91">
        <v>0</v>
      </c>
      <c r="BX48" s="91">
        <v>424.5</v>
      </c>
      <c r="BY48" s="91">
        <v>189762</v>
      </c>
      <c r="BZ48" s="91">
        <v>704.78499999999997</v>
      </c>
      <c r="CA48" s="91">
        <v>0</v>
      </c>
      <c r="CB48" s="91">
        <v>0</v>
      </c>
      <c r="CC48" s="91">
        <v>0</v>
      </c>
      <c r="CD48" s="91">
        <v>0</v>
      </c>
      <c r="CE48" s="91">
        <v>1178.96</v>
      </c>
      <c r="CF48" s="91">
        <v>0</v>
      </c>
      <c r="CG48" s="91">
        <v>1883.74</v>
      </c>
      <c r="CH48" s="91">
        <v>0</v>
      </c>
      <c r="CI48" s="91">
        <v>0</v>
      </c>
      <c r="CJ48" s="91">
        <v>0</v>
      </c>
      <c r="CK48" s="91">
        <v>1883.74</v>
      </c>
      <c r="CL48" s="91">
        <v>0</v>
      </c>
      <c r="CM48" s="91">
        <v>0</v>
      </c>
      <c r="CN48" s="91">
        <v>0</v>
      </c>
      <c r="CO48" s="91">
        <v>0</v>
      </c>
      <c r="CP48" s="91">
        <v>0</v>
      </c>
      <c r="CQ48" s="91">
        <v>0</v>
      </c>
      <c r="CR48" s="91">
        <v>0</v>
      </c>
      <c r="CS48" s="91">
        <v>0</v>
      </c>
      <c r="CT48" s="91">
        <v>0</v>
      </c>
      <c r="CU48" s="91">
        <v>0</v>
      </c>
      <c r="CV48" s="91">
        <v>0</v>
      </c>
      <c r="CW48" s="91">
        <v>0</v>
      </c>
      <c r="CX48" s="91">
        <v>4.8278299999999996</v>
      </c>
      <c r="CY48" s="91">
        <v>61.217599999999997</v>
      </c>
      <c r="CZ48" s="91">
        <v>15.997999999999999</v>
      </c>
      <c r="DA48" s="91">
        <v>0</v>
      </c>
      <c r="DB48" s="91">
        <v>0.82784000000000002</v>
      </c>
      <c r="DC48" s="91">
        <v>6.9140499999999996</v>
      </c>
      <c r="DD48" s="91">
        <v>52.142299999999999</v>
      </c>
      <c r="DE48" s="91">
        <v>141.928</v>
      </c>
      <c r="DF48" s="91"/>
      <c r="DG48" s="91"/>
      <c r="DH48" s="91"/>
      <c r="DI48" s="91"/>
      <c r="DJ48" s="91"/>
      <c r="DK48" s="91"/>
      <c r="DL48" s="91" t="s">
        <v>208</v>
      </c>
      <c r="DM48" s="91" t="s">
        <v>255</v>
      </c>
      <c r="DN48" s="91" t="s">
        <v>98</v>
      </c>
      <c r="DO48" s="91" t="s">
        <v>193</v>
      </c>
      <c r="DP48" s="91">
        <v>8.5</v>
      </c>
      <c r="DQ48" s="91" t="s">
        <v>99</v>
      </c>
      <c r="DR48" s="91" t="s">
        <v>256</v>
      </c>
      <c r="DS48" s="91" t="s">
        <v>257</v>
      </c>
      <c r="DT48" s="91"/>
      <c r="DU48" s="91"/>
      <c r="DV48" s="91"/>
    </row>
    <row r="49" spans="1:126" x14ac:dyDescent="0.25">
      <c r="A49" s="3"/>
      <c r="B49" s="91" t="s">
        <v>258</v>
      </c>
      <c r="C49" s="91" t="s">
        <v>181</v>
      </c>
      <c r="D49" s="91">
        <v>500007</v>
      </c>
      <c r="E49" s="91" t="s">
        <v>187</v>
      </c>
      <c r="F49" s="91" t="s">
        <v>94</v>
      </c>
      <c r="G49" s="93">
        <v>8.4722222222222213E-2</v>
      </c>
      <c r="H49" s="91" t="s">
        <v>101</v>
      </c>
      <c r="I49" s="91">
        <v>-35.26</v>
      </c>
      <c r="J49" s="91" t="s">
        <v>96</v>
      </c>
      <c r="K49" s="91" t="s">
        <v>96</v>
      </c>
      <c r="L49" s="91" t="s">
        <v>109</v>
      </c>
      <c r="M49" s="91">
        <v>0</v>
      </c>
      <c r="N49" s="91">
        <v>16830.7</v>
      </c>
      <c r="O49" s="91">
        <v>70571.5</v>
      </c>
      <c r="P49" s="91">
        <v>0</v>
      </c>
      <c r="Q49" s="91">
        <v>0</v>
      </c>
      <c r="R49" s="91">
        <v>0</v>
      </c>
      <c r="S49" s="91">
        <v>57690.5</v>
      </c>
      <c r="T49" s="91">
        <v>145093</v>
      </c>
      <c r="U49" s="91">
        <v>77659.399999999994</v>
      </c>
      <c r="V49" s="91">
        <v>0</v>
      </c>
      <c r="W49" s="91">
        <v>201.45599999999999</v>
      </c>
      <c r="X49" s="91">
        <v>222954</v>
      </c>
      <c r="Y49" s="91">
        <v>60.6203</v>
      </c>
      <c r="Z49" s="91">
        <v>0</v>
      </c>
      <c r="AA49" s="91">
        <v>0</v>
      </c>
      <c r="AB49" s="91">
        <v>0</v>
      </c>
      <c r="AC49" s="91">
        <v>0</v>
      </c>
      <c r="AD49" s="91">
        <v>1072.5899999999999</v>
      </c>
      <c r="AE49" s="91">
        <v>0</v>
      </c>
      <c r="AF49" s="91">
        <v>1133.21</v>
      </c>
      <c r="AG49" s="91">
        <v>0</v>
      </c>
      <c r="AH49" s="91">
        <v>0</v>
      </c>
      <c r="AI49" s="91">
        <v>0</v>
      </c>
      <c r="AJ49" s="91">
        <v>1133.21</v>
      </c>
      <c r="AK49" s="91">
        <v>0</v>
      </c>
      <c r="AL49" s="91">
        <v>0</v>
      </c>
      <c r="AM49" s="91">
        <v>0</v>
      </c>
      <c r="AN49" s="91">
        <v>0</v>
      </c>
      <c r="AO49" s="91">
        <v>0</v>
      </c>
      <c r="AP49" s="91">
        <v>0</v>
      </c>
      <c r="AQ49" s="91">
        <v>0</v>
      </c>
      <c r="AR49" s="91">
        <v>0</v>
      </c>
      <c r="AS49" s="91">
        <v>0</v>
      </c>
      <c r="AT49" s="91">
        <v>0</v>
      </c>
      <c r="AU49" s="91">
        <v>0</v>
      </c>
      <c r="AV49" s="91">
        <v>0</v>
      </c>
      <c r="AW49" s="91">
        <v>0.412999</v>
      </c>
      <c r="AX49" s="91">
        <v>39.135199999999998</v>
      </c>
      <c r="AY49" s="91">
        <v>68.027799999999999</v>
      </c>
      <c r="AZ49" s="91">
        <v>0</v>
      </c>
      <c r="BA49" s="91">
        <v>0</v>
      </c>
      <c r="BB49" s="91">
        <v>6.3358299999999996</v>
      </c>
      <c r="BC49" s="91">
        <v>58.170999999999999</v>
      </c>
      <c r="BD49" s="91">
        <v>172.083</v>
      </c>
      <c r="BE49" s="91"/>
      <c r="BF49" s="91"/>
      <c r="BG49" s="91"/>
      <c r="BH49" s="91"/>
      <c r="BI49" s="91"/>
      <c r="BJ49" s="91"/>
      <c r="BK49" s="91" t="s">
        <v>96</v>
      </c>
      <c r="BL49" s="91" t="s">
        <v>96</v>
      </c>
      <c r="BM49" s="91" t="s">
        <v>198</v>
      </c>
      <c r="BN49" s="91">
        <v>2.2438400000000001</v>
      </c>
      <c r="BO49" s="91">
        <v>34019</v>
      </c>
      <c r="BP49" s="91">
        <v>15831.4</v>
      </c>
      <c r="BQ49" s="91">
        <v>0</v>
      </c>
      <c r="BR49" s="91">
        <v>876.154</v>
      </c>
      <c r="BS49" s="91">
        <v>0</v>
      </c>
      <c r="BT49" s="91">
        <v>55436.3</v>
      </c>
      <c r="BU49" s="91">
        <v>106165</v>
      </c>
      <c r="BV49" s="91">
        <v>77659.399999999994</v>
      </c>
      <c r="BW49" s="91">
        <v>0</v>
      </c>
      <c r="BX49" s="91">
        <v>424.5</v>
      </c>
      <c r="BY49" s="91">
        <v>184249</v>
      </c>
      <c r="BZ49" s="91">
        <v>397.11500000000001</v>
      </c>
      <c r="CA49" s="91">
        <v>0</v>
      </c>
      <c r="CB49" s="91">
        <v>0</v>
      </c>
      <c r="CC49" s="91">
        <v>0</v>
      </c>
      <c r="CD49" s="91">
        <v>0</v>
      </c>
      <c r="CE49" s="91">
        <v>1161.21</v>
      </c>
      <c r="CF49" s="91">
        <v>0</v>
      </c>
      <c r="CG49" s="91">
        <v>1558.32</v>
      </c>
      <c r="CH49" s="91">
        <v>0</v>
      </c>
      <c r="CI49" s="91">
        <v>0</v>
      </c>
      <c r="CJ49" s="91">
        <v>0</v>
      </c>
      <c r="CK49" s="91">
        <v>1558.32</v>
      </c>
      <c r="CL49" s="91">
        <v>0</v>
      </c>
      <c r="CM49" s="91">
        <v>0</v>
      </c>
      <c r="CN49" s="91">
        <v>0</v>
      </c>
      <c r="CO49" s="91">
        <v>0</v>
      </c>
      <c r="CP49" s="91">
        <v>0</v>
      </c>
      <c r="CQ49" s="91">
        <v>0</v>
      </c>
      <c r="CR49" s="91">
        <v>0</v>
      </c>
      <c r="CS49" s="91">
        <v>0</v>
      </c>
      <c r="CT49" s="91">
        <v>0</v>
      </c>
      <c r="CU49" s="91">
        <v>0</v>
      </c>
      <c r="CV49" s="91">
        <v>0</v>
      </c>
      <c r="CW49" s="91">
        <v>0</v>
      </c>
      <c r="CX49" s="91">
        <v>2.7546599999999999</v>
      </c>
      <c r="CY49" s="91">
        <v>54.592799999999997</v>
      </c>
      <c r="CZ49" s="91">
        <v>16.059899999999999</v>
      </c>
      <c r="DA49" s="91">
        <v>0</v>
      </c>
      <c r="DB49" s="91">
        <v>0.62895100000000004</v>
      </c>
      <c r="DC49" s="91">
        <v>6.8592199999999997</v>
      </c>
      <c r="DD49" s="91">
        <v>55.937399999999997</v>
      </c>
      <c r="DE49" s="91">
        <v>136.833</v>
      </c>
      <c r="DF49" s="91"/>
      <c r="DG49" s="91"/>
      <c r="DH49" s="91"/>
      <c r="DI49" s="91"/>
      <c r="DJ49" s="91"/>
      <c r="DK49" s="91"/>
      <c r="DL49" s="91" t="s">
        <v>208</v>
      </c>
      <c r="DM49" s="91" t="s">
        <v>255</v>
      </c>
      <c r="DN49" s="91" t="s">
        <v>98</v>
      </c>
      <c r="DO49" s="91" t="s">
        <v>193</v>
      </c>
      <c r="DP49" s="91">
        <v>8.5</v>
      </c>
      <c r="DQ49" s="91" t="s">
        <v>99</v>
      </c>
      <c r="DR49" s="91" t="s">
        <v>256</v>
      </c>
      <c r="DS49" s="91" t="s">
        <v>259</v>
      </c>
      <c r="DT49" s="91"/>
      <c r="DU49" s="91"/>
      <c r="DV49" s="91"/>
    </row>
    <row r="50" spans="1:126" x14ac:dyDescent="0.25">
      <c r="B50" s="91" t="s">
        <v>260</v>
      </c>
      <c r="C50" s="91" t="s">
        <v>171</v>
      </c>
      <c r="D50" s="91">
        <v>500015</v>
      </c>
      <c r="E50" s="91" t="s">
        <v>102</v>
      </c>
      <c r="F50" s="91" t="s">
        <v>94</v>
      </c>
      <c r="G50" s="93">
        <v>8.6805555555555566E-2</v>
      </c>
      <c r="H50" s="91" t="s">
        <v>101</v>
      </c>
      <c r="I50" s="91">
        <v>-28.57</v>
      </c>
      <c r="J50" s="91" t="s">
        <v>96</v>
      </c>
      <c r="K50" s="91" t="s">
        <v>96</v>
      </c>
      <c r="L50" s="91" t="s">
        <v>199</v>
      </c>
      <c r="M50" s="91">
        <v>0</v>
      </c>
      <c r="N50" s="91">
        <v>97376.5</v>
      </c>
      <c r="O50" s="91">
        <v>73371</v>
      </c>
      <c r="P50" s="91">
        <v>0</v>
      </c>
      <c r="Q50" s="91">
        <v>0</v>
      </c>
      <c r="R50" s="91">
        <v>0</v>
      </c>
      <c r="S50" s="91">
        <v>58788</v>
      </c>
      <c r="T50" s="91">
        <v>229535</v>
      </c>
      <c r="U50" s="91">
        <v>77659.399999999994</v>
      </c>
      <c r="V50" s="91">
        <v>0</v>
      </c>
      <c r="W50" s="91">
        <v>202.15199999999999</v>
      </c>
      <c r="X50" s="91">
        <v>307397</v>
      </c>
      <c r="Y50" s="91">
        <v>82.266099999999994</v>
      </c>
      <c r="Z50" s="91">
        <v>0</v>
      </c>
      <c r="AA50" s="91">
        <v>0</v>
      </c>
      <c r="AB50" s="91">
        <v>0</v>
      </c>
      <c r="AC50" s="91">
        <v>0</v>
      </c>
      <c r="AD50" s="91">
        <v>943.57799999999997</v>
      </c>
      <c r="AE50" s="91">
        <v>0</v>
      </c>
      <c r="AF50" s="91">
        <v>1025.8399999999999</v>
      </c>
      <c r="AG50" s="91">
        <v>0</v>
      </c>
      <c r="AH50" s="91">
        <v>0</v>
      </c>
      <c r="AI50" s="91">
        <v>0</v>
      </c>
      <c r="AJ50" s="91">
        <v>1025.8399999999999</v>
      </c>
      <c r="AK50" s="91">
        <v>0</v>
      </c>
      <c r="AL50" s="91">
        <v>0</v>
      </c>
      <c r="AM50" s="91">
        <v>0</v>
      </c>
      <c r="AN50" s="91">
        <v>0</v>
      </c>
      <c r="AO50" s="91">
        <v>0</v>
      </c>
      <c r="AP50" s="91">
        <v>0</v>
      </c>
      <c r="AQ50" s="91">
        <v>0</v>
      </c>
      <c r="AR50" s="91">
        <v>0</v>
      </c>
      <c r="AS50" s="91">
        <v>0</v>
      </c>
      <c r="AT50" s="91">
        <v>0</v>
      </c>
      <c r="AU50" s="91">
        <v>0</v>
      </c>
      <c r="AV50" s="91">
        <v>0</v>
      </c>
      <c r="AW50" s="91">
        <v>0.56637000000000004</v>
      </c>
      <c r="AX50" s="91">
        <v>132.39599999999999</v>
      </c>
      <c r="AY50" s="91">
        <v>69.299599999999998</v>
      </c>
      <c r="AZ50" s="91">
        <v>0</v>
      </c>
      <c r="BA50" s="91">
        <v>0</v>
      </c>
      <c r="BB50" s="91">
        <v>5.5738899999999996</v>
      </c>
      <c r="BC50" s="91">
        <v>57.645299999999999</v>
      </c>
      <c r="BD50" s="91">
        <v>265.48099999999999</v>
      </c>
      <c r="BE50" s="91"/>
      <c r="BF50" s="91"/>
      <c r="BG50" s="91"/>
      <c r="BH50" s="91"/>
      <c r="BI50" s="91"/>
      <c r="BJ50" s="91"/>
      <c r="BK50" s="91" t="s">
        <v>96</v>
      </c>
      <c r="BL50" s="91" t="s">
        <v>96</v>
      </c>
      <c r="BM50" s="91" t="s">
        <v>108</v>
      </c>
      <c r="BN50" s="91">
        <v>2.1783000000000001</v>
      </c>
      <c r="BO50" s="91">
        <v>113478</v>
      </c>
      <c r="BP50" s="91">
        <v>21268.6</v>
      </c>
      <c r="BQ50" s="91">
        <v>0</v>
      </c>
      <c r="BR50" s="91">
        <v>617.90300000000002</v>
      </c>
      <c r="BS50" s="91">
        <v>0</v>
      </c>
      <c r="BT50" s="91">
        <v>56504.6</v>
      </c>
      <c r="BU50" s="91">
        <v>191872</v>
      </c>
      <c r="BV50" s="91">
        <v>77659.399999999994</v>
      </c>
      <c r="BW50" s="91">
        <v>0</v>
      </c>
      <c r="BX50" s="91">
        <v>424.5</v>
      </c>
      <c r="BY50" s="91">
        <v>269956</v>
      </c>
      <c r="BZ50" s="91">
        <v>375.10399999999998</v>
      </c>
      <c r="CA50" s="91">
        <v>0</v>
      </c>
      <c r="CB50" s="91">
        <v>0</v>
      </c>
      <c r="CC50" s="91">
        <v>0</v>
      </c>
      <c r="CD50" s="91">
        <v>0</v>
      </c>
      <c r="CE50" s="91">
        <v>1024.1199999999999</v>
      </c>
      <c r="CF50" s="91">
        <v>0</v>
      </c>
      <c r="CG50" s="91">
        <v>1399.23</v>
      </c>
      <c r="CH50" s="91">
        <v>0</v>
      </c>
      <c r="CI50" s="91">
        <v>0</v>
      </c>
      <c r="CJ50" s="91">
        <v>0</v>
      </c>
      <c r="CK50" s="91">
        <v>1399.23</v>
      </c>
      <c r="CL50" s="91">
        <v>0</v>
      </c>
      <c r="CM50" s="91">
        <v>0</v>
      </c>
      <c r="CN50" s="91">
        <v>0</v>
      </c>
      <c r="CO50" s="91">
        <v>0</v>
      </c>
      <c r="CP50" s="91">
        <v>0</v>
      </c>
      <c r="CQ50" s="91">
        <v>0</v>
      </c>
      <c r="CR50" s="91">
        <v>0</v>
      </c>
      <c r="CS50" s="91">
        <v>0</v>
      </c>
      <c r="CT50" s="91">
        <v>0</v>
      </c>
      <c r="CU50" s="91">
        <v>0</v>
      </c>
      <c r="CV50" s="91">
        <v>0</v>
      </c>
      <c r="CW50" s="91">
        <v>0</v>
      </c>
      <c r="CX50" s="91">
        <v>2.6454599999999999</v>
      </c>
      <c r="CY50" s="91">
        <v>149.58199999999999</v>
      </c>
      <c r="CZ50" s="91">
        <v>22.6435</v>
      </c>
      <c r="DA50" s="91">
        <v>0</v>
      </c>
      <c r="DB50" s="91">
        <v>0.43484800000000001</v>
      </c>
      <c r="DC50" s="91">
        <v>6.04854</v>
      </c>
      <c r="DD50" s="91">
        <v>55.572099999999999</v>
      </c>
      <c r="DE50" s="91">
        <v>236.92599999999999</v>
      </c>
      <c r="DF50" s="91"/>
      <c r="DG50" s="91"/>
      <c r="DH50" s="91"/>
      <c r="DI50" s="91"/>
      <c r="DJ50" s="91"/>
      <c r="DK50" s="91"/>
      <c r="DL50" s="91" t="s">
        <v>208</v>
      </c>
      <c r="DM50" s="91" t="s">
        <v>255</v>
      </c>
      <c r="DN50" s="91" t="s">
        <v>98</v>
      </c>
      <c r="DO50" s="91" t="s">
        <v>193</v>
      </c>
      <c r="DP50" s="91">
        <v>8.5</v>
      </c>
      <c r="DQ50" s="91" t="s">
        <v>99</v>
      </c>
      <c r="DR50" s="91" t="s">
        <v>256</v>
      </c>
      <c r="DS50" s="91" t="s">
        <v>259</v>
      </c>
      <c r="DT50" s="91"/>
      <c r="DU50" s="91"/>
      <c r="DV50" s="91"/>
    </row>
    <row r="51" spans="1:126" x14ac:dyDescent="0.25">
      <c r="B51" s="91" t="s">
        <v>261</v>
      </c>
      <c r="C51" s="91" t="s">
        <v>172</v>
      </c>
      <c r="D51" s="91">
        <v>500115</v>
      </c>
      <c r="E51" s="91" t="s">
        <v>102</v>
      </c>
      <c r="F51" s="91" t="s">
        <v>94</v>
      </c>
      <c r="G51" s="93">
        <v>8.7500000000000008E-2</v>
      </c>
      <c r="H51" s="91" t="s">
        <v>101</v>
      </c>
      <c r="I51" s="91">
        <v>-26.38</v>
      </c>
      <c r="J51" s="91" t="s">
        <v>96</v>
      </c>
      <c r="K51" s="91" t="s">
        <v>96</v>
      </c>
      <c r="L51" s="91" t="s">
        <v>199</v>
      </c>
      <c r="M51" s="91">
        <v>0</v>
      </c>
      <c r="N51" s="91">
        <v>95660.800000000003</v>
      </c>
      <c r="O51" s="91">
        <v>73369.899999999994</v>
      </c>
      <c r="P51" s="91">
        <v>0</v>
      </c>
      <c r="Q51" s="91">
        <v>0</v>
      </c>
      <c r="R51" s="91">
        <v>0</v>
      </c>
      <c r="S51" s="91">
        <v>58788</v>
      </c>
      <c r="T51" s="91">
        <v>227819</v>
      </c>
      <c r="U51" s="91">
        <v>77659.399999999994</v>
      </c>
      <c r="V51" s="91">
        <v>0</v>
      </c>
      <c r="W51" s="91">
        <v>202.15199999999999</v>
      </c>
      <c r="X51" s="91">
        <v>305680</v>
      </c>
      <c r="Y51" s="91">
        <v>74.420400000000001</v>
      </c>
      <c r="Z51" s="91">
        <v>0</v>
      </c>
      <c r="AA51" s="91">
        <v>0</v>
      </c>
      <c r="AB51" s="91">
        <v>0</v>
      </c>
      <c r="AC51" s="91">
        <v>0</v>
      </c>
      <c r="AD51" s="91">
        <v>943.57799999999997</v>
      </c>
      <c r="AE51" s="91">
        <v>0</v>
      </c>
      <c r="AF51" s="91">
        <v>1018</v>
      </c>
      <c r="AG51" s="91">
        <v>0</v>
      </c>
      <c r="AH51" s="91">
        <v>0</v>
      </c>
      <c r="AI51" s="91">
        <v>0</v>
      </c>
      <c r="AJ51" s="91">
        <v>1018</v>
      </c>
      <c r="AK51" s="91">
        <v>0</v>
      </c>
      <c r="AL51" s="91">
        <v>0</v>
      </c>
      <c r="AM51" s="91">
        <v>0</v>
      </c>
      <c r="AN51" s="91">
        <v>0</v>
      </c>
      <c r="AO51" s="91">
        <v>0</v>
      </c>
      <c r="AP51" s="91">
        <v>0</v>
      </c>
      <c r="AQ51" s="91">
        <v>0</v>
      </c>
      <c r="AR51" s="91">
        <v>0</v>
      </c>
      <c r="AS51" s="91">
        <v>0</v>
      </c>
      <c r="AT51" s="91">
        <v>0</v>
      </c>
      <c r="AU51" s="91">
        <v>0</v>
      </c>
      <c r="AV51" s="91">
        <v>0</v>
      </c>
      <c r="AW51" s="91">
        <v>0.51050399999999996</v>
      </c>
      <c r="AX51" s="91">
        <v>130.26599999999999</v>
      </c>
      <c r="AY51" s="91">
        <v>69.2988</v>
      </c>
      <c r="AZ51" s="91">
        <v>0</v>
      </c>
      <c r="BA51" s="91">
        <v>0</v>
      </c>
      <c r="BB51" s="91">
        <v>5.5738899999999996</v>
      </c>
      <c r="BC51" s="91">
        <v>57.645299999999999</v>
      </c>
      <c r="BD51" s="91">
        <v>263.29500000000002</v>
      </c>
      <c r="BE51" s="91"/>
      <c r="BF51" s="91"/>
      <c r="BG51" s="91"/>
      <c r="BH51" s="91"/>
      <c r="BI51" s="91"/>
      <c r="BJ51" s="91"/>
      <c r="BK51" s="91" t="s">
        <v>96</v>
      </c>
      <c r="BL51" s="91" t="s">
        <v>96</v>
      </c>
      <c r="BM51" s="91" t="s">
        <v>108</v>
      </c>
      <c r="BN51" s="91">
        <v>2.1783000000000001</v>
      </c>
      <c r="BO51" s="91">
        <v>113478</v>
      </c>
      <c r="BP51" s="91">
        <v>21268.6</v>
      </c>
      <c r="BQ51" s="91">
        <v>0</v>
      </c>
      <c r="BR51" s="91">
        <v>617.90300000000002</v>
      </c>
      <c r="BS51" s="91">
        <v>0</v>
      </c>
      <c r="BT51" s="91">
        <v>56504.6</v>
      </c>
      <c r="BU51" s="91">
        <v>191872</v>
      </c>
      <c r="BV51" s="91">
        <v>77659.399999999994</v>
      </c>
      <c r="BW51" s="91">
        <v>0</v>
      </c>
      <c r="BX51" s="91">
        <v>424.5</v>
      </c>
      <c r="BY51" s="91">
        <v>269956</v>
      </c>
      <c r="BZ51" s="91">
        <v>375.10399999999998</v>
      </c>
      <c r="CA51" s="91">
        <v>0</v>
      </c>
      <c r="CB51" s="91">
        <v>0</v>
      </c>
      <c r="CC51" s="91">
        <v>0</v>
      </c>
      <c r="CD51" s="91">
        <v>0</v>
      </c>
      <c r="CE51" s="91">
        <v>1024.1199999999999</v>
      </c>
      <c r="CF51" s="91">
        <v>0</v>
      </c>
      <c r="CG51" s="91">
        <v>1399.23</v>
      </c>
      <c r="CH51" s="91">
        <v>0</v>
      </c>
      <c r="CI51" s="91">
        <v>0</v>
      </c>
      <c r="CJ51" s="91">
        <v>0</v>
      </c>
      <c r="CK51" s="91">
        <v>1399.23</v>
      </c>
      <c r="CL51" s="91">
        <v>0</v>
      </c>
      <c r="CM51" s="91">
        <v>0</v>
      </c>
      <c r="CN51" s="91">
        <v>0</v>
      </c>
      <c r="CO51" s="91">
        <v>0</v>
      </c>
      <c r="CP51" s="91">
        <v>0</v>
      </c>
      <c r="CQ51" s="91">
        <v>0</v>
      </c>
      <c r="CR51" s="91">
        <v>0</v>
      </c>
      <c r="CS51" s="91">
        <v>0</v>
      </c>
      <c r="CT51" s="91">
        <v>0</v>
      </c>
      <c r="CU51" s="91">
        <v>0</v>
      </c>
      <c r="CV51" s="91">
        <v>0</v>
      </c>
      <c r="CW51" s="91">
        <v>0</v>
      </c>
      <c r="CX51" s="91">
        <v>2.6454599999999999</v>
      </c>
      <c r="CY51" s="91">
        <v>149.58199999999999</v>
      </c>
      <c r="CZ51" s="91">
        <v>22.6435</v>
      </c>
      <c r="DA51" s="91">
        <v>0</v>
      </c>
      <c r="DB51" s="91">
        <v>0.43484800000000001</v>
      </c>
      <c r="DC51" s="91">
        <v>6.04854</v>
      </c>
      <c r="DD51" s="91">
        <v>55.572099999999999</v>
      </c>
      <c r="DE51" s="91">
        <v>236.92599999999999</v>
      </c>
      <c r="DF51" s="91"/>
      <c r="DG51" s="91"/>
      <c r="DH51" s="91"/>
      <c r="DI51" s="91"/>
      <c r="DJ51" s="91"/>
      <c r="DK51" s="91"/>
      <c r="DL51" s="91" t="s">
        <v>208</v>
      </c>
      <c r="DM51" s="91" t="s">
        <v>255</v>
      </c>
      <c r="DN51" s="91" t="s">
        <v>98</v>
      </c>
      <c r="DO51" s="91" t="s">
        <v>193</v>
      </c>
      <c r="DP51" s="91">
        <v>8.5</v>
      </c>
      <c r="DQ51" s="91" t="s">
        <v>99</v>
      </c>
      <c r="DR51" s="91" t="s">
        <v>256</v>
      </c>
      <c r="DS51" s="91" t="s">
        <v>259</v>
      </c>
      <c r="DT51" s="91"/>
      <c r="DU51" s="91"/>
      <c r="DV51" s="91"/>
    </row>
    <row r="52" spans="1:126" x14ac:dyDescent="0.25">
      <c r="B52" s="91" t="s">
        <v>262</v>
      </c>
      <c r="C52" s="91" t="s">
        <v>173</v>
      </c>
      <c r="D52" s="91">
        <v>500215</v>
      </c>
      <c r="E52" s="91" t="s">
        <v>102</v>
      </c>
      <c r="F52" s="91" t="s">
        <v>94</v>
      </c>
      <c r="G52" s="93">
        <v>8.7500000000000008E-2</v>
      </c>
      <c r="H52" s="91" t="s">
        <v>101</v>
      </c>
      <c r="I52" s="91">
        <v>-26.33</v>
      </c>
      <c r="J52" s="91" t="s">
        <v>96</v>
      </c>
      <c r="K52" s="91" t="s">
        <v>96</v>
      </c>
      <c r="L52" s="91" t="s">
        <v>199</v>
      </c>
      <c r="M52" s="91">
        <v>0</v>
      </c>
      <c r="N52" s="91">
        <v>95886.6</v>
      </c>
      <c r="O52" s="91">
        <v>73369.899999999994</v>
      </c>
      <c r="P52" s="91">
        <v>0</v>
      </c>
      <c r="Q52" s="91">
        <v>0</v>
      </c>
      <c r="R52" s="91">
        <v>0</v>
      </c>
      <c r="S52" s="91">
        <v>58788</v>
      </c>
      <c r="T52" s="91">
        <v>228044</v>
      </c>
      <c r="U52" s="91">
        <v>77659.399999999994</v>
      </c>
      <c r="V52" s="91">
        <v>0</v>
      </c>
      <c r="W52" s="91">
        <v>202.15199999999999</v>
      </c>
      <c r="X52" s="91">
        <v>305906</v>
      </c>
      <c r="Y52" s="91">
        <v>67.308499999999995</v>
      </c>
      <c r="Z52" s="91">
        <v>0</v>
      </c>
      <c r="AA52" s="91">
        <v>0</v>
      </c>
      <c r="AB52" s="91">
        <v>0</v>
      </c>
      <c r="AC52" s="91">
        <v>0</v>
      </c>
      <c r="AD52" s="91">
        <v>943.577</v>
      </c>
      <c r="AE52" s="91">
        <v>0</v>
      </c>
      <c r="AF52" s="91">
        <v>1010.89</v>
      </c>
      <c r="AG52" s="91">
        <v>0</v>
      </c>
      <c r="AH52" s="91">
        <v>0</v>
      </c>
      <c r="AI52" s="91">
        <v>0</v>
      </c>
      <c r="AJ52" s="91">
        <v>1010.89</v>
      </c>
      <c r="AK52" s="91">
        <v>0</v>
      </c>
      <c r="AL52" s="91">
        <v>0</v>
      </c>
      <c r="AM52" s="91">
        <v>0</v>
      </c>
      <c r="AN52" s="91">
        <v>0</v>
      </c>
      <c r="AO52" s="91">
        <v>0</v>
      </c>
      <c r="AP52" s="91">
        <v>0</v>
      </c>
      <c r="AQ52" s="91">
        <v>0</v>
      </c>
      <c r="AR52" s="91">
        <v>0</v>
      </c>
      <c r="AS52" s="91">
        <v>0</v>
      </c>
      <c r="AT52" s="91">
        <v>0</v>
      </c>
      <c r="AU52" s="91">
        <v>0</v>
      </c>
      <c r="AV52" s="91">
        <v>0</v>
      </c>
      <c r="AW52" s="91">
        <v>0.45977699999999999</v>
      </c>
      <c r="AX52" s="91">
        <v>130.26900000000001</v>
      </c>
      <c r="AY52" s="91">
        <v>69.2988</v>
      </c>
      <c r="AZ52" s="91">
        <v>0</v>
      </c>
      <c r="BA52" s="91">
        <v>0</v>
      </c>
      <c r="BB52" s="91">
        <v>5.5738899999999996</v>
      </c>
      <c r="BC52" s="91">
        <v>57.645299999999999</v>
      </c>
      <c r="BD52" s="91">
        <v>263.24700000000001</v>
      </c>
      <c r="BE52" s="91"/>
      <c r="BF52" s="91"/>
      <c r="BG52" s="91"/>
      <c r="BH52" s="91"/>
      <c r="BI52" s="91"/>
      <c r="BJ52" s="91"/>
      <c r="BK52" s="91" t="s">
        <v>96</v>
      </c>
      <c r="BL52" s="91" t="s">
        <v>96</v>
      </c>
      <c r="BM52" s="91" t="s">
        <v>108</v>
      </c>
      <c r="BN52" s="91">
        <v>2.1783000000000001</v>
      </c>
      <c r="BO52" s="91">
        <v>113478</v>
      </c>
      <c r="BP52" s="91">
        <v>21268.6</v>
      </c>
      <c r="BQ52" s="91">
        <v>0</v>
      </c>
      <c r="BR52" s="91">
        <v>617.90300000000002</v>
      </c>
      <c r="BS52" s="91">
        <v>0</v>
      </c>
      <c r="BT52" s="91">
        <v>56504.6</v>
      </c>
      <c r="BU52" s="91">
        <v>191872</v>
      </c>
      <c r="BV52" s="91">
        <v>77659.399999999994</v>
      </c>
      <c r="BW52" s="91">
        <v>0</v>
      </c>
      <c r="BX52" s="91">
        <v>424.5</v>
      </c>
      <c r="BY52" s="91">
        <v>269956</v>
      </c>
      <c r="BZ52" s="91">
        <v>375.10399999999998</v>
      </c>
      <c r="CA52" s="91">
        <v>0</v>
      </c>
      <c r="CB52" s="91">
        <v>0</v>
      </c>
      <c r="CC52" s="91">
        <v>0</v>
      </c>
      <c r="CD52" s="91">
        <v>0</v>
      </c>
      <c r="CE52" s="91">
        <v>1024.1199999999999</v>
      </c>
      <c r="CF52" s="91">
        <v>0</v>
      </c>
      <c r="CG52" s="91">
        <v>1399.23</v>
      </c>
      <c r="CH52" s="91">
        <v>0</v>
      </c>
      <c r="CI52" s="91">
        <v>0</v>
      </c>
      <c r="CJ52" s="91">
        <v>0</v>
      </c>
      <c r="CK52" s="91">
        <v>1399.23</v>
      </c>
      <c r="CL52" s="91">
        <v>0</v>
      </c>
      <c r="CM52" s="91">
        <v>0</v>
      </c>
      <c r="CN52" s="91">
        <v>0</v>
      </c>
      <c r="CO52" s="91">
        <v>0</v>
      </c>
      <c r="CP52" s="91">
        <v>0</v>
      </c>
      <c r="CQ52" s="91">
        <v>0</v>
      </c>
      <c r="CR52" s="91">
        <v>0</v>
      </c>
      <c r="CS52" s="91">
        <v>0</v>
      </c>
      <c r="CT52" s="91">
        <v>0</v>
      </c>
      <c r="CU52" s="91">
        <v>0</v>
      </c>
      <c r="CV52" s="91">
        <v>0</v>
      </c>
      <c r="CW52" s="91">
        <v>0</v>
      </c>
      <c r="CX52" s="91">
        <v>2.6454599999999999</v>
      </c>
      <c r="CY52" s="91">
        <v>149.58199999999999</v>
      </c>
      <c r="CZ52" s="91">
        <v>22.6435</v>
      </c>
      <c r="DA52" s="91">
        <v>0</v>
      </c>
      <c r="DB52" s="91">
        <v>0.43484800000000001</v>
      </c>
      <c r="DC52" s="91">
        <v>6.04854</v>
      </c>
      <c r="DD52" s="91">
        <v>55.572099999999999</v>
      </c>
      <c r="DE52" s="91">
        <v>236.92599999999999</v>
      </c>
      <c r="DF52" s="91"/>
      <c r="DG52" s="91"/>
      <c r="DH52" s="91"/>
      <c r="DI52" s="91"/>
      <c r="DJ52" s="91"/>
      <c r="DK52" s="91"/>
      <c r="DL52" s="91" t="s">
        <v>208</v>
      </c>
      <c r="DM52" s="91" t="s">
        <v>255</v>
      </c>
      <c r="DN52" s="91" t="s">
        <v>98</v>
      </c>
      <c r="DO52" s="91" t="s">
        <v>193</v>
      </c>
      <c r="DP52" s="91">
        <v>8.5</v>
      </c>
      <c r="DQ52" s="91" t="s">
        <v>99</v>
      </c>
      <c r="DR52" s="91" t="s">
        <v>256</v>
      </c>
      <c r="DS52" s="91" t="s">
        <v>257</v>
      </c>
      <c r="DT52" s="91"/>
      <c r="DU52" s="91"/>
      <c r="DV52" s="91"/>
    </row>
    <row r="53" spans="1:126" x14ac:dyDescent="0.25">
      <c r="A53" s="24"/>
      <c r="B53" s="91" t="s">
        <v>263</v>
      </c>
      <c r="C53" s="91" t="s">
        <v>174</v>
      </c>
      <c r="D53" s="91">
        <v>500315</v>
      </c>
      <c r="E53" s="91" t="s">
        <v>102</v>
      </c>
      <c r="F53" s="91" t="s">
        <v>94</v>
      </c>
      <c r="G53" s="93">
        <v>8.7500000000000008E-2</v>
      </c>
      <c r="H53" s="91" t="s">
        <v>101</v>
      </c>
      <c r="I53" s="91">
        <v>-27.08</v>
      </c>
      <c r="J53" s="91" t="s">
        <v>96</v>
      </c>
      <c r="K53" s="91" t="s">
        <v>96</v>
      </c>
      <c r="L53" s="91" t="s">
        <v>199</v>
      </c>
      <c r="M53" s="91">
        <v>0</v>
      </c>
      <c r="N53" s="91">
        <v>96273.9</v>
      </c>
      <c r="O53" s="91">
        <v>73369.899999999994</v>
      </c>
      <c r="P53" s="91">
        <v>0</v>
      </c>
      <c r="Q53" s="91">
        <v>0</v>
      </c>
      <c r="R53" s="91">
        <v>0</v>
      </c>
      <c r="S53" s="91">
        <v>58788</v>
      </c>
      <c r="T53" s="91">
        <v>228432</v>
      </c>
      <c r="U53" s="91">
        <v>77659.399999999994</v>
      </c>
      <c r="V53" s="91">
        <v>0</v>
      </c>
      <c r="W53" s="91">
        <v>202.15199999999999</v>
      </c>
      <c r="X53" s="91">
        <v>306293</v>
      </c>
      <c r="Y53" s="91">
        <v>67.288300000000007</v>
      </c>
      <c r="Z53" s="91">
        <v>0</v>
      </c>
      <c r="AA53" s="91">
        <v>0</v>
      </c>
      <c r="AB53" s="91">
        <v>0</v>
      </c>
      <c r="AC53" s="91">
        <v>0</v>
      </c>
      <c r="AD53" s="91">
        <v>943.572</v>
      </c>
      <c r="AE53" s="91">
        <v>0</v>
      </c>
      <c r="AF53" s="91">
        <v>1010.86</v>
      </c>
      <c r="AG53" s="91">
        <v>0</v>
      </c>
      <c r="AH53" s="91">
        <v>0</v>
      </c>
      <c r="AI53" s="91">
        <v>0</v>
      </c>
      <c r="AJ53" s="91">
        <v>1010.86</v>
      </c>
      <c r="AK53" s="91">
        <v>0</v>
      </c>
      <c r="AL53" s="91">
        <v>0</v>
      </c>
      <c r="AM53" s="91">
        <v>0</v>
      </c>
      <c r="AN53" s="91">
        <v>0</v>
      </c>
      <c r="AO53" s="91">
        <v>0</v>
      </c>
      <c r="AP53" s="91">
        <v>0</v>
      </c>
      <c r="AQ53" s="91">
        <v>0</v>
      </c>
      <c r="AR53" s="91">
        <v>0</v>
      </c>
      <c r="AS53" s="91">
        <v>0</v>
      </c>
      <c r="AT53" s="91">
        <v>0</v>
      </c>
      <c r="AU53" s="91">
        <v>0</v>
      </c>
      <c r="AV53" s="91">
        <v>0</v>
      </c>
      <c r="AW53" s="91">
        <v>0.461974</v>
      </c>
      <c r="AX53" s="91">
        <v>131.018</v>
      </c>
      <c r="AY53" s="91">
        <v>69.2988</v>
      </c>
      <c r="AZ53" s="91">
        <v>0</v>
      </c>
      <c r="BA53" s="91">
        <v>0</v>
      </c>
      <c r="BB53" s="91">
        <v>5.5738500000000002</v>
      </c>
      <c r="BC53" s="91">
        <v>57.645299999999999</v>
      </c>
      <c r="BD53" s="91">
        <v>263.99799999999999</v>
      </c>
      <c r="BE53" s="91"/>
      <c r="BF53" s="91"/>
      <c r="BG53" s="91"/>
      <c r="BH53" s="91"/>
      <c r="BI53" s="91"/>
      <c r="BJ53" s="91"/>
      <c r="BK53" s="91" t="s">
        <v>96</v>
      </c>
      <c r="BL53" s="91" t="s">
        <v>96</v>
      </c>
      <c r="BM53" s="91" t="s">
        <v>108</v>
      </c>
      <c r="BN53" s="91">
        <v>2.1783000000000001</v>
      </c>
      <c r="BO53" s="91">
        <v>113478</v>
      </c>
      <c r="BP53" s="91">
        <v>21268.6</v>
      </c>
      <c r="BQ53" s="91">
        <v>0</v>
      </c>
      <c r="BR53" s="91">
        <v>617.90300000000002</v>
      </c>
      <c r="BS53" s="91">
        <v>0</v>
      </c>
      <c r="BT53" s="91">
        <v>56504.6</v>
      </c>
      <c r="BU53" s="91">
        <v>191872</v>
      </c>
      <c r="BV53" s="91">
        <v>77659.399999999994</v>
      </c>
      <c r="BW53" s="91">
        <v>0</v>
      </c>
      <c r="BX53" s="91">
        <v>424.5</v>
      </c>
      <c r="BY53" s="91">
        <v>269956</v>
      </c>
      <c r="BZ53" s="91">
        <v>375.10399999999998</v>
      </c>
      <c r="CA53" s="91">
        <v>0</v>
      </c>
      <c r="CB53" s="91">
        <v>0</v>
      </c>
      <c r="CC53" s="91">
        <v>0</v>
      </c>
      <c r="CD53" s="91">
        <v>0</v>
      </c>
      <c r="CE53" s="91">
        <v>1024.1199999999999</v>
      </c>
      <c r="CF53" s="91">
        <v>0</v>
      </c>
      <c r="CG53" s="91">
        <v>1399.23</v>
      </c>
      <c r="CH53" s="91">
        <v>0</v>
      </c>
      <c r="CI53" s="91">
        <v>0</v>
      </c>
      <c r="CJ53" s="91">
        <v>0</v>
      </c>
      <c r="CK53" s="91">
        <v>1399.23</v>
      </c>
      <c r="CL53" s="91">
        <v>0</v>
      </c>
      <c r="CM53" s="91">
        <v>0</v>
      </c>
      <c r="CN53" s="91">
        <v>0</v>
      </c>
      <c r="CO53" s="91">
        <v>0</v>
      </c>
      <c r="CP53" s="91">
        <v>0</v>
      </c>
      <c r="CQ53" s="91">
        <v>0</v>
      </c>
      <c r="CR53" s="91">
        <v>0</v>
      </c>
      <c r="CS53" s="91">
        <v>0</v>
      </c>
      <c r="CT53" s="91">
        <v>0</v>
      </c>
      <c r="CU53" s="91">
        <v>0</v>
      </c>
      <c r="CV53" s="91">
        <v>0</v>
      </c>
      <c r="CW53" s="91">
        <v>0</v>
      </c>
      <c r="CX53" s="91">
        <v>2.6454599999999999</v>
      </c>
      <c r="CY53" s="91">
        <v>149.58199999999999</v>
      </c>
      <c r="CZ53" s="91">
        <v>22.6435</v>
      </c>
      <c r="DA53" s="91">
        <v>0</v>
      </c>
      <c r="DB53" s="91">
        <v>0.43484800000000001</v>
      </c>
      <c r="DC53" s="91">
        <v>6.04854</v>
      </c>
      <c r="DD53" s="91">
        <v>55.572099999999999</v>
      </c>
      <c r="DE53" s="91">
        <v>236.92599999999999</v>
      </c>
      <c r="DF53" s="91"/>
      <c r="DG53" s="91"/>
      <c r="DH53" s="91"/>
      <c r="DI53" s="91"/>
      <c r="DJ53" s="91"/>
      <c r="DK53" s="91"/>
      <c r="DL53" s="91" t="s">
        <v>208</v>
      </c>
      <c r="DM53" s="91" t="s">
        <v>255</v>
      </c>
      <c r="DN53" s="91" t="s">
        <v>98</v>
      </c>
      <c r="DO53" s="91" t="s">
        <v>193</v>
      </c>
      <c r="DP53" s="91">
        <v>8.5</v>
      </c>
      <c r="DQ53" s="91" t="s">
        <v>99</v>
      </c>
      <c r="DR53" s="91" t="s">
        <v>256</v>
      </c>
      <c r="DS53" s="91" t="s">
        <v>259</v>
      </c>
      <c r="DT53" s="91"/>
      <c r="DU53" s="91"/>
      <c r="DV53" s="91"/>
    </row>
    <row r="54" spans="1:126" x14ac:dyDescent="0.25">
      <c r="A54" s="24"/>
      <c r="B54" s="91" t="s">
        <v>264</v>
      </c>
      <c r="C54" s="91" t="s">
        <v>167</v>
      </c>
      <c r="D54" s="91">
        <v>500706</v>
      </c>
      <c r="E54" s="91" t="s">
        <v>100</v>
      </c>
      <c r="F54" s="91" t="s">
        <v>94</v>
      </c>
      <c r="G54" s="93">
        <v>7.2222222222222229E-2</v>
      </c>
      <c r="H54" s="91" t="s">
        <v>101</v>
      </c>
      <c r="I54" s="91">
        <v>-33.92</v>
      </c>
      <c r="J54" s="91" t="s">
        <v>96</v>
      </c>
      <c r="K54" s="91" t="s">
        <v>96</v>
      </c>
      <c r="L54" s="91" t="s">
        <v>109</v>
      </c>
      <c r="M54" s="91">
        <v>0</v>
      </c>
      <c r="N54" s="91">
        <v>24757.200000000001</v>
      </c>
      <c r="O54" s="91">
        <v>70571.5</v>
      </c>
      <c r="P54" s="91">
        <v>0</v>
      </c>
      <c r="Q54" s="91">
        <v>0</v>
      </c>
      <c r="R54" s="91">
        <v>0</v>
      </c>
      <c r="S54" s="91">
        <v>56247.6</v>
      </c>
      <c r="T54" s="91">
        <v>151576</v>
      </c>
      <c r="U54" s="91">
        <v>77659.399999999994</v>
      </c>
      <c r="V54" s="91">
        <v>0</v>
      </c>
      <c r="W54" s="91">
        <v>200.149</v>
      </c>
      <c r="X54" s="91">
        <v>229436</v>
      </c>
      <c r="Y54" s="91">
        <v>123.949</v>
      </c>
      <c r="Z54" s="91">
        <v>0</v>
      </c>
      <c r="AA54" s="91">
        <v>0</v>
      </c>
      <c r="AB54" s="91">
        <v>0</v>
      </c>
      <c r="AC54" s="91">
        <v>0</v>
      </c>
      <c r="AD54" s="91">
        <v>1089.28</v>
      </c>
      <c r="AE54" s="91">
        <v>0</v>
      </c>
      <c r="AF54" s="91">
        <v>1213.23</v>
      </c>
      <c r="AG54" s="91">
        <v>0</v>
      </c>
      <c r="AH54" s="91">
        <v>0</v>
      </c>
      <c r="AI54" s="91">
        <v>0</v>
      </c>
      <c r="AJ54" s="91">
        <v>1213.23</v>
      </c>
      <c r="AK54" s="91">
        <v>0</v>
      </c>
      <c r="AL54" s="91">
        <v>0</v>
      </c>
      <c r="AM54" s="91">
        <v>0</v>
      </c>
      <c r="AN54" s="91">
        <v>0</v>
      </c>
      <c r="AO54" s="91">
        <v>0</v>
      </c>
      <c r="AP54" s="91">
        <v>0</v>
      </c>
      <c r="AQ54" s="91">
        <v>0</v>
      </c>
      <c r="AR54" s="91">
        <v>0</v>
      </c>
      <c r="AS54" s="91">
        <v>0</v>
      </c>
      <c r="AT54" s="91">
        <v>0</v>
      </c>
      <c r="AU54" s="91">
        <v>0</v>
      </c>
      <c r="AV54" s="91">
        <v>0</v>
      </c>
      <c r="AW54" s="91">
        <v>0.84511899999999995</v>
      </c>
      <c r="AX54" s="91">
        <v>47.007599999999996</v>
      </c>
      <c r="AY54" s="91">
        <v>67.005899999999997</v>
      </c>
      <c r="AZ54" s="91">
        <v>0</v>
      </c>
      <c r="BA54" s="91">
        <v>0</v>
      </c>
      <c r="BB54" s="91">
        <v>6.38835</v>
      </c>
      <c r="BC54" s="91">
        <v>54.589500000000001</v>
      </c>
      <c r="BD54" s="91">
        <v>175.83600000000001</v>
      </c>
      <c r="BE54" s="91"/>
      <c r="BF54" s="91"/>
      <c r="BG54" s="91"/>
      <c r="BH54" s="91"/>
      <c r="BI54" s="91"/>
      <c r="BJ54" s="91"/>
      <c r="BK54" s="91" t="s">
        <v>96</v>
      </c>
      <c r="BL54" s="91" t="s">
        <v>96</v>
      </c>
      <c r="BM54" s="91" t="s">
        <v>185</v>
      </c>
      <c r="BN54" s="91">
        <v>4.0616399999999997</v>
      </c>
      <c r="BO54" s="91">
        <v>40595.1</v>
      </c>
      <c r="BP54" s="91">
        <v>16022.7</v>
      </c>
      <c r="BQ54" s="91">
        <v>0</v>
      </c>
      <c r="BR54" s="91">
        <v>1179.99</v>
      </c>
      <c r="BS54" s="91">
        <v>0</v>
      </c>
      <c r="BT54" s="91">
        <v>53875.9</v>
      </c>
      <c r="BU54" s="91">
        <v>111678</v>
      </c>
      <c r="BV54" s="91">
        <v>77659.399999999994</v>
      </c>
      <c r="BW54" s="91">
        <v>0</v>
      </c>
      <c r="BX54" s="91">
        <v>424.5</v>
      </c>
      <c r="BY54" s="91">
        <v>189762</v>
      </c>
      <c r="BZ54" s="91">
        <v>704.78499999999997</v>
      </c>
      <c r="CA54" s="91">
        <v>0</v>
      </c>
      <c r="CB54" s="91">
        <v>0</v>
      </c>
      <c r="CC54" s="91">
        <v>0</v>
      </c>
      <c r="CD54" s="91">
        <v>0</v>
      </c>
      <c r="CE54" s="91">
        <v>1178.96</v>
      </c>
      <c r="CF54" s="91">
        <v>0</v>
      </c>
      <c r="CG54" s="91">
        <v>1883.74</v>
      </c>
      <c r="CH54" s="91">
        <v>0</v>
      </c>
      <c r="CI54" s="91">
        <v>0</v>
      </c>
      <c r="CJ54" s="91">
        <v>0</v>
      </c>
      <c r="CK54" s="91">
        <v>1883.74</v>
      </c>
      <c r="CL54" s="91">
        <v>0</v>
      </c>
      <c r="CM54" s="91">
        <v>0</v>
      </c>
      <c r="CN54" s="91">
        <v>0</v>
      </c>
      <c r="CO54" s="91">
        <v>0</v>
      </c>
      <c r="CP54" s="91">
        <v>0</v>
      </c>
      <c r="CQ54" s="91">
        <v>0</v>
      </c>
      <c r="CR54" s="91">
        <v>0</v>
      </c>
      <c r="CS54" s="91">
        <v>0</v>
      </c>
      <c r="CT54" s="91">
        <v>0</v>
      </c>
      <c r="CU54" s="91">
        <v>0</v>
      </c>
      <c r="CV54" s="91">
        <v>0</v>
      </c>
      <c r="CW54" s="91">
        <v>0</v>
      </c>
      <c r="CX54" s="91">
        <v>4.8278299999999996</v>
      </c>
      <c r="CY54" s="91">
        <v>61.217599999999997</v>
      </c>
      <c r="CZ54" s="91">
        <v>15.997999999999999</v>
      </c>
      <c r="DA54" s="91">
        <v>0</v>
      </c>
      <c r="DB54" s="91">
        <v>0.82784000000000002</v>
      </c>
      <c r="DC54" s="91">
        <v>6.9140499999999996</v>
      </c>
      <c r="DD54" s="91">
        <v>52.142299999999999</v>
      </c>
      <c r="DE54" s="91">
        <v>141.928</v>
      </c>
      <c r="DF54" s="91"/>
      <c r="DG54" s="91"/>
      <c r="DH54" s="91"/>
      <c r="DI54" s="91"/>
      <c r="DJ54" s="91"/>
      <c r="DK54" s="91"/>
      <c r="DL54" s="91" t="s">
        <v>208</v>
      </c>
      <c r="DM54" s="91" t="s">
        <v>255</v>
      </c>
      <c r="DN54" s="91" t="s">
        <v>98</v>
      </c>
      <c r="DO54" s="91" t="s">
        <v>193</v>
      </c>
      <c r="DP54" s="91">
        <v>8.5</v>
      </c>
      <c r="DQ54" s="91" t="s">
        <v>99</v>
      </c>
      <c r="DR54" s="91" t="s">
        <v>256</v>
      </c>
      <c r="DS54" s="91" t="s">
        <v>259</v>
      </c>
      <c r="DT54" s="91"/>
      <c r="DU54" s="91"/>
      <c r="DV54" s="91"/>
    </row>
    <row r="55" spans="1:126" x14ac:dyDescent="0.25">
      <c r="A55" s="24"/>
      <c r="B55" s="91" t="s">
        <v>265</v>
      </c>
      <c r="C55" s="91" t="s">
        <v>168</v>
      </c>
      <c r="D55" s="91">
        <v>500806</v>
      </c>
      <c r="E55" s="91" t="s">
        <v>100</v>
      </c>
      <c r="F55" s="91" t="s">
        <v>94</v>
      </c>
      <c r="G55" s="93">
        <v>7.2222222222222229E-2</v>
      </c>
      <c r="H55" s="91" t="s">
        <v>101</v>
      </c>
      <c r="I55" s="91">
        <v>-34.409999999999997</v>
      </c>
      <c r="J55" s="91" t="s">
        <v>96</v>
      </c>
      <c r="K55" s="91" t="s">
        <v>96</v>
      </c>
      <c r="L55" s="91" t="s">
        <v>109</v>
      </c>
      <c r="M55" s="91">
        <v>0</v>
      </c>
      <c r="N55" s="91">
        <v>25289.8</v>
      </c>
      <c r="O55" s="91">
        <v>70571.5</v>
      </c>
      <c r="P55" s="91">
        <v>0</v>
      </c>
      <c r="Q55" s="91">
        <v>0</v>
      </c>
      <c r="R55" s="91">
        <v>0</v>
      </c>
      <c r="S55" s="91">
        <v>56247.6</v>
      </c>
      <c r="T55" s="91">
        <v>152109</v>
      </c>
      <c r="U55" s="91">
        <v>77659.399999999994</v>
      </c>
      <c r="V55" s="91">
        <v>0</v>
      </c>
      <c r="W55" s="91">
        <v>200.149</v>
      </c>
      <c r="X55" s="91">
        <v>229969</v>
      </c>
      <c r="Y55" s="91">
        <v>110.51900000000001</v>
      </c>
      <c r="Z55" s="91">
        <v>0</v>
      </c>
      <c r="AA55" s="91">
        <v>0</v>
      </c>
      <c r="AB55" s="91">
        <v>0</v>
      </c>
      <c r="AC55" s="91">
        <v>0</v>
      </c>
      <c r="AD55" s="91">
        <v>1089.28</v>
      </c>
      <c r="AE55" s="91">
        <v>0</v>
      </c>
      <c r="AF55" s="91">
        <v>1199.8</v>
      </c>
      <c r="AG55" s="91">
        <v>0</v>
      </c>
      <c r="AH55" s="91">
        <v>0</v>
      </c>
      <c r="AI55" s="91">
        <v>0</v>
      </c>
      <c r="AJ55" s="91">
        <v>1199.8</v>
      </c>
      <c r="AK55" s="91">
        <v>0</v>
      </c>
      <c r="AL55" s="91">
        <v>0</v>
      </c>
      <c r="AM55" s="91">
        <v>0</v>
      </c>
      <c r="AN55" s="91">
        <v>0</v>
      </c>
      <c r="AO55" s="91">
        <v>0</v>
      </c>
      <c r="AP55" s="91">
        <v>0</v>
      </c>
      <c r="AQ55" s="91">
        <v>0</v>
      </c>
      <c r="AR55" s="91">
        <v>0</v>
      </c>
      <c r="AS55" s="91">
        <v>0</v>
      </c>
      <c r="AT55" s="91">
        <v>0</v>
      </c>
      <c r="AU55" s="91">
        <v>0</v>
      </c>
      <c r="AV55" s="91">
        <v>0</v>
      </c>
      <c r="AW55" s="91">
        <v>0.75213200000000002</v>
      </c>
      <c r="AX55" s="91">
        <v>47.595399999999998</v>
      </c>
      <c r="AY55" s="91">
        <v>67.005899999999997</v>
      </c>
      <c r="AZ55" s="91">
        <v>0</v>
      </c>
      <c r="BA55" s="91">
        <v>0</v>
      </c>
      <c r="BB55" s="91">
        <v>6.3883599999999996</v>
      </c>
      <c r="BC55" s="91">
        <v>54.589500000000001</v>
      </c>
      <c r="BD55" s="91">
        <v>176.33099999999999</v>
      </c>
      <c r="BE55" s="91"/>
      <c r="BF55" s="91"/>
      <c r="BG55" s="91"/>
      <c r="BH55" s="91"/>
      <c r="BI55" s="91"/>
      <c r="BJ55" s="91"/>
      <c r="BK55" s="91" t="s">
        <v>96</v>
      </c>
      <c r="BL55" s="91" t="s">
        <v>96</v>
      </c>
      <c r="BM55" s="91" t="s">
        <v>185</v>
      </c>
      <c r="BN55" s="91">
        <v>4.0616399999999997</v>
      </c>
      <c r="BO55" s="91">
        <v>40595.1</v>
      </c>
      <c r="BP55" s="91">
        <v>16022.7</v>
      </c>
      <c r="BQ55" s="91">
        <v>0</v>
      </c>
      <c r="BR55" s="91">
        <v>1179.99</v>
      </c>
      <c r="BS55" s="91">
        <v>0</v>
      </c>
      <c r="BT55" s="91">
        <v>53875.9</v>
      </c>
      <c r="BU55" s="91">
        <v>111678</v>
      </c>
      <c r="BV55" s="91">
        <v>77659.399999999994</v>
      </c>
      <c r="BW55" s="91">
        <v>0</v>
      </c>
      <c r="BX55" s="91">
        <v>424.5</v>
      </c>
      <c r="BY55" s="91">
        <v>189762</v>
      </c>
      <c r="BZ55" s="91">
        <v>704.78499999999997</v>
      </c>
      <c r="CA55" s="91">
        <v>0</v>
      </c>
      <c r="CB55" s="91">
        <v>0</v>
      </c>
      <c r="CC55" s="91">
        <v>0</v>
      </c>
      <c r="CD55" s="91">
        <v>0</v>
      </c>
      <c r="CE55" s="91">
        <v>1178.96</v>
      </c>
      <c r="CF55" s="91">
        <v>0</v>
      </c>
      <c r="CG55" s="91">
        <v>1883.74</v>
      </c>
      <c r="CH55" s="91">
        <v>0</v>
      </c>
      <c r="CI55" s="91">
        <v>0</v>
      </c>
      <c r="CJ55" s="91">
        <v>0</v>
      </c>
      <c r="CK55" s="91">
        <v>1883.74</v>
      </c>
      <c r="CL55" s="91">
        <v>0</v>
      </c>
      <c r="CM55" s="91">
        <v>0</v>
      </c>
      <c r="CN55" s="91">
        <v>0</v>
      </c>
      <c r="CO55" s="91">
        <v>0</v>
      </c>
      <c r="CP55" s="91">
        <v>0</v>
      </c>
      <c r="CQ55" s="91">
        <v>0</v>
      </c>
      <c r="CR55" s="91">
        <v>0</v>
      </c>
      <c r="CS55" s="91">
        <v>0</v>
      </c>
      <c r="CT55" s="91">
        <v>0</v>
      </c>
      <c r="CU55" s="91">
        <v>0</v>
      </c>
      <c r="CV55" s="91">
        <v>0</v>
      </c>
      <c r="CW55" s="91">
        <v>0</v>
      </c>
      <c r="CX55" s="91">
        <v>4.8278299999999996</v>
      </c>
      <c r="CY55" s="91">
        <v>61.217599999999997</v>
      </c>
      <c r="CZ55" s="91">
        <v>15.997999999999999</v>
      </c>
      <c r="DA55" s="91">
        <v>0</v>
      </c>
      <c r="DB55" s="91">
        <v>0.82784000000000002</v>
      </c>
      <c r="DC55" s="91">
        <v>6.9140499999999996</v>
      </c>
      <c r="DD55" s="91">
        <v>52.142299999999999</v>
      </c>
      <c r="DE55" s="91">
        <v>141.928</v>
      </c>
      <c r="DF55" s="91"/>
      <c r="DG55" s="91"/>
      <c r="DH55" s="91"/>
      <c r="DI55" s="91"/>
      <c r="DJ55" s="91"/>
      <c r="DK55" s="91"/>
      <c r="DL55" s="91" t="s">
        <v>208</v>
      </c>
      <c r="DM55" s="91" t="s">
        <v>255</v>
      </c>
      <c r="DN55" s="91" t="s">
        <v>98</v>
      </c>
      <c r="DO55" s="91" t="s">
        <v>193</v>
      </c>
      <c r="DP55" s="91">
        <v>8.5</v>
      </c>
      <c r="DQ55" s="91" t="s">
        <v>99</v>
      </c>
      <c r="DR55" s="91" t="s">
        <v>256</v>
      </c>
      <c r="DS55" s="91" t="s">
        <v>259</v>
      </c>
      <c r="DT55" s="91"/>
      <c r="DU55" s="91"/>
      <c r="DV55" s="91"/>
    </row>
    <row r="56" spans="1:126" x14ac:dyDescent="0.25">
      <c r="A56" s="24"/>
      <c r="B56" s="91" t="s">
        <v>266</v>
      </c>
      <c r="C56" s="91" t="s">
        <v>169</v>
      </c>
      <c r="D56" s="91">
        <v>500906</v>
      </c>
      <c r="E56" s="91" t="s">
        <v>100</v>
      </c>
      <c r="F56" s="91" t="s">
        <v>94</v>
      </c>
      <c r="G56" s="93">
        <v>7.4305555555555555E-2</v>
      </c>
      <c r="H56" s="91" t="s">
        <v>101</v>
      </c>
      <c r="I56" s="91">
        <v>-32.659999999999997</v>
      </c>
      <c r="J56" s="91" t="s">
        <v>96</v>
      </c>
      <c r="K56" s="91" t="s">
        <v>96</v>
      </c>
      <c r="L56" s="91" t="s">
        <v>108</v>
      </c>
      <c r="M56" s="91">
        <v>0</v>
      </c>
      <c r="N56" s="91">
        <v>24064.2</v>
      </c>
      <c r="O56" s="91">
        <v>70571.5</v>
      </c>
      <c r="P56" s="91">
        <v>0</v>
      </c>
      <c r="Q56" s="91">
        <v>0</v>
      </c>
      <c r="R56" s="91">
        <v>0</v>
      </c>
      <c r="S56" s="91">
        <v>56247.6</v>
      </c>
      <c r="T56" s="91">
        <v>150883</v>
      </c>
      <c r="U56" s="91">
        <v>77659.399999999994</v>
      </c>
      <c r="V56" s="91">
        <v>0</v>
      </c>
      <c r="W56" s="91">
        <v>200.149</v>
      </c>
      <c r="X56" s="91">
        <v>228743</v>
      </c>
      <c r="Y56" s="91">
        <v>108.381</v>
      </c>
      <c r="Z56" s="91">
        <v>0</v>
      </c>
      <c r="AA56" s="91">
        <v>0</v>
      </c>
      <c r="AB56" s="91">
        <v>0</v>
      </c>
      <c r="AC56" s="91">
        <v>0</v>
      </c>
      <c r="AD56" s="91">
        <v>1089.27</v>
      </c>
      <c r="AE56" s="91">
        <v>0</v>
      </c>
      <c r="AF56" s="91">
        <v>1197.6500000000001</v>
      </c>
      <c r="AG56" s="91">
        <v>0</v>
      </c>
      <c r="AH56" s="91">
        <v>0</v>
      </c>
      <c r="AI56" s="91">
        <v>0</v>
      </c>
      <c r="AJ56" s="91">
        <v>1197.6500000000001</v>
      </c>
      <c r="AK56" s="91">
        <v>0</v>
      </c>
      <c r="AL56" s="91">
        <v>0</v>
      </c>
      <c r="AM56" s="91">
        <v>0</v>
      </c>
      <c r="AN56" s="91">
        <v>0</v>
      </c>
      <c r="AO56" s="91">
        <v>0</v>
      </c>
      <c r="AP56" s="91">
        <v>0</v>
      </c>
      <c r="AQ56" s="91">
        <v>0</v>
      </c>
      <c r="AR56" s="91">
        <v>0</v>
      </c>
      <c r="AS56" s="91">
        <v>0</v>
      </c>
      <c r="AT56" s="91">
        <v>0</v>
      </c>
      <c r="AU56" s="91">
        <v>0</v>
      </c>
      <c r="AV56" s="91">
        <v>0</v>
      </c>
      <c r="AW56" s="91">
        <v>0.73924599999999996</v>
      </c>
      <c r="AX56" s="91">
        <v>45.857799999999997</v>
      </c>
      <c r="AY56" s="91">
        <v>67.005899999999997</v>
      </c>
      <c r="AZ56" s="91">
        <v>0</v>
      </c>
      <c r="BA56" s="91">
        <v>0</v>
      </c>
      <c r="BB56" s="91">
        <v>6.38828</v>
      </c>
      <c r="BC56" s="91">
        <v>54.589500000000001</v>
      </c>
      <c r="BD56" s="91">
        <v>174.58099999999999</v>
      </c>
      <c r="BE56" s="91"/>
      <c r="BF56" s="91"/>
      <c r="BG56" s="91"/>
      <c r="BH56" s="91"/>
      <c r="BI56" s="91"/>
      <c r="BJ56" s="91"/>
      <c r="BK56" s="91" t="s">
        <v>96</v>
      </c>
      <c r="BL56" s="91" t="s">
        <v>96</v>
      </c>
      <c r="BM56" s="91" t="s">
        <v>185</v>
      </c>
      <c r="BN56" s="91">
        <v>4.0616399999999997</v>
      </c>
      <c r="BO56" s="91">
        <v>40595.1</v>
      </c>
      <c r="BP56" s="91">
        <v>16022.7</v>
      </c>
      <c r="BQ56" s="91">
        <v>0</v>
      </c>
      <c r="BR56" s="91">
        <v>1179.99</v>
      </c>
      <c r="BS56" s="91">
        <v>0</v>
      </c>
      <c r="BT56" s="91">
        <v>53875.9</v>
      </c>
      <c r="BU56" s="91">
        <v>111678</v>
      </c>
      <c r="BV56" s="91">
        <v>77659.399999999994</v>
      </c>
      <c r="BW56" s="91">
        <v>0</v>
      </c>
      <c r="BX56" s="91">
        <v>424.5</v>
      </c>
      <c r="BY56" s="91">
        <v>189762</v>
      </c>
      <c r="BZ56" s="91">
        <v>704.78499999999997</v>
      </c>
      <c r="CA56" s="91">
        <v>0</v>
      </c>
      <c r="CB56" s="91">
        <v>0</v>
      </c>
      <c r="CC56" s="91">
        <v>0</v>
      </c>
      <c r="CD56" s="91">
        <v>0</v>
      </c>
      <c r="CE56" s="91">
        <v>1178.96</v>
      </c>
      <c r="CF56" s="91">
        <v>0</v>
      </c>
      <c r="CG56" s="91">
        <v>1883.74</v>
      </c>
      <c r="CH56" s="91">
        <v>0</v>
      </c>
      <c r="CI56" s="91">
        <v>0</v>
      </c>
      <c r="CJ56" s="91">
        <v>0</v>
      </c>
      <c r="CK56" s="91">
        <v>1883.74</v>
      </c>
      <c r="CL56" s="91">
        <v>0</v>
      </c>
      <c r="CM56" s="91">
        <v>0</v>
      </c>
      <c r="CN56" s="91">
        <v>0</v>
      </c>
      <c r="CO56" s="91">
        <v>0</v>
      </c>
      <c r="CP56" s="91">
        <v>0</v>
      </c>
      <c r="CQ56" s="91">
        <v>0</v>
      </c>
      <c r="CR56" s="91">
        <v>0</v>
      </c>
      <c r="CS56" s="91">
        <v>0</v>
      </c>
      <c r="CT56" s="91">
        <v>0</v>
      </c>
      <c r="CU56" s="91">
        <v>0</v>
      </c>
      <c r="CV56" s="91">
        <v>0</v>
      </c>
      <c r="CW56" s="91">
        <v>0</v>
      </c>
      <c r="CX56" s="91">
        <v>4.8278299999999996</v>
      </c>
      <c r="CY56" s="91">
        <v>61.217599999999997</v>
      </c>
      <c r="CZ56" s="91">
        <v>15.997999999999999</v>
      </c>
      <c r="DA56" s="91">
        <v>0</v>
      </c>
      <c r="DB56" s="91">
        <v>0.82784000000000002</v>
      </c>
      <c r="DC56" s="91">
        <v>6.9140499999999996</v>
      </c>
      <c r="DD56" s="91">
        <v>52.142299999999999</v>
      </c>
      <c r="DE56" s="91">
        <v>141.928</v>
      </c>
      <c r="DF56" s="91"/>
      <c r="DG56" s="91"/>
      <c r="DH56" s="91"/>
      <c r="DI56" s="91"/>
      <c r="DJ56" s="91"/>
      <c r="DK56" s="91"/>
      <c r="DL56" s="91" t="s">
        <v>208</v>
      </c>
      <c r="DM56" s="91" t="s">
        <v>255</v>
      </c>
      <c r="DN56" s="91" t="s">
        <v>98</v>
      </c>
      <c r="DO56" s="91" t="s">
        <v>193</v>
      </c>
      <c r="DP56" s="91">
        <v>8.5</v>
      </c>
      <c r="DQ56" s="91" t="s">
        <v>99</v>
      </c>
      <c r="DR56" s="91" t="s">
        <v>256</v>
      </c>
      <c r="DS56" s="91" t="s">
        <v>259</v>
      </c>
      <c r="DT56" s="91"/>
      <c r="DU56" s="91"/>
      <c r="DV56" s="91"/>
    </row>
    <row r="57" spans="1:126" x14ac:dyDescent="0.25">
      <c r="A57" s="24"/>
      <c r="B57" s="91" t="s">
        <v>267</v>
      </c>
      <c r="C57" s="91" t="s">
        <v>182</v>
      </c>
      <c r="D57" s="91">
        <v>506007</v>
      </c>
      <c r="E57" s="91" t="s">
        <v>187</v>
      </c>
      <c r="F57" s="91" t="s">
        <v>94</v>
      </c>
      <c r="G57" s="93">
        <v>7.2222222222222229E-2</v>
      </c>
      <c r="H57" s="91" t="s">
        <v>101</v>
      </c>
      <c r="I57" s="91">
        <v>-32.19</v>
      </c>
      <c r="J57" s="91" t="s">
        <v>96</v>
      </c>
      <c r="K57" s="91" t="s">
        <v>96</v>
      </c>
      <c r="L57" s="91" t="s">
        <v>109</v>
      </c>
      <c r="M57" s="91">
        <v>0</v>
      </c>
      <c r="N57" s="91">
        <v>16685</v>
      </c>
      <c r="O57" s="91">
        <v>70571.5</v>
      </c>
      <c r="P57" s="91">
        <v>0</v>
      </c>
      <c r="Q57" s="91">
        <v>0</v>
      </c>
      <c r="R57" s="91">
        <v>0</v>
      </c>
      <c r="S57" s="91">
        <v>55234.1</v>
      </c>
      <c r="T57" s="91">
        <v>142491</v>
      </c>
      <c r="U57" s="91">
        <v>77659.399999999994</v>
      </c>
      <c r="V57" s="91">
        <v>0</v>
      </c>
      <c r="W57" s="91">
        <v>201.45599999999999</v>
      </c>
      <c r="X57" s="91">
        <v>220351</v>
      </c>
      <c r="Y57" s="91">
        <v>61.567500000000003</v>
      </c>
      <c r="Z57" s="91">
        <v>0</v>
      </c>
      <c r="AA57" s="91">
        <v>0</v>
      </c>
      <c r="AB57" s="91">
        <v>0</v>
      </c>
      <c r="AC57" s="91">
        <v>0</v>
      </c>
      <c r="AD57" s="91">
        <v>1072.5899999999999</v>
      </c>
      <c r="AE57" s="91">
        <v>0</v>
      </c>
      <c r="AF57" s="91">
        <v>1134.1500000000001</v>
      </c>
      <c r="AG57" s="91">
        <v>0</v>
      </c>
      <c r="AH57" s="91">
        <v>0</v>
      </c>
      <c r="AI57" s="91">
        <v>0</v>
      </c>
      <c r="AJ57" s="91">
        <v>1134.1500000000001</v>
      </c>
      <c r="AK57" s="91">
        <v>0</v>
      </c>
      <c r="AL57" s="91">
        <v>0</v>
      </c>
      <c r="AM57" s="91">
        <v>0</v>
      </c>
      <c r="AN57" s="91">
        <v>0</v>
      </c>
      <c r="AO57" s="91">
        <v>0</v>
      </c>
      <c r="AP57" s="91">
        <v>0</v>
      </c>
      <c r="AQ57" s="91">
        <v>0</v>
      </c>
      <c r="AR57" s="91">
        <v>0</v>
      </c>
      <c r="AS57" s="91">
        <v>0</v>
      </c>
      <c r="AT57" s="91">
        <v>0</v>
      </c>
      <c r="AU57" s="91">
        <v>0</v>
      </c>
      <c r="AV57" s="91">
        <v>0</v>
      </c>
      <c r="AW57" s="91">
        <v>0.41940699999999997</v>
      </c>
      <c r="AX57" s="91">
        <v>38.802399999999999</v>
      </c>
      <c r="AY57" s="91">
        <v>68.027799999999999</v>
      </c>
      <c r="AZ57" s="91">
        <v>0</v>
      </c>
      <c r="BA57" s="91">
        <v>0</v>
      </c>
      <c r="BB57" s="91">
        <v>6.3358299999999996</v>
      </c>
      <c r="BC57" s="91">
        <v>55.427900000000001</v>
      </c>
      <c r="BD57" s="91">
        <v>169.01300000000001</v>
      </c>
      <c r="BE57" s="91"/>
      <c r="BF57" s="91"/>
      <c r="BG57" s="91"/>
      <c r="BH57" s="91"/>
      <c r="BI57" s="91"/>
      <c r="BJ57" s="91"/>
      <c r="BK57" s="91" t="s">
        <v>96</v>
      </c>
      <c r="BL57" s="91" t="s">
        <v>96</v>
      </c>
      <c r="BM57" s="91" t="s">
        <v>198</v>
      </c>
      <c r="BN57" s="91">
        <v>2.2438400000000001</v>
      </c>
      <c r="BO57" s="91">
        <v>34019</v>
      </c>
      <c r="BP57" s="91">
        <v>15831.4</v>
      </c>
      <c r="BQ57" s="91">
        <v>0</v>
      </c>
      <c r="BR57" s="91">
        <v>876.154</v>
      </c>
      <c r="BS57" s="91">
        <v>0</v>
      </c>
      <c r="BT57" s="91">
        <v>55436.3</v>
      </c>
      <c r="BU57" s="91">
        <v>106165</v>
      </c>
      <c r="BV57" s="91">
        <v>77659.399999999994</v>
      </c>
      <c r="BW57" s="91">
        <v>0</v>
      </c>
      <c r="BX57" s="91">
        <v>424.5</v>
      </c>
      <c r="BY57" s="91">
        <v>184249</v>
      </c>
      <c r="BZ57" s="91">
        <v>397.11500000000001</v>
      </c>
      <c r="CA57" s="91">
        <v>0</v>
      </c>
      <c r="CB57" s="91">
        <v>0</v>
      </c>
      <c r="CC57" s="91">
        <v>0</v>
      </c>
      <c r="CD57" s="91">
        <v>0</v>
      </c>
      <c r="CE57" s="91">
        <v>1161.21</v>
      </c>
      <c r="CF57" s="91">
        <v>0</v>
      </c>
      <c r="CG57" s="91">
        <v>1558.32</v>
      </c>
      <c r="CH57" s="91">
        <v>0</v>
      </c>
      <c r="CI57" s="91">
        <v>0</v>
      </c>
      <c r="CJ57" s="91">
        <v>0</v>
      </c>
      <c r="CK57" s="91">
        <v>1558.32</v>
      </c>
      <c r="CL57" s="91">
        <v>0</v>
      </c>
      <c r="CM57" s="91">
        <v>0</v>
      </c>
      <c r="CN57" s="91">
        <v>0</v>
      </c>
      <c r="CO57" s="91">
        <v>0</v>
      </c>
      <c r="CP57" s="91">
        <v>0</v>
      </c>
      <c r="CQ57" s="91">
        <v>0</v>
      </c>
      <c r="CR57" s="91">
        <v>0</v>
      </c>
      <c r="CS57" s="91">
        <v>0</v>
      </c>
      <c r="CT57" s="91">
        <v>0</v>
      </c>
      <c r="CU57" s="91">
        <v>0</v>
      </c>
      <c r="CV57" s="91">
        <v>0</v>
      </c>
      <c r="CW57" s="91">
        <v>0</v>
      </c>
      <c r="CX57" s="91">
        <v>2.7546599999999999</v>
      </c>
      <c r="CY57" s="91">
        <v>54.592799999999997</v>
      </c>
      <c r="CZ57" s="91">
        <v>16.059899999999999</v>
      </c>
      <c r="DA57" s="91">
        <v>0</v>
      </c>
      <c r="DB57" s="91">
        <v>0.62895100000000004</v>
      </c>
      <c r="DC57" s="91">
        <v>6.8592199999999997</v>
      </c>
      <c r="DD57" s="91">
        <v>55.937399999999997</v>
      </c>
      <c r="DE57" s="91">
        <v>136.833</v>
      </c>
      <c r="DF57" s="91"/>
      <c r="DG57" s="91"/>
      <c r="DH57" s="91"/>
      <c r="DI57" s="91"/>
      <c r="DJ57" s="91"/>
      <c r="DK57" s="91"/>
      <c r="DL57" s="91" t="s">
        <v>208</v>
      </c>
      <c r="DM57" s="91" t="s">
        <v>255</v>
      </c>
      <c r="DN57" s="91" t="s">
        <v>98</v>
      </c>
      <c r="DO57" s="91" t="s">
        <v>193</v>
      </c>
      <c r="DP57" s="91">
        <v>8.5</v>
      </c>
      <c r="DQ57" s="91" t="s">
        <v>99</v>
      </c>
      <c r="DR57" s="91" t="s">
        <v>256</v>
      </c>
      <c r="DS57" s="91" t="s">
        <v>259</v>
      </c>
      <c r="DT57" s="91"/>
      <c r="DU57" s="91"/>
      <c r="DV57" s="91"/>
    </row>
    <row r="58" spans="1:126" x14ac:dyDescent="0.25">
      <c r="A58" s="24"/>
      <c r="B58" s="91" t="s">
        <v>268</v>
      </c>
      <c r="C58" s="91" t="s">
        <v>183</v>
      </c>
      <c r="D58" s="91">
        <v>506107</v>
      </c>
      <c r="E58" s="91" t="s">
        <v>187</v>
      </c>
      <c r="F58" s="91" t="s">
        <v>94</v>
      </c>
      <c r="G58" s="93">
        <v>7.2222222222222229E-2</v>
      </c>
      <c r="H58" s="91" t="s">
        <v>101</v>
      </c>
      <c r="I58" s="91">
        <v>-34.409999999999997</v>
      </c>
      <c r="J58" s="91" t="s">
        <v>96</v>
      </c>
      <c r="K58" s="91" t="s">
        <v>96</v>
      </c>
      <c r="L58" s="91" t="s">
        <v>109</v>
      </c>
      <c r="M58" s="91">
        <v>0</v>
      </c>
      <c r="N58" s="91">
        <v>18404.599999999999</v>
      </c>
      <c r="O58" s="91">
        <v>70571.5</v>
      </c>
      <c r="P58" s="91">
        <v>0</v>
      </c>
      <c r="Q58" s="91">
        <v>0</v>
      </c>
      <c r="R58" s="91">
        <v>0</v>
      </c>
      <c r="S58" s="91">
        <v>50085</v>
      </c>
      <c r="T58" s="91">
        <v>139061</v>
      </c>
      <c r="U58" s="91">
        <v>77659.399999999994</v>
      </c>
      <c r="V58" s="91">
        <v>0</v>
      </c>
      <c r="W58" s="91">
        <v>201.45599999999999</v>
      </c>
      <c r="X58" s="91">
        <v>216922</v>
      </c>
      <c r="Y58" s="91">
        <v>71.135099999999994</v>
      </c>
      <c r="Z58" s="91">
        <v>0</v>
      </c>
      <c r="AA58" s="91">
        <v>0</v>
      </c>
      <c r="AB58" s="91">
        <v>0</v>
      </c>
      <c r="AC58" s="91">
        <v>0</v>
      </c>
      <c r="AD58" s="91">
        <v>1072.5899999999999</v>
      </c>
      <c r="AE58" s="91">
        <v>0</v>
      </c>
      <c r="AF58" s="91">
        <v>1143.72</v>
      </c>
      <c r="AG58" s="91">
        <v>0</v>
      </c>
      <c r="AH58" s="91">
        <v>0</v>
      </c>
      <c r="AI58" s="91">
        <v>0</v>
      </c>
      <c r="AJ58" s="91">
        <v>1143.72</v>
      </c>
      <c r="AK58" s="91">
        <v>0</v>
      </c>
      <c r="AL58" s="91">
        <v>0</v>
      </c>
      <c r="AM58" s="91">
        <v>0</v>
      </c>
      <c r="AN58" s="91">
        <v>0</v>
      </c>
      <c r="AO58" s="91">
        <v>0</v>
      </c>
      <c r="AP58" s="91">
        <v>0</v>
      </c>
      <c r="AQ58" s="91">
        <v>0</v>
      </c>
      <c r="AR58" s="91">
        <v>0</v>
      </c>
      <c r="AS58" s="91">
        <v>0</v>
      </c>
      <c r="AT58" s="91">
        <v>0</v>
      </c>
      <c r="AU58" s="91">
        <v>0</v>
      </c>
      <c r="AV58" s="91">
        <v>0</v>
      </c>
      <c r="AW58" s="91">
        <v>0.48658899999999999</v>
      </c>
      <c r="AX58" s="91">
        <v>41.311500000000002</v>
      </c>
      <c r="AY58" s="91">
        <v>68.027799999999999</v>
      </c>
      <c r="AZ58" s="91">
        <v>0</v>
      </c>
      <c r="BA58" s="91">
        <v>0</v>
      </c>
      <c r="BB58" s="91">
        <v>6.3358299999999996</v>
      </c>
      <c r="BC58" s="91">
        <v>50.252499999999998</v>
      </c>
      <c r="BD58" s="91">
        <v>166.41399999999999</v>
      </c>
      <c r="BE58" s="91"/>
      <c r="BF58" s="91"/>
      <c r="BG58" s="91"/>
      <c r="BH58" s="91"/>
      <c r="BI58" s="91"/>
      <c r="BJ58" s="91"/>
      <c r="BK58" s="91" t="s">
        <v>96</v>
      </c>
      <c r="BL58" s="91" t="s">
        <v>96</v>
      </c>
      <c r="BM58" s="91" t="s">
        <v>200</v>
      </c>
      <c r="BN58" s="91">
        <v>2.66276</v>
      </c>
      <c r="BO58" s="91">
        <v>35458.300000000003</v>
      </c>
      <c r="BP58" s="91">
        <v>16128.3</v>
      </c>
      <c r="BQ58" s="91">
        <v>0</v>
      </c>
      <c r="BR58" s="91">
        <v>937.64700000000005</v>
      </c>
      <c r="BS58" s="91">
        <v>0</v>
      </c>
      <c r="BT58" s="91">
        <v>47830.8</v>
      </c>
      <c r="BU58" s="91">
        <v>100358</v>
      </c>
      <c r="BV58" s="91">
        <v>77659.399999999994</v>
      </c>
      <c r="BW58" s="91">
        <v>0</v>
      </c>
      <c r="BX58" s="91">
        <v>424.5</v>
      </c>
      <c r="BY58" s="91">
        <v>178442</v>
      </c>
      <c r="BZ58" s="91">
        <v>468.17200000000003</v>
      </c>
      <c r="CA58" s="91">
        <v>0</v>
      </c>
      <c r="CB58" s="91">
        <v>0</v>
      </c>
      <c r="CC58" s="91">
        <v>0</v>
      </c>
      <c r="CD58" s="91">
        <v>0</v>
      </c>
      <c r="CE58" s="91">
        <v>1161.21</v>
      </c>
      <c r="CF58" s="91">
        <v>0</v>
      </c>
      <c r="CG58" s="91">
        <v>1629.38</v>
      </c>
      <c r="CH58" s="91">
        <v>0</v>
      </c>
      <c r="CI58" s="91">
        <v>0</v>
      </c>
      <c r="CJ58" s="91">
        <v>0</v>
      </c>
      <c r="CK58" s="91">
        <v>1629.38</v>
      </c>
      <c r="CL58" s="91">
        <v>0</v>
      </c>
      <c r="CM58" s="91">
        <v>0</v>
      </c>
      <c r="CN58" s="91">
        <v>0</v>
      </c>
      <c r="CO58" s="91">
        <v>0</v>
      </c>
      <c r="CP58" s="91">
        <v>0</v>
      </c>
      <c r="CQ58" s="91">
        <v>0</v>
      </c>
      <c r="CR58" s="91">
        <v>0</v>
      </c>
      <c r="CS58" s="91">
        <v>0</v>
      </c>
      <c r="CT58" s="91">
        <v>0</v>
      </c>
      <c r="CU58" s="91">
        <v>0</v>
      </c>
      <c r="CV58" s="91">
        <v>0</v>
      </c>
      <c r="CW58" s="91">
        <v>0</v>
      </c>
      <c r="CX58" s="91">
        <v>3.2663500000000001</v>
      </c>
      <c r="CY58" s="91">
        <v>56.745699999999999</v>
      </c>
      <c r="CZ58" s="91">
        <v>16.436199999999999</v>
      </c>
      <c r="DA58" s="91">
        <v>0</v>
      </c>
      <c r="DB58" s="91">
        <v>0.673767</v>
      </c>
      <c r="DC58" s="91">
        <v>6.8592199999999997</v>
      </c>
      <c r="DD58" s="91">
        <v>48.018900000000002</v>
      </c>
      <c r="DE58" s="91">
        <v>132</v>
      </c>
      <c r="DF58" s="91"/>
      <c r="DG58" s="91"/>
      <c r="DH58" s="91"/>
      <c r="DI58" s="91"/>
      <c r="DJ58" s="91"/>
      <c r="DK58" s="91"/>
      <c r="DL58" s="91" t="s">
        <v>208</v>
      </c>
      <c r="DM58" s="91" t="s">
        <v>255</v>
      </c>
      <c r="DN58" s="91" t="s">
        <v>98</v>
      </c>
      <c r="DO58" s="91" t="s">
        <v>193</v>
      </c>
      <c r="DP58" s="91">
        <v>8.5</v>
      </c>
      <c r="DQ58" s="91" t="s">
        <v>99</v>
      </c>
      <c r="DR58" s="91" t="s">
        <v>256</v>
      </c>
      <c r="DS58" s="91" t="s">
        <v>257</v>
      </c>
      <c r="DT58" s="91"/>
      <c r="DU58" s="91"/>
      <c r="DV58" s="91"/>
    </row>
    <row r="59" spans="1:126" x14ac:dyDescent="0.25">
      <c r="A59" s="24"/>
      <c r="B59" s="91" t="s">
        <v>269</v>
      </c>
      <c r="C59" s="91" t="s">
        <v>184</v>
      </c>
      <c r="D59" s="91">
        <v>506207</v>
      </c>
      <c r="E59" s="91" t="s">
        <v>187</v>
      </c>
      <c r="F59" s="91" t="s">
        <v>94</v>
      </c>
      <c r="G59" s="93">
        <v>7.0833333333333331E-2</v>
      </c>
      <c r="H59" s="91" t="s">
        <v>101</v>
      </c>
      <c r="I59" s="91">
        <v>-34.119999999999997</v>
      </c>
      <c r="J59" s="91" t="s">
        <v>96</v>
      </c>
      <c r="K59" s="91" t="s">
        <v>96</v>
      </c>
      <c r="L59" s="91" t="s">
        <v>109</v>
      </c>
      <c r="M59" s="91">
        <v>0</v>
      </c>
      <c r="N59" s="91">
        <v>18108.900000000001</v>
      </c>
      <c r="O59" s="91">
        <v>70571.5</v>
      </c>
      <c r="P59" s="91">
        <v>0</v>
      </c>
      <c r="Q59" s="91">
        <v>0</v>
      </c>
      <c r="R59" s="91">
        <v>0</v>
      </c>
      <c r="S59" s="91">
        <v>50085</v>
      </c>
      <c r="T59" s="91">
        <v>138765</v>
      </c>
      <c r="U59" s="91">
        <v>77659.399999999994</v>
      </c>
      <c r="V59" s="91">
        <v>0</v>
      </c>
      <c r="W59" s="91">
        <v>201.45599999999999</v>
      </c>
      <c r="X59" s="91">
        <v>216626</v>
      </c>
      <c r="Y59" s="91">
        <v>72.832800000000006</v>
      </c>
      <c r="Z59" s="91">
        <v>0</v>
      </c>
      <c r="AA59" s="91">
        <v>0</v>
      </c>
      <c r="AB59" s="91">
        <v>0</v>
      </c>
      <c r="AC59" s="91">
        <v>0</v>
      </c>
      <c r="AD59" s="91">
        <v>1072.5899999999999</v>
      </c>
      <c r="AE59" s="91">
        <v>0</v>
      </c>
      <c r="AF59" s="91">
        <v>1145.42</v>
      </c>
      <c r="AG59" s="91">
        <v>0</v>
      </c>
      <c r="AH59" s="91">
        <v>0</v>
      </c>
      <c r="AI59" s="91">
        <v>0</v>
      </c>
      <c r="AJ59" s="91">
        <v>1145.42</v>
      </c>
      <c r="AK59" s="91">
        <v>0</v>
      </c>
      <c r="AL59" s="91">
        <v>0</v>
      </c>
      <c r="AM59" s="91">
        <v>0</v>
      </c>
      <c r="AN59" s="91">
        <v>0</v>
      </c>
      <c r="AO59" s="91">
        <v>0</v>
      </c>
      <c r="AP59" s="91">
        <v>0</v>
      </c>
      <c r="AQ59" s="91">
        <v>0</v>
      </c>
      <c r="AR59" s="91">
        <v>0</v>
      </c>
      <c r="AS59" s="91">
        <v>0</v>
      </c>
      <c r="AT59" s="91">
        <v>0</v>
      </c>
      <c r="AU59" s="91">
        <v>0</v>
      </c>
      <c r="AV59" s="91">
        <v>0</v>
      </c>
      <c r="AW59" s="91">
        <v>0.498199</v>
      </c>
      <c r="AX59" s="91">
        <v>41.011899999999997</v>
      </c>
      <c r="AY59" s="91">
        <v>68.027799999999999</v>
      </c>
      <c r="AZ59" s="91">
        <v>0</v>
      </c>
      <c r="BA59" s="91">
        <v>0</v>
      </c>
      <c r="BB59" s="91">
        <v>6.3358299999999996</v>
      </c>
      <c r="BC59" s="91">
        <v>50.252499999999998</v>
      </c>
      <c r="BD59" s="91">
        <v>166.126</v>
      </c>
      <c r="BE59" s="91"/>
      <c r="BF59" s="91"/>
      <c r="BG59" s="91"/>
      <c r="BH59" s="91"/>
      <c r="BI59" s="91"/>
      <c r="BJ59" s="91"/>
      <c r="BK59" s="91" t="s">
        <v>96</v>
      </c>
      <c r="BL59" s="91" t="s">
        <v>96</v>
      </c>
      <c r="BM59" s="91" t="s">
        <v>200</v>
      </c>
      <c r="BN59" s="91">
        <v>2.66276</v>
      </c>
      <c r="BO59" s="91">
        <v>35458.300000000003</v>
      </c>
      <c r="BP59" s="91">
        <v>16128.3</v>
      </c>
      <c r="BQ59" s="91">
        <v>0</v>
      </c>
      <c r="BR59" s="91">
        <v>937.64700000000005</v>
      </c>
      <c r="BS59" s="91">
        <v>0</v>
      </c>
      <c r="BT59" s="91">
        <v>47830.8</v>
      </c>
      <c r="BU59" s="91">
        <v>100358</v>
      </c>
      <c r="BV59" s="91">
        <v>77659.399999999994</v>
      </c>
      <c r="BW59" s="91">
        <v>0</v>
      </c>
      <c r="BX59" s="91">
        <v>424.5</v>
      </c>
      <c r="BY59" s="91">
        <v>178442</v>
      </c>
      <c r="BZ59" s="91">
        <v>468.17200000000003</v>
      </c>
      <c r="CA59" s="91">
        <v>0</v>
      </c>
      <c r="CB59" s="91">
        <v>0</v>
      </c>
      <c r="CC59" s="91">
        <v>0</v>
      </c>
      <c r="CD59" s="91">
        <v>0</v>
      </c>
      <c r="CE59" s="91">
        <v>1161.21</v>
      </c>
      <c r="CF59" s="91">
        <v>0</v>
      </c>
      <c r="CG59" s="91">
        <v>1629.38</v>
      </c>
      <c r="CH59" s="91">
        <v>0</v>
      </c>
      <c r="CI59" s="91">
        <v>0</v>
      </c>
      <c r="CJ59" s="91">
        <v>0</v>
      </c>
      <c r="CK59" s="91">
        <v>1629.38</v>
      </c>
      <c r="CL59" s="91">
        <v>0</v>
      </c>
      <c r="CM59" s="91">
        <v>0</v>
      </c>
      <c r="CN59" s="91">
        <v>0</v>
      </c>
      <c r="CO59" s="91">
        <v>0</v>
      </c>
      <c r="CP59" s="91">
        <v>0</v>
      </c>
      <c r="CQ59" s="91">
        <v>0</v>
      </c>
      <c r="CR59" s="91">
        <v>0</v>
      </c>
      <c r="CS59" s="91">
        <v>0</v>
      </c>
      <c r="CT59" s="91">
        <v>0</v>
      </c>
      <c r="CU59" s="91">
        <v>0</v>
      </c>
      <c r="CV59" s="91">
        <v>0</v>
      </c>
      <c r="CW59" s="91">
        <v>0</v>
      </c>
      <c r="CX59" s="91">
        <v>3.2663500000000001</v>
      </c>
      <c r="CY59" s="91">
        <v>56.745699999999999</v>
      </c>
      <c r="CZ59" s="91">
        <v>16.436199999999999</v>
      </c>
      <c r="DA59" s="91">
        <v>0</v>
      </c>
      <c r="DB59" s="91">
        <v>0.673767</v>
      </c>
      <c r="DC59" s="91">
        <v>6.8592199999999997</v>
      </c>
      <c r="DD59" s="91">
        <v>48.018900000000002</v>
      </c>
      <c r="DE59" s="91">
        <v>132</v>
      </c>
      <c r="DF59" s="91"/>
      <c r="DG59" s="91"/>
      <c r="DH59" s="91"/>
      <c r="DI59" s="91"/>
      <c r="DJ59" s="91"/>
      <c r="DK59" s="91"/>
      <c r="DL59" s="91" t="s">
        <v>208</v>
      </c>
      <c r="DM59" s="91" t="s">
        <v>255</v>
      </c>
      <c r="DN59" s="91" t="s">
        <v>98</v>
      </c>
      <c r="DO59" s="91" t="s">
        <v>193</v>
      </c>
      <c r="DP59" s="91">
        <v>8.5</v>
      </c>
      <c r="DQ59" s="91" t="s">
        <v>99</v>
      </c>
      <c r="DR59" s="91" t="s">
        <v>256</v>
      </c>
      <c r="DS59" s="91" t="s">
        <v>259</v>
      </c>
      <c r="DT59" s="91"/>
      <c r="DU59" s="91"/>
      <c r="DV59" s="91"/>
    </row>
    <row r="60" spans="1:126" x14ac:dyDescent="0.25">
      <c r="A60" s="24"/>
      <c r="B60" s="91" t="s">
        <v>270</v>
      </c>
      <c r="C60" s="91" t="s">
        <v>175</v>
      </c>
      <c r="D60" s="91">
        <v>512815</v>
      </c>
      <c r="E60" s="91" t="s">
        <v>102</v>
      </c>
      <c r="F60" s="91" t="s">
        <v>94</v>
      </c>
      <c r="G60" s="93">
        <v>0.10902777777777778</v>
      </c>
      <c r="H60" s="91" t="s">
        <v>95</v>
      </c>
      <c r="I60" s="91">
        <v>0.97</v>
      </c>
      <c r="J60" s="91" t="s">
        <v>96</v>
      </c>
      <c r="K60" s="91" t="s">
        <v>96</v>
      </c>
      <c r="L60" s="91" t="s">
        <v>103</v>
      </c>
      <c r="M60" s="91">
        <v>0</v>
      </c>
      <c r="N60" s="91">
        <v>98315.5</v>
      </c>
      <c r="O60" s="91">
        <v>36578.800000000003</v>
      </c>
      <c r="P60" s="91">
        <v>0</v>
      </c>
      <c r="Q60" s="91">
        <v>0</v>
      </c>
      <c r="R60" s="91">
        <v>0</v>
      </c>
      <c r="S60" s="91">
        <v>58788</v>
      </c>
      <c r="T60" s="91">
        <v>193682</v>
      </c>
      <c r="U60" s="91">
        <v>77659.399999999994</v>
      </c>
      <c r="V60" s="91">
        <v>0</v>
      </c>
      <c r="W60" s="91">
        <v>202.15199999999999</v>
      </c>
      <c r="X60" s="91">
        <v>271544</v>
      </c>
      <c r="Y60" s="91">
        <v>129.93100000000001</v>
      </c>
      <c r="Z60" s="91">
        <v>0</v>
      </c>
      <c r="AA60" s="91">
        <v>0</v>
      </c>
      <c r="AB60" s="91">
        <v>0</v>
      </c>
      <c r="AC60" s="91">
        <v>0</v>
      </c>
      <c r="AD60" s="91">
        <v>943.57899999999995</v>
      </c>
      <c r="AE60" s="91">
        <v>0</v>
      </c>
      <c r="AF60" s="91">
        <v>1073.51</v>
      </c>
      <c r="AG60" s="91">
        <v>0</v>
      </c>
      <c r="AH60" s="91">
        <v>0</v>
      </c>
      <c r="AI60" s="91">
        <v>0</v>
      </c>
      <c r="AJ60" s="91">
        <v>1073.51</v>
      </c>
      <c r="AK60" s="91">
        <v>0</v>
      </c>
      <c r="AL60" s="91">
        <v>0</v>
      </c>
      <c r="AM60" s="91">
        <v>0</v>
      </c>
      <c r="AN60" s="91">
        <v>0</v>
      </c>
      <c r="AO60" s="91">
        <v>0</v>
      </c>
      <c r="AP60" s="91">
        <v>0</v>
      </c>
      <c r="AQ60" s="91">
        <v>0</v>
      </c>
      <c r="AR60" s="91">
        <v>0</v>
      </c>
      <c r="AS60" s="91">
        <v>0</v>
      </c>
      <c r="AT60" s="91">
        <v>0</v>
      </c>
      <c r="AU60" s="91">
        <v>0</v>
      </c>
      <c r="AV60" s="91">
        <v>0</v>
      </c>
      <c r="AW60" s="91">
        <v>0.91127599999999997</v>
      </c>
      <c r="AX60" s="91">
        <v>132.96100000000001</v>
      </c>
      <c r="AY60" s="91">
        <v>38.860100000000003</v>
      </c>
      <c r="AZ60" s="91">
        <v>0</v>
      </c>
      <c r="BA60" s="91">
        <v>0</v>
      </c>
      <c r="BB60" s="91">
        <v>5.5738899999999996</v>
      </c>
      <c r="BC60" s="91">
        <v>57.645299999999999</v>
      </c>
      <c r="BD60" s="91">
        <v>235.952</v>
      </c>
      <c r="BE60" s="91"/>
      <c r="BF60" s="91"/>
      <c r="BG60" s="91"/>
      <c r="BH60" s="91"/>
      <c r="BI60" s="91"/>
      <c r="BJ60" s="91"/>
      <c r="BK60" s="91" t="s">
        <v>96</v>
      </c>
      <c r="BL60" s="91" t="s">
        <v>96</v>
      </c>
      <c r="BM60" s="91" t="s">
        <v>108</v>
      </c>
      <c r="BN60" s="91">
        <v>2.1783000000000001</v>
      </c>
      <c r="BO60" s="91">
        <v>113478</v>
      </c>
      <c r="BP60" s="91">
        <v>21268.6</v>
      </c>
      <c r="BQ60" s="91">
        <v>0</v>
      </c>
      <c r="BR60" s="91">
        <v>617.90300000000002</v>
      </c>
      <c r="BS60" s="91">
        <v>0</v>
      </c>
      <c r="BT60" s="91">
        <v>56504.6</v>
      </c>
      <c r="BU60" s="91">
        <v>191872</v>
      </c>
      <c r="BV60" s="91">
        <v>77659.399999999994</v>
      </c>
      <c r="BW60" s="91">
        <v>0</v>
      </c>
      <c r="BX60" s="91">
        <v>424.5</v>
      </c>
      <c r="BY60" s="91">
        <v>269956</v>
      </c>
      <c r="BZ60" s="91">
        <v>375.10399999999998</v>
      </c>
      <c r="CA60" s="91">
        <v>0</v>
      </c>
      <c r="CB60" s="91">
        <v>0</v>
      </c>
      <c r="CC60" s="91">
        <v>0</v>
      </c>
      <c r="CD60" s="91">
        <v>0</v>
      </c>
      <c r="CE60" s="91">
        <v>1024.1199999999999</v>
      </c>
      <c r="CF60" s="91">
        <v>0</v>
      </c>
      <c r="CG60" s="91">
        <v>1399.23</v>
      </c>
      <c r="CH60" s="91">
        <v>0</v>
      </c>
      <c r="CI60" s="91">
        <v>0</v>
      </c>
      <c r="CJ60" s="91">
        <v>0</v>
      </c>
      <c r="CK60" s="91">
        <v>1399.23</v>
      </c>
      <c r="CL60" s="91">
        <v>0</v>
      </c>
      <c r="CM60" s="91">
        <v>0</v>
      </c>
      <c r="CN60" s="91">
        <v>0</v>
      </c>
      <c r="CO60" s="91">
        <v>0</v>
      </c>
      <c r="CP60" s="91">
        <v>0</v>
      </c>
      <c r="CQ60" s="91">
        <v>0</v>
      </c>
      <c r="CR60" s="91">
        <v>0</v>
      </c>
      <c r="CS60" s="91">
        <v>0</v>
      </c>
      <c r="CT60" s="91">
        <v>0</v>
      </c>
      <c r="CU60" s="91">
        <v>0</v>
      </c>
      <c r="CV60" s="91">
        <v>0</v>
      </c>
      <c r="CW60" s="91">
        <v>0</v>
      </c>
      <c r="CX60" s="91">
        <v>2.6454599999999999</v>
      </c>
      <c r="CY60" s="91">
        <v>149.58199999999999</v>
      </c>
      <c r="CZ60" s="91">
        <v>22.6435</v>
      </c>
      <c r="DA60" s="91">
        <v>0</v>
      </c>
      <c r="DB60" s="91">
        <v>0.43484800000000001</v>
      </c>
      <c r="DC60" s="91">
        <v>6.04854</v>
      </c>
      <c r="DD60" s="91">
        <v>55.572099999999999</v>
      </c>
      <c r="DE60" s="91">
        <v>236.92599999999999</v>
      </c>
      <c r="DF60" s="91"/>
      <c r="DG60" s="91"/>
      <c r="DH60" s="91"/>
      <c r="DI60" s="91"/>
      <c r="DJ60" s="91"/>
      <c r="DK60" s="91"/>
      <c r="DL60" s="91" t="s">
        <v>208</v>
      </c>
      <c r="DM60" s="91" t="s">
        <v>255</v>
      </c>
      <c r="DN60" s="91" t="s">
        <v>98</v>
      </c>
      <c r="DO60" s="91" t="s">
        <v>193</v>
      </c>
      <c r="DP60" s="91">
        <v>8.5</v>
      </c>
      <c r="DQ60" s="91" t="s">
        <v>99</v>
      </c>
      <c r="DR60" s="91" t="s">
        <v>256</v>
      </c>
      <c r="DS60" s="91" t="s">
        <v>259</v>
      </c>
      <c r="DT60" s="91"/>
      <c r="DU60" s="91"/>
      <c r="DV60" s="91"/>
    </row>
    <row r="61" spans="1:126" x14ac:dyDescent="0.25">
      <c r="A61" s="24"/>
      <c r="B61" s="91" t="s">
        <v>271</v>
      </c>
      <c r="C61" s="91" t="s">
        <v>170</v>
      </c>
      <c r="D61" s="91">
        <v>513006</v>
      </c>
      <c r="E61" s="91" t="s">
        <v>100</v>
      </c>
      <c r="F61" s="91" t="s">
        <v>94</v>
      </c>
      <c r="G61" s="93">
        <v>7.7777777777777779E-2</v>
      </c>
      <c r="H61" s="91" t="s">
        <v>95</v>
      </c>
      <c r="I61" s="91">
        <v>12.3</v>
      </c>
      <c r="J61" s="91" t="s">
        <v>96</v>
      </c>
      <c r="K61" s="91" t="s">
        <v>96</v>
      </c>
      <c r="L61" s="91" t="s">
        <v>103</v>
      </c>
      <c r="M61" s="91">
        <v>0</v>
      </c>
      <c r="N61" s="91">
        <v>31602.1</v>
      </c>
      <c r="O61" s="91">
        <v>13744.6</v>
      </c>
      <c r="P61" s="91">
        <v>0</v>
      </c>
      <c r="Q61" s="91">
        <v>0</v>
      </c>
      <c r="R61" s="91">
        <v>0</v>
      </c>
      <c r="S61" s="91">
        <v>56247.6</v>
      </c>
      <c r="T61" s="91">
        <v>101594</v>
      </c>
      <c r="U61" s="91">
        <v>77659.399999999994</v>
      </c>
      <c r="V61" s="91">
        <v>0</v>
      </c>
      <c r="W61" s="91">
        <v>200.149</v>
      </c>
      <c r="X61" s="91">
        <v>179454</v>
      </c>
      <c r="Y61" s="91">
        <v>280.988</v>
      </c>
      <c r="Z61" s="91">
        <v>0</v>
      </c>
      <c r="AA61" s="91">
        <v>0</v>
      </c>
      <c r="AB61" s="91">
        <v>0</v>
      </c>
      <c r="AC61" s="91">
        <v>0</v>
      </c>
      <c r="AD61" s="91">
        <v>1089.28</v>
      </c>
      <c r="AE61" s="91">
        <v>0</v>
      </c>
      <c r="AF61" s="91">
        <v>1370.27</v>
      </c>
      <c r="AG61" s="91">
        <v>0</v>
      </c>
      <c r="AH61" s="91">
        <v>0</v>
      </c>
      <c r="AI61" s="91">
        <v>0</v>
      </c>
      <c r="AJ61" s="91">
        <v>1370.27</v>
      </c>
      <c r="AK61" s="91">
        <v>0</v>
      </c>
      <c r="AL61" s="91">
        <v>0</v>
      </c>
      <c r="AM61" s="91">
        <v>0</v>
      </c>
      <c r="AN61" s="91">
        <v>0</v>
      </c>
      <c r="AO61" s="91">
        <v>0</v>
      </c>
      <c r="AP61" s="91">
        <v>0</v>
      </c>
      <c r="AQ61" s="91">
        <v>0</v>
      </c>
      <c r="AR61" s="91">
        <v>0</v>
      </c>
      <c r="AS61" s="91">
        <v>0</v>
      </c>
      <c r="AT61" s="91">
        <v>0</v>
      </c>
      <c r="AU61" s="91">
        <v>0</v>
      </c>
      <c r="AV61" s="91">
        <v>0</v>
      </c>
      <c r="AW61" s="91">
        <v>1.9305099999999999</v>
      </c>
      <c r="AX61" s="91">
        <v>53.656300000000002</v>
      </c>
      <c r="AY61" s="91">
        <v>13.0557</v>
      </c>
      <c r="AZ61" s="91">
        <v>0</v>
      </c>
      <c r="BA61" s="91">
        <v>0</v>
      </c>
      <c r="BB61" s="91">
        <v>6.38835</v>
      </c>
      <c r="BC61" s="91">
        <v>54.589500000000001</v>
      </c>
      <c r="BD61" s="91">
        <v>129.62</v>
      </c>
      <c r="BE61" s="91"/>
      <c r="BF61" s="91"/>
      <c r="BG61" s="91"/>
      <c r="BH61" s="91"/>
      <c r="BI61" s="91"/>
      <c r="BJ61" s="91"/>
      <c r="BK61" s="91" t="s">
        <v>96</v>
      </c>
      <c r="BL61" s="91" t="s">
        <v>96</v>
      </c>
      <c r="BM61" s="91" t="s">
        <v>185</v>
      </c>
      <c r="BN61" s="91">
        <v>4.0616399999999997</v>
      </c>
      <c r="BO61" s="91">
        <v>40595.1</v>
      </c>
      <c r="BP61" s="91">
        <v>16022.7</v>
      </c>
      <c r="BQ61" s="91">
        <v>0</v>
      </c>
      <c r="BR61" s="91">
        <v>1179.99</v>
      </c>
      <c r="BS61" s="91">
        <v>0</v>
      </c>
      <c r="BT61" s="91">
        <v>53875.9</v>
      </c>
      <c r="BU61" s="91">
        <v>111678</v>
      </c>
      <c r="BV61" s="91">
        <v>77659.399999999994</v>
      </c>
      <c r="BW61" s="91">
        <v>0</v>
      </c>
      <c r="BX61" s="91">
        <v>424.5</v>
      </c>
      <c r="BY61" s="91">
        <v>189762</v>
      </c>
      <c r="BZ61" s="91">
        <v>704.78499999999997</v>
      </c>
      <c r="CA61" s="91">
        <v>0</v>
      </c>
      <c r="CB61" s="91">
        <v>0</v>
      </c>
      <c r="CC61" s="91">
        <v>0</v>
      </c>
      <c r="CD61" s="91">
        <v>0</v>
      </c>
      <c r="CE61" s="91">
        <v>1178.96</v>
      </c>
      <c r="CF61" s="91">
        <v>0</v>
      </c>
      <c r="CG61" s="91">
        <v>1883.74</v>
      </c>
      <c r="CH61" s="91">
        <v>0</v>
      </c>
      <c r="CI61" s="91">
        <v>0</v>
      </c>
      <c r="CJ61" s="91">
        <v>0</v>
      </c>
      <c r="CK61" s="91">
        <v>1883.74</v>
      </c>
      <c r="CL61" s="91">
        <v>0</v>
      </c>
      <c r="CM61" s="91">
        <v>0</v>
      </c>
      <c r="CN61" s="91">
        <v>0</v>
      </c>
      <c r="CO61" s="91">
        <v>0</v>
      </c>
      <c r="CP61" s="91">
        <v>0</v>
      </c>
      <c r="CQ61" s="91">
        <v>0</v>
      </c>
      <c r="CR61" s="91">
        <v>0</v>
      </c>
      <c r="CS61" s="91">
        <v>0</v>
      </c>
      <c r="CT61" s="91">
        <v>0</v>
      </c>
      <c r="CU61" s="91">
        <v>0</v>
      </c>
      <c r="CV61" s="91">
        <v>0</v>
      </c>
      <c r="CW61" s="91">
        <v>0</v>
      </c>
      <c r="CX61" s="91">
        <v>4.8278299999999996</v>
      </c>
      <c r="CY61" s="91">
        <v>61.217599999999997</v>
      </c>
      <c r="CZ61" s="91">
        <v>15.997999999999999</v>
      </c>
      <c r="DA61" s="91">
        <v>0</v>
      </c>
      <c r="DB61" s="91">
        <v>0.82784000000000002</v>
      </c>
      <c r="DC61" s="91">
        <v>6.9140499999999996</v>
      </c>
      <c r="DD61" s="91">
        <v>52.142299999999999</v>
      </c>
      <c r="DE61" s="91">
        <v>141.928</v>
      </c>
      <c r="DF61" s="91"/>
      <c r="DG61" s="91"/>
      <c r="DH61" s="91"/>
      <c r="DI61" s="91"/>
      <c r="DJ61" s="91"/>
      <c r="DK61" s="91"/>
      <c r="DL61" s="91" t="s">
        <v>208</v>
      </c>
      <c r="DM61" s="91" t="s">
        <v>255</v>
      </c>
      <c r="DN61" s="91" t="s">
        <v>98</v>
      </c>
      <c r="DO61" s="91" t="s">
        <v>193</v>
      </c>
      <c r="DP61" s="91">
        <v>8.5</v>
      </c>
      <c r="DQ61" s="91" t="s">
        <v>99</v>
      </c>
      <c r="DR61" s="91" t="s">
        <v>256</v>
      </c>
      <c r="DS61" s="91" t="s">
        <v>259</v>
      </c>
      <c r="DT61" s="91"/>
      <c r="DU61" s="91"/>
      <c r="DV61" s="91"/>
    </row>
    <row r="62" spans="1:126" x14ac:dyDescent="0.25">
      <c r="A62" s="24"/>
      <c r="B62" s="91" t="s">
        <v>272</v>
      </c>
      <c r="C62" s="91" t="s">
        <v>122</v>
      </c>
      <c r="D62" s="91">
        <v>1000006</v>
      </c>
      <c r="E62" s="91" t="s">
        <v>100</v>
      </c>
      <c r="F62" s="91" t="s">
        <v>94</v>
      </c>
      <c r="G62" s="93">
        <v>4.5833333333333337E-2</v>
      </c>
      <c r="H62" s="91" t="s">
        <v>101</v>
      </c>
      <c r="I62" s="91">
        <v>-37.130000000000003</v>
      </c>
      <c r="J62" s="91" t="s">
        <v>96</v>
      </c>
      <c r="K62" s="91" t="s">
        <v>96</v>
      </c>
      <c r="L62" s="91" t="s">
        <v>107</v>
      </c>
      <c r="M62" s="91">
        <v>0</v>
      </c>
      <c r="N62" s="91">
        <v>27445.599999999999</v>
      </c>
      <c r="O62" s="91">
        <v>64644.1</v>
      </c>
      <c r="P62" s="91">
        <v>0</v>
      </c>
      <c r="Q62" s="91">
        <v>0</v>
      </c>
      <c r="R62" s="91">
        <v>0</v>
      </c>
      <c r="S62" s="91">
        <v>65661.899999999994</v>
      </c>
      <c r="T62" s="91">
        <v>157752</v>
      </c>
      <c r="U62" s="91">
        <v>81817.899999999994</v>
      </c>
      <c r="V62" s="91">
        <v>0</v>
      </c>
      <c r="W62" s="91">
        <v>0</v>
      </c>
      <c r="X62" s="91">
        <v>239570</v>
      </c>
      <c r="Y62" s="91">
        <v>118.08</v>
      </c>
      <c r="Z62" s="91">
        <v>0</v>
      </c>
      <c r="AA62" s="91">
        <v>0</v>
      </c>
      <c r="AB62" s="91">
        <v>0</v>
      </c>
      <c r="AC62" s="91">
        <v>0</v>
      </c>
      <c r="AD62" s="91">
        <v>1288.1600000000001</v>
      </c>
      <c r="AE62" s="91">
        <v>0</v>
      </c>
      <c r="AF62" s="91">
        <v>1406.24</v>
      </c>
      <c r="AG62" s="91">
        <v>0</v>
      </c>
      <c r="AH62" s="91">
        <v>0</v>
      </c>
      <c r="AI62" s="91">
        <v>0</v>
      </c>
      <c r="AJ62" s="91">
        <v>1406.24</v>
      </c>
      <c r="AK62" s="91">
        <v>0</v>
      </c>
      <c r="AL62" s="91">
        <v>0</v>
      </c>
      <c r="AM62" s="91">
        <v>0</v>
      </c>
      <c r="AN62" s="91">
        <v>0</v>
      </c>
      <c r="AO62" s="91">
        <v>0</v>
      </c>
      <c r="AP62" s="91">
        <v>0</v>
      </c>
      <c r="AQ62" s="91">
        <v>0</v>
      </c>
      <c r="AR62" s="91">
        <v>0</v>
      </c>
      <c r="AS62" s="91">
        <v>0</v>
      </c>
      <c r="AT62" s="91">
        <v>0</v>
      </c>
      <c r="AU62" s="91">
        <v>0</v>
      </c>
      <c r="AV62" s="91">
        <v>0</v>
      </c>
      <c r="AW62" s="91">
        <v>0.87087999999999999</v>
      </c>
      <c r="AX62" s="91">
        <v>53.944099999999999</v>
      </c>
      <c r="AY62" s="91">
        <v>67.005899999999997</v>
      </c>
      <c r="AZ62" s="91">
        <v>0</v>
      </c>
      <c r="BA62" s="91">
        <v>0</v>
      </c>
      <c r="BB62" s="91">
        <v>8.2474299999999996</v>
      </c>
      <c r="BC62" s="91">
        <v>71.077399999999997</v>
      </c>
      <c r="BD62" s="91">
        <v>201.14599999999999</v>
      </c>
      <c r="BE62" s="91"/>
      <c r="BF62" s="91"/>
      <c r="BG62" s="91"/>
      <c r="BH62" s="91"/>
      <c r="BI62" s="91"/>
      <c r="BJ62" s="91"/>
      <c r="BK62" s="91" t="s">
        <v>96</v>
      </c>
      <c r="BL62" s="91" t="s">
        <v>96</v>
      </c>
      <c r="BM62" s="91" t="s">
        <v>201</v>
      </c>
      <c r="BN62" s="91">
        <v>3.0750500000000001</v>
      </c>
      <c r="BO62" s="91">
        <v>37790.300000000003</v>
      </c>
      <c r="BP62" s="91">
        <v>15428.4</v>
      </c>
      <c r="BQ62" s="91">
        <v>0</v>
      </c>
      <c r="BR62" s="91">
        <v>476.15</v>
      </c>
      <c r="BS62" s="91">
        <v>0</v>
      </c>
      <c r="BT62" s="91">
        <v>65661.899999999994</v>
      </c>
      <c r="BU62" s="91">
        <v>119360</v>
      </c>
      <c r="BV62" s="91">
        <v>81817.899999999994</v>
      </c>
      <c r="BW62" s="91">
        <v>0</v>
      </c>
      <c r="BX62" s="91">
        <v>0</v>
      </c>
      <c r="BY62" s="91">
        <v>201178</v>
      </c>
      <c r="BZ62" s="91">
        <v>535.76</v>
      </c>
      <c r="CA62" s="91">
        <v>0</v>
      </c>
      <c r="CB62" s="91">
        <v>0</v>
      </c>
      <c r="CC62" s="91">
        <v>0</v>
      </c>
      <c r="CD62" s="91">
        <v>0</v>
      </c>
      <c r="CE62" s="91">
        <v>1268.6099999999999</v>
      </c>
      <c r="CF62" s="91">
        <v>0</v>
      </c>
      <c r="CG62" s="91">
        <v>1804.37</v>
      </c>
      <c r="CH62" s="91">
        <v>0</v>
      </c>
      <c r="CI62" s="91">
        <v>0</v>
      </c>
      <c r="CJ62" s="91">
        <v>0</v>
      </c>
      <c r="CK62" s="91">
        <v>1804.37</v>
      </c>
      <c r="CL62" s="91">
        <v>0</v>
      </c>
      <c r="CM62" s="91">
        <v>0</v>
      </c>
      <c r="CN62" s="91">
        <v>0</v>
      </c>
      <c r="CO62" s="91">
        <v>0</v>
      </c>
      <c r="CP62" s="91">
        <v>0</v>
      </c>
      <c r="CQ62" s="91">
        <v>0</v>
      </c>
      <c r="CR62" s="91">
        <v>0</v>
      </c>
      <c r="CS62" s="91">
        <v>0</v>
      </c>
      <c r="CT62" s="91">
        <v>0</v>
      </c>
      <c r="CU62" s="91">
        <v>0</v>
      </c>
      <c r="CV62" s="91">
        <v>0</v>
      </c>
      <c r="CW62" s="91">
        <v>0</v>
      </c>
      <c r="CX62" s="91">
        <v>3.9972400000000001</v>
      </c>
      <c r="CY62" s="91">
        <v>61.8429</v>
      </c>
      <c r="CZ62" s="91">
        <v>18.6159</v>
      </c>
      <c r="DA62" s="91">
        <v>0</v>
      </c>
      <c r="DB62" s="91">
        <v>0.36490099999999998</v>
      </c>
      <c r="DC62" s="91">
        <v>8.1220199999999991</v>
      </c>
      <c r="DD62" s="91">
        <v>71.077399999999997</v>
      </c>
      <c r="DE62" s="91">
        <v>164.02</v>
      </c>
      <c r="DF62" s="91"/>
      <c r="DG62" s="91"/>
      <c r="DH62" s="91"/>
      <c r="DI62" s="91"/>
      <c r="DJ62" s="91"/>
      <c r="DK62" s="91"/>
      <c r="DL62" s="91" t="s">
        <v>208</v>
      </c>
      <c r="DM62" s="91" t="s">
        <v>209</v>
      </c>
      <c r="DN62" s="91" t="s">
        <v>98</v>
      </c>
      <c r="DO62" s="91" t="s">
        <v>193</v>
      </c>
      <c r="DP62" s="91">
        <v>8.5</v>
      </c>
      <c r="DQ62" s="91" t="s">
        <v>99</v>
      </c>
      <c r="DR62" s="91" t="s">
        <v>210</v>
      </c>
      <c r="DS62" s="91" t="s">
        <v>211</v>
      </c>
      <c r="DT62" s="91"/>
      <c r="DU62" s="91"/>
      <c r="DV62" s="91"/>
    </row>
    <row r="63" spans="1:126" x14ac:dyDescent="0.25">
      <c r="A63" s="24"/>
      <c r="B63" s="91" t="s">
        <v>273</v>
      </c>
      <c r="C63" s="91" t="s">
        <v>114</v>
      </c>
      <c r="D63" s="91">
        <v>1000006</v>
      </c>
      <c r="E63" s="91" t="s">
        <v>100</v>
      </c>
      <c r="F63" s="91" t="s">
        <v>94</v>
      </c>
      <c r="G63" s="93">
        <v>4.3750000000000004E-2</v>
      </c>
      <c r="H63" s="91" t="s">
        <v>101</v>
      </c>
      <c r="I63" s="91">
        <v>-9.56</v>
      </c>
      <c r="J63" s="91" t="s">
        <v>96</v>
      </c>
      <c r="K63" s="91" t="s">
        <v>96</v>
      </c>
      <c r="L63" s="91" t="s">
        <v>202</v>
      </c>
      <c r="M63" s="91">
        <v>3250.23</v>
      </c>
      <c r="N63" s="91">
        <v>26760.799999999999</v>
      </c>
      <c r="O63" s="91">
        <v>37009.5</v>
      </c>
      <c r="P63" s="91">
        <v>0</v>
      </c>
      <c r="Q63" s="91">
        <v>0</v>
      </c>
      <c r="R63" s="91">
        <v>0</v>
      </c>
      <c r="S63" s="91">
        <v>65661.899999999994</v>
      </c>
      <c r="T63" s="91">
        <v>132683</v>
      </c>
      <c r="U63" s="91">
        <v>81817.899999999994</v>
      </c>
      <c r="V63" s="91">
        <v>0</v>
      </c>
      <c r="W63" s="91">
        <v>0</v>
      </c>
      <c r="X63" s="91">
        <v>214500</v>
      </c>
      <c r="Y63" s="91">
        <v>0</v>
      </c>
      <c r="Z63" s="91">
        <v>0</v>
      </c>
      <c r="AA63" s="91">
        <v>0</v>
      </c>
      <c r="AB63" s="91">
        <v>0</v>
      </c>
      <c r="AC63" s="91">
        <v>0</v>
      </c>
      <c r="AD63" s="91">
        <v>1288.1600000000001</v>
      </c>
      <c r="AE63" s="91">
        <v>0</v>
      </c>
      <c r="AF63" s="91">
        <v>1288.1600000000001</v>
      </c>
      <c r="AG63" s="91">
        <v>0</v>
      </c>
      <c r="AH63" s="91">
        <v>0</v>
      </c>
      <c r="AI63" s="91">
        <v>0</v>
      </c>
      <c r="AJ63" s="91">
        <v>1288.1600000000001</v>
      </c>
      <c r="AK63" s="91">
        <v>0</v>
      </c>
      <c r="AL63" s="91">
        <v>0</v>
      </c>
      <c r="AM63" s="91">
        <v>0</v>
      </c>
      <c r="AN63" s="91">
        <v>0</v>
      </c>
      <c r="AO63" s="91">
        <v>0</v>
      </c>
      <c r="AP63" s="91">
        <v>0</v>
      </c>
      <c r="AQ63" s="91">
        <v>0</v>
      </c>
      <c r="AR63" s="91">
        <v>0</v>
      </c>
      <c r="AS63" s="91">
        <v>0</v>
      </c>
      <c r="AT63" s="91">
        <v>0</v>
      </c>
      <c r="AU63" s="91">
        <v>0</v>
      </c>
      <c r="AV63" s="91">
        <v>0</v>
      </c>
      <c r="AW63" s="91">
        <v>2.4741499999999998</v>
      </c>
      <c r="AX63" s="91">
        <v>53.385300000000001</v>
      </c>
      <c r="AY63" s="91">
        <v>38.390700000000002</v>
      </c>
      <c r="AZ63" s="91">
        <v>0</v>
      </c>
      <c r="BA63" s="91">
        <v>0</v>
      </c>
      <c r="BB63" s="91">
        <v>8.2474299999999996</v>
      </c>
      <c r="BC63" s="91">
        <v>71.077399999999997</v>
      </c>
      <c r="BD63" s="91">
        <v>173.57499999999999</v>
      </c>
      <c r="BE63" s="91"/>
      <c r="BF63" s="91"/>
      <c r="BG63" s="91"/>
      <c r="BH63" s="91"/>
      <c r="BI63" s="91"/>
      <c r="BJ63" s="91"/>
      <c r="BK63" s="91" t="s">
        <v>96</v>
      </c>
      <c r="BL63" s="91" t="s">
        <v>96</v>
      </c>
      <c r="BM63" s="91" t="s">
        <v>201</v>
      </c>
      <c r="BN63" s="91">
        <v>3.0750500000000001</v>
      </c>
      <c r="BO63" s="91">
        <v>37790.300000000003</v>
      </c>
      <c r="BP63" s="91">
        <v>15428.4</v>
      </c>
      <c r="BQ63" s="91">
        <v>0</v>
      </c>
      <c r="BR63" s="91">
        <v>476.15</v>
      </c>
      <c r="BS63" s="91">
        <v>0</v>
      </c>
      <c r="BT63" s="91">
        <v>65661.899999999994</v>
      </c>
      <c r="BU63" s="91">
        <v>119360</v>
      </c>
      <c r="BV63" s="91">
        <v>81817.899999999994</v>
      </c>
      <c r="BW63" s="91">
        <v>0</v>
      </c>
      <c r="BX63" s="91">
        <v>0</v>
      </c>
      <c r="BY63" s="91">
        <v>201178</v>
      </c>
      <c r="BZ63" s="91">
        <v>535.76</v>
      </c>
      <c r="CA63" s="91">
        <v>0</v>
      </c>
      <c r="CB63" s="91">
        <v>0</v>
      </c>
      <c r="CC63" s="91">
        <v>0</v>
      </c>
      <c r="CD63" s="91">
        <v>0</v>
      </c>
      <c r="CE63" s="91">
        <v>1268.6099999999999</v>
      </c>
      <c r="CF63" s="91">
        <v>0</v>
      </c>
      <c r="CG63" s="91">
        <v>1804.37</v>
      </c>
      <c r="CH63" s="91">
        <v>0</v>
      </c>
      <c r="CI63" s="91">
        <v>0</v>
      </c>
      <c r="CJ63" s="91">
        <v>0</v>
      </c>
      <c r="CK63" s="91">
        <v>1804.37</v>
      </c>
      <c r="CL63" s="91">
        <v>0</v>
      </c>
      <c r="CM63" s="91">
        <v>0</v>
      </c>
      <c r="CN63" s="91">
        <v>0</v>
      </c>
      <c r="CO63" s="91">
        <v>0</v>
      </c>
      <c r="CP63" s="91">
        <v>0</v>
      </c>
      <c r="CQ63" s="91">
        <v>0</v>
      </c>
      <c r="CR63" s="91">
        <v>0</v>
      </c>
      <c r="CS63" s="91">
        <v>0</v>
      </c>
      <c r="CT63" s="91">
        <v>0</v>
      </c>
      <c r="CU63" s="91">
        <v>0</v>
      </c>
      <c r="CV63" s="91">
        <v>0</v>
      </c>
      <c r="CW63" s="91">
        <v>0</v>
      </c>
      <c r="CX63" s="91">
        <v>3.9972400000000001</v>
      </c>
      <c r="CY63" s="91">
        <v>61.8429</v>
      </c>
      <c r="CZ63" s="91">
        <v>18.6159</v>
      </c>
      <c r="DA63" s="91">
        <v>0</v>
      </c>
      <c r="DB63" s="91">
        <v>0.36490099999999998</v>
      </c>
      <c r="DC63" s="91">
        <v>8.1220199999999991</v>
      </c>
      <c r="DD63" s="91">
        <v>71.077399999999997</v>
      </c>
      <c r="DE63" s="91">
        <v>164.02</v>
      </c>
      <c r="DF63" s="91"/>
      <c r="DG63" s="91"/>
      <c r="DH63" s="91"/>
      <c r="DI63" s="91"/>
      <c r="DJ63" s="91"/>
      <c r="DK63" s="91"/>
      <c r="DL63" s="91" t="s">
        <v>208</v>
      </c>
      <c r="DM63" s="91" t="s">
        <v>209</v>
      </c>
      <c r="DN63" s="91" t="s">
        <v>98</v>
      </c>
      <c r="DO63" s="91" t="s">
        <v>193</v>
      </c>
      <c r="DP63" s="91">
        <v>8.5</v>
      </c>
      <c r="DQ63" s="91" t="s">
        <v>99</v>
      </c>
      <c r="DR63" s="91" t="s">
        <v>210</v>
      </c>
      <c r="DS63" s="91" t="s">
        <v>211</v>
      </c>
      <c r="DT63" s="91"/>
      <c r="DU63" s="91"/>
      <c r="DV63" s="91"/>
    </row>
    <row r="64" spans="1:126" x14ac:dyDescent="0.25">
      <c r="A64" s="24"/>
      <c r="B64" s="91" t="s">
        <v>274</v>
      </c>
      <c r="C64" s="91" t="s">
        <v>127</v>
      </c>
      <c r="D64" s="91">
        <v>1000015</v>
      </c>
      <c r="E64" s="91" t="s">
        <v>102</v>
      </c>
      <c r="F64" s="91" t="s">
        <v>94</v>
      </c>
      <c r="G64" s="93">
        <v>4.2361111111111106E-2</v>
      </c>
      <c r="H64" s="91" t="s">
        <v>95</v>
      </c>
      <c r="I64" s="91">
        <v>2.83</v>
      </c>
      <c r="J64" s="91" t="s">
        <v>96</v>
      </c>
      <c r="K64" s="91" t="s">
        <v>96</v>
      </c>
      <c r="L64" s="91" t="s">
        <v>107</v>
      </c>
      <c r="M64" s="91">
        <v>0</v>
      </c>
      <c r="N64" s="91">
        <v>102479</v>
      </c>
      <c r="O64" s="91">
        <v>84037.3</v>
      </c>
      <c r="P64" s="91">
        <v>0</v>
      </c>
      <c r="Q64" s="91">
        <v>0</v>
      </c>
      <c r="R64" s="91">
        <v>0</v>
      </c>
      <c r="S64" s="91">
        <v>66585.600000000006</v>
      </c>
      <c r="T64" s="91">
        <v>253102</v>
      </c>
      <c r="U64" s="91">
        <v>81817.899999999994</v>
      </c>
      <c r="V64" s="91">
        <v>0</v>
      </c>
      <c r="W64" s="91">
        <v>0</v>
      </c>
      <c r="X64" s="91">
        <v>334919</v>
      </c>
      <c r="Y64" s="91">
        <v>63.089500000000001</v>
      </c>
      <c r="Z64" s="91">
        <v>0</v>
      </c>
      <c r="AA64" s="91">
        <v>0</v>
      </c>
      <c r="AB64" s="91">
        <v>0</v>
      </c>
      <c r="AC64" s="91">
        <v>0</v>
      </c>
      <c r="AD64" s="91">
        <v>1116.78</v>
      </c>
      <c r="AE64" s="91">
        <v>0</v>
      </c>
      <c r="AF64" s="91">
        <v>1179.8699999999999</v>
      </c>
      <c r="AG64" s="91">
        <v>0</v>
      </c>
      <c r="AH64" s="91">
        <v>0</v>
      </c>
      <c r="AI64" s="91">
        <v>0</v>
      </c>
      <c r="AJ64" s="91">
        <v>1179.8699999999999</v>
      </c>
      <c r="AK64" s="91">
        <v>0</v>
      </c>
      <c r="AL64" s="91">
        <v>0</v>
      </c>
      <c r="AM64" s="91">
        <v>0</v>
      </c>
      <c r="AN64" s="91">
        <v>0</v>
      </c>
      <c r="AO64" s="91">
        <v>0</v>
      </c>
      <c r="AP64" s="91">
        <v>0</v>
      </c>
      <c r="AQ64" s="91">
        <v>0</v>
      </c>
      <c r="AR64" s="91">
        <v>0</v>
      </c>
      <c r="AS64" s="91">
        <v>0</v>
      </c>
      <c r="AT64" s="91">
        <v>0</v>
      </c>
      <c r="AU64" s="91">
        <v>0</v>
      </c>
      <c r="AV64" s="91">
        <v>0</v>
      </c>
      <c r="AW64" s="91">
        <v>0.46654800000000002</v>
      </c>
      <c r="AX64" s="91">
        <v>150.84700000000001</v>
      </c>
      <c r="AY64" s="91">
        <v>86.652500000000003</v>
      </c>
      <c r="AZ64" s="91">
        <v>0</v>
      </c>
      <c r="BA64" s="91">
        <v>0</v>
      </c>
      <c r="BB64" s="91">
        <v>7.2015099999999999</v>
      </c>
      <c r="BC64" s="91">
        <v>72.670500000000004</v>
      </c>
      <c r="BD64" s="91">
        <v>317.83800000000002</v>
      </c>
      <c r="BE64" s="91"/>
      <c r="BF64" s="91"/>
      <c r="BG64" s="91"/>
      <c r="BH64" s="91"/>
      <c r="BI64" s="91"/>
      <c r="BJ64" s="91"/>
      <c r="BK64" s="91" t="s">
        <v>96</v>
      </c>
      <c r="BL64" s="91" t="s">
        <v>96</v>
      </c>
      <c r="BM64" s="91" t="s">
        <v>203</v>
      </c>
      <c r="BN64" s="91">
        <v>5.9507099999999999</v>
      </c>
      <c r="BO64" s="91">
        <v>128939</v>
      </c>
      <c r="BP64" s="91">
        <v>48073.7</v>
      </c>
      <c r="BQ64" s="91">
        <v>0</v>
      </c>
      <c r="BR64" s="91">
        <v>673.75099999999998</v>
      </c>
      <c r="BS64" s="91">
        <v>0</v>
      </c>
      <c r="BT64" s="91">
        <v>66585.600000000006</v>
      </c>
      <c r="BU64" s="91">
        <v>244278</v>
      </c>
      <c r="BV64" s="91">
        <v>81817.899999999994</v>
      </c>
      <c r="BW64" s="91">
        <v>0</v>
      </c>
      <c r="BX64" s="91">
        <v>0</v>
      </c>
      <c r="BY64" s="91">
        <v>326096</v>
      </c>
      <c r="BZ64" s="91">
        <v>1025.71</v>
      </c>
      <c r="CA64" s="91">
        <v>0</v>
      </c>
      <c r="CB64" s="91">
        <v>0</v>
      </c>
      <c r="CC64" s="91">
        <v>0</v>
      </c>
      <c r="CD64" s="91">
        <v>0</v>
      </c>
      <c r="CE64" s="91">
        <v>1101.51</v>
      </c>
      <c r="CF64" s="91">
        <v>0</v>
      </c>
      <c r="CG64" s="91">
        <v>2127.2199999999998</v>
      </c>
      <c r="CH64" s="91">
        <v>0</v>
      </c>
      <c r="CI64" s="91">
        <v>0</v>
      </c>
      <c r="CJ64" s="91">
        <v>0</v>
      </c>
      <c r="CK64" s="91">
        <v>2127.2199999999998</v>
      </c>
      <c r="CL64" s="91">
        <v>0</v>
      </c>
      <c r="CM64" s="91">
        <v>0</v>
      </c>
      <c r="CN64" s="91">
        <v>0</v>
      </c>
      <c r="CO64" s="91">
        <v>0</v>
      </c>
      <c r="CP64" s="91">
        <v>0</v>
      </c>
      <c r="CQ64" s="91">
        <v>0</v>
      </c>
      <c r="CR64" s="91">
        <v>0</v>
      </c>
      <c r="CS64" s="91">
        <v>0</v>
      </c>
      <c r="CT64" s="91">
        <v>0</v>
      </c>
      <c r="CU64" s="91">
        <v>0</v>
      </c>
      <c r="CV64" s="91">
        <v>0</v>
      </c>
      <c r="CW64" s="91">
        <v>0</v>
      </c>
      <c r="CX64" s="91">
        <v>6.4270199999999997</v>
      </c>
      <c r="CY64" s="91">
        <v>177.29300000000001</v>
      </c>
      <c r="CZ64" s="91">
        <v>56.627099999999999</v>
      </c>
      <c r="DA64" s="91">
        <v>0</v>
      </c>
      <c r="DB64" s="91">
        <v>0.546261</v>
      </c>
      <c r="DC64" s="91">
        <v>7.1023100000000001</v>
      </c>
      <c r="DD64" s="91">
        <v>72.670500000000004</v>
      </c>
      <c r="DE64" s="91">
        <v>320.666</v>
      </c>
      <c r="DF64" s="91"/>
      <c r="DG64" s="91"/>
      <c r="DH64" s="91"/>
      <c r="DI64" s="91"/>
      <c r="DJ64" s="91"/>
      <c r="DK64" s="91"/>
      <c r="DL64" s="91" t="s">
        <v>208</v>
      </c>
      <c r="DM64" s="91" t="s">
        <v>209</v>
      </c>
      <c r="DN64" s="91" t="s">
        <v>98</v>
      </c>
      <c r="DO64" s="91" t="s">
        <v>193</v>
      </c>
      <c r="DP64" s="91">
        <v>8.5</v>
      </c>
      <c r="DQ64" s="91" t="s">
        <v>99</v>
      </c>
      <c r="DR64" s="91" t="s">
        <v>210</v>
      </c>
      <c r="DS64" s="91" t="s">
        <v>211</v>
      </c>
      <c r="DT64" s="91"/>
      <c r="DU64" s="91"/>
      <c r="DV64" s="91"/>
    </row>
    <row r="65" spans="1:126" x14ac:dyDescent="0.25">
      <c r="A65" s="24"/>
      <c r="B65" s="91" t="s">
        <v>275</v>
      </c>
      <c r="C65" s="91" t="s">
        <v>118</v>
      </c>
      <c r="D65" s="91">
        <v>1000015</v>
      </c>
      <c r="E65" s="91" t="s">
        <v>102</v>
      </c>
      <c r="F65" s="91" t="s">
        <v>94</v>
      </c>
      <c r="G65" s="93">
        <v>4.0972222222222222E-2</v>
      </c>
      <c r="H65" s="91" t="s">
        <v>95</v>
      </c>
      <c r="I65" s="91">
        <v>44.65</v>
      </c>
      <c r="J65" s="91" t="s">
        <v>96</v>
      </c>
      <c r="K65" s="91" t="s">
        <v>96</v>
      </c>
      <c r="L65" s="91" t="s">
        <v>202</v>
      </c>
      <c r="M65" s="91">
        <v>1857.13</v>
      </c>
      <c r="N65" s="91">
        <v>97212.5</v>
      </c>
      <c r="O65" s="91">
        <v>47985.4</v>
      </c>
      <c r="P65" s="91">
        <v>0</v>
      </c>
      <c r="Q65" s="91">
        <v>0</v>
      </c>
      <c r="R65" s="91">
        <v>0</v>
      </c>
      <c r="S65" s="91">
        <v>66585.600000000006</v>
      </c>
      <c r="T65" s="91">
        <v>213641</v>
      </c>
      <c r="U65" s="91">
        <v>81817.899999999994</v>
      </c>
      <c r="V65" s="91">
        <v>0</v>
      </c>
      <c r="W65" s="91">
        <v>0</v>
      </c>
      <c r="X65" s="91">
        <v>295459</v>
      </c>
      <c r="Y65" s="91">
        <v>0</v>
      </c>
      <c r="Z65" s="91">
        <v>0</v>
      </c>
      <c r="AA65" s="91">
        <v>0</v>
      </c>
      <c r="AB65" s="91">
        <v>0</v>
      </c>
      <c r="AC65" s="91">
        <v>0</v>
      </c>
      <c r="AD65" s="91">
        <v>1116.78</v>
      </c>
      <c r="AE65" s="91">
        <v>0</v>
      </c>
      <c r="AF65" s="91">
        <v>1116.78</v>
      </c>
      <c r="AG65" s="91">
        <v>0</v>
      </c>
      <c r="AH65" s="91">
        <v>0</v>
      </c>
      <c r="AI65" s="91">
        <v>0</v>
      </c>
      <c r="AJ65" s="91">
        <v>1116.78</v>
      </c>
      <c r="AK65" s="91">
        <v>0</v>
      </c>
      <c r="AL65" s="91">
        <v>0</v>
      </c>
      <c r="AM65" s="91">
        <v>0</v>
      </c>
      <c r="AN65" s="91">
        <v>0</v>
      </c>
      <c r="AO65" s="91">
        <v>0</v>
      </c>
      <c r="AP65" s="91">
        <v>0</v>
      </c>
      <c r="AQ65" s="91">
        <v>0</v>
      </c>
      <c r="AR65" s="91">
        <v>0</v>
      </c>
      <c r="AS65" s="91">
        <v>0</v>
      </c>
      <c r="AT65" s="91">
        <v>0</v>
      </c>
      <c r="AU65" s="91">
        <v>0</v>
      </c>
      <c r="AV65" s="91">
        <v>0</v>
      </c>
      <c r="AW65" s="91">
        <v>1.4073599999999999</v>
      </c>
      <c r="AX65" s="91">
        <v>145.29499999999999</v>
      </c>
      <c r="AY65" s="91">
        <v>49.445799999999998</v>
      </c>
      <c r="AZ65" s="91">
        <v>0</v>
      </c>
      <c r="BA65" s="91">
        <v>0</v>
      </c>
      <c r="BB65" s="91">
        <v>7.2015099999999999</v>
      </c>
      <c r="BC65" s="91">
        <v>72.670500000000004</v>
      </c>
      <c r="BD65" s="91">
        <v>276.02</v>
      </c>
      <c r="BE65" s="91"/>
      <c r="BF65" s="91"/>
      <c r="BG65" s="91"/>
      <c r="BH65" s="91"/>
      <c r="BI65" s="91"/>
      <c r="BJ65" s="91"/>
      <c r="BK65" s="91" t="s">
        <v>96</v>
      </c>
      <c r="BL65" s="91" t="s">
        <v>96</v>
      </c>
      <c r="BM65" s="91" t="s">
        <v>203</v>
      </c>
      <c r="BN65" s="91">
        <v>5.9507099999999999</v>
      </c>
      <c r="BO65" s="91">
        <v>128939</v>
      </c>
      <c r="BP65" s="91">
        <v>48073.7</v>
      </c>
      <c r="BQ65" s="91">
        <v>0</v>
      </c>
      <c r="BR65" s="91">
        <v>673.75099999999998</v>
      </c>
      <c r="BS65" s="91">
        <v>0</v>
      </c>
      <c r="BT65" s="91">
        <v>66585.600000000006</v>
      </c>
      <c r="BU65" s="91">
        <v>244278</v>
      </c>
      <c r="BV65" s="91">
        <v>81817.899999999994</v>
      </c>
      <c r="BW65" s="91">
        <v>0</v>
      </c>
      <c r="BX65" s="91">
        <v>0</v>
      </c>
      <c r="BY65" s="91">
        <v>326096</v>
      </c>
      <c r="BZ65" s="91">
        <v>1025.71</v>
      </c>
      <c r="CA65" s="91">
        <v>0</v>
      </c>
      <c r="CB65" s="91">
        <v>0</v>
      </c>
      <c r="CC65" s="91">
        <v>0</v>
      </c>
      <c r="CD65" s="91">
        <v>0</v>
      </c>
      <c r="CE65" s="91">
        <v>1101.51</v>
      </c>
      <c r="CF65" s="91">
        <v>0</v>
      </c>
      <c r="CG65" s="91">
        <v>2127.2199999999998</v>
      </c>
      <c r="CH65" s="91">
        <v>0</v>
      </c>
      <c r="CI65" s="91">
        <v>0</v>
      </c>
      <c r="CJ65" s="91">
        <v>0</v>
      </c>
      <c r="CK65" s="91">
        <v>2127.2199999999998</v>
      </c>
      <c r="CL65" s="91">
        <v>0</v>
      </c>
      <c r="CM65" s="91">
        <v>0</v>
      </c>
      <c r="CN65" s="91">
        <v>0</v>
      </c>
      <c r="CO65" s="91">
        <v>0</v>
      </c>
      <c r="CP65" s="91">
        <v>0</v>
      </c>
      <c r="CQ65" s="91">
        <v>0</v>
      </c>
      <c r="CR65" s="91">
        <v>0</v>
      </c>
      <c r="CS65" s="91">
        <v>0</v>
      </c>
      <c r="CT65" s="91">
        <v>0</v>
      </c>
      <c r="CU65" s="91">
        <v>0</v>
      </c>
      <c r="CV65" s="91">
        <v>0</v>
      </c>
      <c r="CW65" s="91">
        <v>0</v>
      </c>
      <c r="CX65" s="91">
        <v>6.4270199999999997</v>
      </c>
      <c r="CY65" s="91">
        <v>177.29300000000001</v>
      </c>
      <c r="CZ65" s="91">
        <v>56.627099999999999</v>
      </c>
      <c r="DA65" s="91">
        <v>0</v>
      </c>
      <c r="DB65" s="91">
        <v>0.546261</v>
      </c>
      <c r="DC65" s="91">
        <v>7.1023100000000001</v>
      </c>
      <c r="DD65" s="91">
        <v>72.670500000000004</v>
      </c>
      <c r="DE65" s="91">
        <v>320.666</v>
      </c>
      <c r="DF65" s="91"/>
      <c r="DG65" s="91"/>
      <c r="DH65" s="91"/>
      <c r="DI65" s="91"/>
      <c r="DJ65" s="91"/>
      <c r="DK65" s="91"/>
      <c r="DL65" s="91" t="s">
        <v>208</v>
      </c>
      <c r="DM65" s="91" t="s">
        <v>209</v>
      </c>
      <c r="DN65" s="91" t="s">
        <v>98</v>
      </c>
      <c r="DO65" s="91" t="s">
        <v>193</v>
      </c>
      <c r="DP65" s="91">
        <v>8.5</v>
      </c>
      <c r="DQ65" s="91" t="s">
        <v>99</v>
      </c>
      <c r="DR65" s="91" t="s">
        <v>210</v>
      </c>
      <c r="DS65" s="91" t="s">
        <v>211</v>
      </c>
      <c r="DT65" s="91"/>
      <c r="DU65" s="91"/>
      <c r="DV65" s="91"/>
    </row>
    <row r="66" spans="1:126" x14ac:dyDescent="0.25">
      <c r="A66" s="24"/>
      <c r="B66" s="91" t="s">
        <v>276</v>
      </c>
      <c r="C66" s="91" t="s">
        <v>128</v>
      </c>
      <c r="D66" s="91">
        <v>1009215</v>
      </c>
      <c r="E66" s="91" t="s">
        <v>102</v>
      </c>
      <c r="F66" s="91" t="s">
        <v>94</v>
      </c>
      <c r="G66" s="93">
        <v>4.2361111111111106E-2</v>
      </c>
      <c r="H66" s="91" t="s">
        <v>95</v>
      </c>
      <c r="I66" s="91">
        <v>27.18</v>
      </c>
      <c r="J66" s="91" t="s">
        <v>96</v>
      </c>
      <c r="K66" s="91" t="s">
        <v>96</v>
      </c>
      <c r="L66" s="91" t="s">
        <v>107</v>
      </c>
      <c r="M66" s="91">
        <v>0</v>
      </c>
      <c r="N66" s="91">
        <v>85937.4</v>
      </c>
      <c r="O66" s="91">
        <v>84037.3</v>
      </c>
      <c r="P66" s="91">
        <v>0</v>
      </c>
      <c r="Q66" s="91">
        <v>0</v>
      </c>
      <c r="R66" s="91">
        <v>0</v>
      </c>
      <c r="S66" s="91">
        <v>66585.600000000006</v>
      </c>
      <c r="T66" s="91">
        <v>236560</v>
      </c>
      <c r="U66" s="91">
        <v>81817.899999999994</v>
      </c>
      <c r="V66" s="91">
        <v>0</v>
      </c>
      <c r="W66" s="91">
        <v>0</v>
      </c>
      <c r="X66" s="91">
        <v>318378</v>
      </c>
      <c r="Y66" s="91">
        <v>63.089500000000001</v>
      </c>
      <c r="Z66" s="91">
        <v>0</v>
      </c>
      <c r="AA66" s="91">
        <v>0</v>
      </c>
      <c r="AB66" s="91">
        <v>0</v>
      </c>
      <c r="AC66" s="91">
        <v>0</v>
      </c>
      <c r="AD66" s="91">
        <v>1116.78</v>
      </c>
      <c r="AE66" s="91">
        <v>0</v>
      </c>
      <c r="AF66" s="91">
        <v>1179.8699999999999</v>
      </c>
      <c r="AG66" s="91">
        <v>0</v>
      </c>
      <c r="AH66" s="91">
        <v>0</v>
      </c>
      <c r="AI66" s="91">
        <v>0</v>
      </c>
      <c r="AJ66" s="91">
        <v>1179.8699999999999</v>
      </c>
      <c r="AK66" s="91">
        <v>0</v>
      </c>
      <c r="AL66" s="91">
        <v>0</v>
      </c>
      <c r="AM66" s="91">
        <v>0</v>
      </c>
      <c r="AN66" s="91">
        <v>0</v>
      </c>
      <c r="AO66" s="91">
        <v>0</v>
      </c>
      <c r="AP66" s="91">
        <v>0</v>
      </c>
      <c r="AQ66" s="91">
        <v>0</v>
      </c>
      <c r="AR66" s="91">
        <v>0</v>
      </c>
      <c r="AS66" s="91">
        <v>0</v>
      </c>
      <c r="AT66" s="91">
        <v>0</v>
      </c>
      <c r="AU66" s="91">
        <v>0</v>
      </c>
      <c r="AV66" s="91">
        <v>0</v>
      </c>
      <c r="AW66" s="91">
        <v>0.46654800000000002</v>
      </c>
      <c r="AX66" s="91">
        <v>126.499</v>
      </c>
      <c r="AY66" s="91">
        <v>86.652500000000003</v>
      </c>
      <c r="AZ66" s="91">
        <v>0</v>
      </c>
      <c r="BA66" s="91">
        <v>0</v>
      </c>
      <c r="BB66" s="91">
        <v>7.2015099999999999</v>
      </c>
      <c r="BC66" s="91">
        <v>72.670500000000004</v>
      </c>
      <c r="BD66" s="91">
        <v>293.49</v>
      </c>
      <c r="BE66" s="91"/>
      <c r="BF66" s="91"/>
      <c r="BG66" s="91"/>
      <c r="BH66" s="91"/>
      <c r="BI66" s="91"/>
      <c r="BJ66" s="91"/>
      <c r="BK66" s="91" t="s">
        <v>96</v>
      </c>
      <c r="BL66" s="91" t="s">
        <v>96</v>
      </c>
      <c r="BM66" s="91" t="s">
        <v>203</v>
      </c>
      <c r="BN66" s="91">
        <v>5.9507099999999999</v>
      </c>
      <c r="BO66" s="91">
        <v>128939</v>
      </c>
      <c r="BP66" s="91">
        <v>48073.7</v>
      </c>
      <c r="BQ66" s="91">
        <v>0</v>
      </c>
      <c r="BR66" s="91">
        <v>673.75099999999998</v>
      </c>
      <c r="BS66" s="91">
        <v>0</v>
      </c>
      <c r="BT66" s="91">
        <v>66585.600000000006</v>
      </c>
      <c r="BU66" s="91">
        <v>244278</v>
      </c>
      <c r="BV66" s="91">
        <v>81817.899999999994</v>
      </c>
      <c r="BW66" s="91">
        <v>0</v>
      </c>
      <c r="BX66" s="91">
        <v>0</v>
      </c>
      <c r="BY66" s="91">
        <v>326096</v>
      </c>
      <c r="BZ66" s="91">
        <v>1025.71</v>
      </c>
      <c r="CA66" s="91">
        <v>0</v>
      </c>
      <c r="CB66" s="91">
        <v>0</v>
      </c>
      <c r="CC66" s="91">
        <v>0</v>
      </c>
      <c r="CD66" s="91">
        <v>0</v>
      </c>
      <c r="CE66" s="91">
        <v>1101.51</v>
      </c>
      <c r="CF66" s="91">
        <v>0</v>
      </c>
      <c r="CG66" s="91">
        <v>2127.2199999999998</v>
      </c>
      <c r="CH66" s="91">
        <v>0</v>
      </c>
      <c r="CI66" s="91">
        <v>0</v>
      </c>
      <c r="CJ66" s="91">
        <v>0</v>
      </c>
      <c r="CK66" s="91">
        <v>2127.2199999999998</v>
      </c>
      <c r="CL66" s="91">
        <v>0</v>
      </c>
      <c r="CM66" s="91">
        <v>0</v>
      </c>
      <c r="CN66" s="91">
        <v>0</v>
      </c>
      <c r="CO66" s="91">
        <v>0</v>
      </c>
      <c r="CP66" s="91">
        <v>0</v>
      </c>
      <c r="CQ66" s="91">
        <v>0</v>
      </c>
      <c r="CR66" s="91">
        <v>0</v>
      </c>
      <c r="CS66" s="91">
        <v>0</v>
      </c>
      <c r="CT66" s="91">
        <v>0</v>
      </c>
      <c r="CU66" s="91">
        <v>0</v>
      </c>
      <c r="CV66" s="91">
        <v>0</v>
      </c>
      <c r="CW66" s="91">
        <v>0</v>
      </c>
      <c r="CX66" s="91">
        <v>6.4270199999999997</v>
      </c>
      <c r="CY66" s="91">
        <v>177.29300000000001</v>
      </c>
      <c r="CZ66" s="91">
        <v>56.627099999999999</v>
      </c>
      <c r="DA66" s="91">
        <v>0</v>
      </c>
      <c r="DB66" s="91">
        <v>0.546261</v>
      </c>
      <c r="DC66" s="91">
        <v>7.1023100000000001</v>
      </c>
      <c r="DD66" s="91">
        <v>72.670500000000004</v>
      </c>
      <c r="DE66" s="91">
        <v>320.666</v>
      </c>
      <c r="DF66" s="91"/>
      <c r="DG66" s="91"/>
      <c r="DH66" s="91"/>
      <c r="DI66" s="91"/>
      <c r="DJ66" s="91"/>
      <c r="DK66" s="91"/>
      <c r="DL66" s="91" t="s">
        <v>208</v>
      </c>
      <c r="DM66" s="91" t="s">
        <v>209</v>
      </c>
      <c r="DN66" s="91" t="s">
        <v>98</v>
      </c>
      <c r="DO66" s="91" t="s">
        <v>193</v>
      </c>
      <c r="DP66" s="91">
        <v>8.5</v>
      </c>
      <c r="DQ66" s="91" t="s">
        <v>99</v>
      </c>
      <c r="DR66" s="91" t="s">
        <v>210</v>
      </c>
      <c r="DS66" s="91" t="s">
        <v>211</v>
      </c>
      <c r="DT66" s="91"/>
      <c r="DU66" s="91"/>
      <c r="DV66" s="91"/>
    </row>
    <row r="67" spans="1:126" x14ac:dyDescent="0.25">
      <c r="A67" s="24"/>
      <c r="B67" s="91" t="s">
        <v>277</v>
      </c>
      <c r="C67" s="91" t="s">
        <v>129</v>
      </c>
      <c r="D67" s="91">
        <v>1009315</v>
      </c>
      <c r="E67" s="91" t="s">
        <v>102</v>
      </c>
      <c r="F67" s="91" t="s">
        <v>94</v>
      </c>
      <c r="G67" s="93">
        <v>4.2361111111111106E-2</v>
      </c>
      <c r="H67" s="91" t="s">
        <v>95</v>
      </c>
      <c r="I67" s="91">
        <v>2.87</v>
      </c>
      <c r="J67" s="91" t="s">
        <v>96</v>
      </c>
      <c r="K67" s="91" t="s">
        <v>96</v>
      </c>
      <c r="L67" s="91" t="s">
        <v>107</v>
      </c>
      <c r="M67" s="91">
        <v>0</v>
      </c>
      <c r="N67" s="91">
        <v>102479</v>
      </c>
      <c r="O67" s="91">
        <v>84037.3</v>
      </c>
      <c r="P67" s="91">
        <v>0</v>
      </c>
      <c r="Q67" s="91">
        <v>0</v>
      </c>
      <c r="R67" s="91">
        <v>0</v>
      </c>
      <c r="S67" s="91">
        <v>66585.600000000006</v>
      </c>
      <c r="T67" s="91">
        <v>253102</v>
      </c>
      <c r="U67" s="91">
        <v>81817.899999999994</v>
      </c>
      <c r="V67" s="91">
        <v>0</v>
      </c>
      <c r="W67" s="91">
        <v>0</v>
      </c>
      <c r="X67" s="91">
        <v>334919</v>
      </c>
      <c r="Y67" s="91">
        <v>57.4816</v>
      </c>
      <c r="Z67" s="91">
        <v>0</v>
      </c>
      <c r="AA67" s="91">
        <v>0</v>
      </c>
      <c r="AB67" s="91">
        <v>0</v>
      </c>
      <c r="AC67" s="91">
        <v>0</v>
      </c>
      <c r="AD67" s="91">
        <v>1116.78</v>
      </c>
      <c r="AE67" s="91">
        <v>0</v>
      </c>
      <c r="AF67" s="91">
        <v>1174.26</v>
      </c>
      <c r="AG67" s="91">
        <v>0</v>
      </c>
      <c r="AH67" s="91">
        <v>0</v>
      </c>
      <c r="AI67" s="91">
        <v>0</v>
      </c>
      <c r="AJ67" s="91">
        <v>1174.26</v>
      </c>
      <c r="AK67" s="91">
        <v>0</v>
      </c>
      <c r="AL67" s="91">
        <v>0</v>
      </c>
      <c r="AM67" s="91">
        <v>0</v>
      </c>
      <c r="AN67" s="91">
        <v>0</v>
      </c>
      <c r="AO67" s="91">
        <v>0</v>
      </c>
      <c r="AP67" s="91">
        <v>0</v>
      </c>
      <c r="AQ67" s="91">
        <v>0</v>
      </c>
      <c r="AR67" s="91">
        <v>0</v>
      </c>
      <c r="AS67" s="91">
        <v>0</v>
      </c>
      <c r="AT67" s="91">
        <v>0</v>
      </c>
      <c r="AU67" s="91">
        <v>0</v>
      </c>
      <c r="AV67" s="91">
        <v>0</v>
      </c>
      <c r="AW67" s="91">
        <v>0.42507699999999998</v>
      </c>
      <c r="AX67" s="91">
        <v>150.84700000000001</v>
      </c>
      <c r="AY67" s="91">
        <v>86.652500000000003</v>
      </c>
      <c r="AZ67" s="91">
        <v>0</v>
      </c>
      <c r="BA67" s="91">
        <v>0</v>
      </c>
      <c r="BB67" s="91">
        <v>7.2015099999999999</v>
      </c>
      <c r="BC67" s="91">
        <v>72.670500000000004</v>
      </c>
      <c r="BD67" s="91">
        <v>317.79700000000003</v>
      </c>
      <c r="BE67" s="91"/>
      <c r="BF67" s="91"/>
      <c r="BG67" s="91"/>
      <c r="BH67" s="91"/>
      <c r="BI67" s="91"/>
      <c r="BJ67" s="91"/>
      <c r="BK67" s="91" t="s">
        <v>96</v>
      </c>
      <c r="BL67" s="91" t="s">
        <v>96</v>
      </c>
      <c r="BM67" s="91" t="s">
        <v>203</v>
      </c>
      <c r="BN67" s="91">
        <v>5.9507099999999999</v>
      </c>
      <c r="BO67" s="91">
        <v>128939</v>
      </c>
      <c r="BP67" s="91">
        <v>48073.7</v>
      </c>
      <c r="BQ67" s="91">
        <v>0</v>
      </c>
      <c r="BR67" s="91">
        <v>673.75099999999998</v>
      </c>
      <c r="BS67" s="91">
        <v>0</v>
      </c>
      <c r="BT67" s="91">
        <v>66585.600000000006</v>
      </c>
      <c r="BU67" s="91">
        <v>244278</v>
      </c>
      <c r="BV67" s="91">
        <v>81817.899999999994</v>
      </c>
      <c r="BW67" s="91">
        <v>0</v>
      </c>
      <c r="BX67" s="91">
        <v>0</v>
      </c>
      <c r="BY67" s="91">
        <v>326096</v>
      </c>
      <c r="BZ67" s="91">
        <v>1025.71</v>
      </c>
      <c r="CA67" s="91">
        <v>0</v>
      </c>
      <c r="CB67" s="91">
        <v>0</v>
      </c>
      <c r="CC67" s="91">
        <v>0</v>
      </c>
      <c r="CD67" s="91">
        <v>0</v>
      </c>
      <c r="CE67" s="91">
        <v>1101.51</v>
      </c>
      <c r="CF67" s="91">
        <v>0</v>
      </c>
      <c r="CG67" s="91">
        <v>2127.2199999999998</v>
      </c>
      <c r="CH67" s="91">
        <v>0</v>
      </c>
      <c r="CI67" s="91">
        <v>0</v>
      </c>
      <c r="CJ67" s="91">
        <v>0</v>
      </c>
      <c r="CK67" s="91">
        <v>2127.2199999999998</v>
      </c>
      <c r="CL67" s="91">
        <v>0</v>
      </c>
      <c r="CM67" s="91">
        <v>0</v>
      </c>
      <c r="CN67" s="91">
        <v>0</v>
      </c>
      <c r="CO67" s="91">
        <v>0</v>
      </c>
      <c r="CP67" s="91">
        <v>0</v>
      </c>
      <c r="CQ67" s="91">
        <v>0</v>
      </c>
      <c r="CR67" s="91">
        <v>0</v>
      </c>
      <c r="CS67" s="91">
        <v>0</v>
      </c>
      <c r="CT67" s="91">
        <v>0</v>
      </c>
      <c r="CU67" s="91">
        <v>0</v>
      </c>
      <c r="CV67" s="91">
        <v>0</v>
      </c>
      <c r="CW67" s="91">
        <v>0</v>
      </c>
      <c r="CX67" s="91">
        <v>6.4270199999999997</v>
      </c>
      <c r="CY67" s="91">
        <v>177.29300000000001</v>
      </c>
      <c r="CZ67" s="91">
        <v>56.627099999999999</v>
      </c>
      <c r="DA67" s="91">
        <v>0</v>
      </c>
      <c r="DB67" s="91">
        <v>0.546261</v>
      </c>
      <c r="DC67" s="91">
        <v>7.1023100000000001</v>
      </c>
      <c r="DD67" s="91">
        <v>72.670500000000004</v>
      </c>
      <c r="DE67" s="91">
        <v>320.666</v>
      </c>
      <c r="DF67" s="91"/>
      <c r="DG67" s="91"/>
      <c r="DH67" s="91"/>
      <c r="DI67" s="91"/>
      <c r="DJ67" s="91"/>
      <c r="DK67" s="91"/>
      <c r="DL67" s="91" t="s">
        <v>208</v>
      </c>
      <c r="DM67" s="91" t="s">
        <v>209</v>
      </c>
      <c r="DN67" s="91" t="s">
        <v>98</v>
      </c>
      <c r="DO67" s="91" t="s">
        <v>193</v>
      </c>
      <c r="DP67" s="91">
        <v>8.5</v>
      </c>
      <c r="DQ67" s="91" t="s">
        <v>99</v>
      </c>
      <c r="DR67" s="91" t="s">
        <v>210</v>
      </c>
      <c r="DS67" s="91" t="s">
        <v>211</v>
      </c>
      <c r="DT67" s="91"/>
      <c r="DU67" s="91"/>
      <c r="DV67" s="91"/>
    </row>
    <row r="68" spans="1:126" x14ac:dyDescent="0.25">
      <c r="A68" s="24"/>
      <c r="B68" s="91" t="s">
        <v>278</v>
      </c>
      <c r="C68" s="91" t="s">
        <v>130</v>
      </c>
      <c r="D68" s="91">
        <v>1009415</v>
      </c>
      <c r="E68" s="91" t="s">
        <v>102</v>
      </c>
      <c r="F68" s="91" t="s">
        <v>94</v>
      </c>
      <c r="G68" s="93">
        <v>4.2361111111111106E-2</v>
      </c>
      <c r="H68" s="91" t="s">
        <v>101</v>
      </c>
      <c r="I68" s="91">
        <v>-6.48</v>
      </c>
      <c r="J68" s="91" t="s">
        <v>96</v>
      </c>
      <c r="K68" s="91" t="s">
        <v>96</v>
      </c>
      <c r="L68" s="91" t="s">
        <v>107</v>
      </c>
      <c r="M68" s="91">
        <v>0</v>
      </c>
      <c r="N68" s="91">
        <v>114875</v>
      </c>
      <c r="O68" s="91">
        <v>84037.3</v>
      </c>
      <c r="P68" s="91">
        <v>0</v>
      </c>
      <c r="Q68" s="91">
        <v>0</v>
      </c>
      <c r="R68" s="91">
        <v>0</v>
      </c>
      <c r="S68" s="91">
        <v>66585.600000000006</v>
      </c>
      <c r="T68" s="91">
        <v>265498</v>
      </c>
      <c r="U68" s="91">
        <v>81817.899999999994</v>
      </c>
      <c r="V68" s="91">
        <v>0</v>
      </c>
      <c r="W68" s="91">
        <v>0</v>
      </c>
      <c r="X68" s="91">
        <v>347316</v>
      </c>
      <c r="Y68" s="91">
        <v>57.122799999999998</v>
      </c>
      <c r="Z68" s="91">
        <v>0</v>
      </c>
      <c r="AA68" s="91">
        <v>0</v>
      </c>
      <c r="AB68" s="91">
        <v>0</v>
      </c>
      <c r="AC68" s="91">
        <v>0</v>
      </c>
      <c r="AD68" s="91">
        <v>1116.78</v>
      </c>
      <c r="AE68" s="91">
        <v>0</v>
      </c>
      <c r="AF68" s="91">
        <v>1173.9000000000001</v>
      </c>
      <c r="AG68" s="91">
        <v>0</v>
      </c>
      <c r="AH68" s="91">
        <v>0</v>
      </c>
      <c r="AI68" s="91">
        <v>0</v>
      </c>
      <c r="AJ68" s="91">
        <v>1173.9000000000001</v>
      </c>
      <c r="AK68" s="91">
        <v>0</v>
      </c>
      <c r="AL68" s="91">
        <v>0</v>
      </c>
      <c r="AM68" s="91">
        <v>0</v>
      </c>
      <c r="AN68" s="91">
        <v>0</v>
      </c>
      <c r="AO68" s="91">
        <v>0</v>
      </c>
      <c r="AP68" s="91">
        <v>0</v>
      </c>
      <c r="AQ68" s="91">
        <v>0</v>
      </c>
      <c r="AR68" s="91">
        <v>0</v>
      </c>
      <c r="AS68" s="91">
        <v>0</v>
      </c>
      <c r="AT68" s="91">
        <v>0</v>
      </c>
      <c r="AU68" s="91">
        <v>0</v>
      </c>
      <c r="AV68" s="91">
        <v>0</v>
      </c>
      <c r="AW68" s="91">
        <v>0.41909099999999999</v>
      </c>
      <c r="AX68" s="91">
        <v>160.208</v>
      </c>
      <c r="AY68" s="91">
        <v>86.652500000000003</v>
      </c>
      <c r="AZ68" s="91">
        <v>0</v>
      </c>
      <c r="BA68" s="91">
        <v>0</v>
      </c>
      <c r="BB68" s="91">
        <v>7.2015000000000002</v>
      </c>
      <c r="BC68" s="91">
        <v>72.670500000000004</v>
      </c>
      <c r="BD68" s="91">
        <v>327.15199999999999</v>
      </c>
      <c r="BE68" s="91"/>
      <c r="BF68" s="91"/>
      <c r="BG68" s="91"/>
      <c r="BH68" s="91"/>
      <c r="BI68" s="91"/>
      <c r="BJ68" s="91"/>
      <c r="BK68" s="91" t="s">
        <v>96</v>
      </c>
      <c r="BL68" s="91" t="s">
        <v>96</v>
      </c>
      <c r="BM68" s="91" t="s">
        <v>203</v>
      </c>
      <c r="BN68" s="91">
        <v>5.9507099999999999</v>
      </c>
      <c r="BO68" s="91">
        <v>128939</v>
      </c>
      <c r="BP68" s="91">
        <v>48073.7</v>
      </c>
      <c r="BQ68" s="91">
        <v>0</v>
      </c>
      <c r="BR68" s="91">
        <v>673.75099999999998</v>
      </c>
      <c r="BS68" s="91">
        <v>0</v>
      </c>
      <c r="BT68" s="91">
        <v>66585.600000000006</v>
      </c>
      <c r="BU68" s="91">
        <v>244278</v>
      </c>
      <c r="BV68" s="91">
        <v>81817.899999999994</v>
      </c>
      <c r="BW68" s="91">
        <v>0</v>
      </c>
      <c r="BX68" s="91">
        <v>0</v>
      </c>
      <c r="BY68" s="91">
        <v>326096</v>
      </c>
      <c r="BZ68" s="91">
        <v>1025.71</v>
      </c>
      <c r="CA68" s="91">
        <v>0</v>
      </c>
      <c r="CB68" s="91">
        <v>0</v>
      </c>
      <c r="CC68" s="91">
        <v>0</v>
      </c>
      <c r="CD68" s="91">
        <v>0</v>
      </c>
      <c r="CE68" s="91">
        <v>1101.51</v>
      </c>
      <c r="CF68" s="91">
        <v>0</v>
      </c>
      <c r="CG68" s="91">
        <v>2127.2199999999998</v>
      </c>
      <c r="CH68" s="91">
        <v>0</v>
      </c>
      <c r="CI68" s="91">
        <v>0</v>
      </c>
      <c r="CJ68" s="91">
        <v>0</v>
      </c>
      <c r="CK68" s="91">
        <v>2127.2199999999998</v>
      </c>
      <c r="CL68" s="91">
        <v>0</v>
      </c>
      <c r="CM68" s="91">
        <v>0</v>
      </c>
      <c r="CN68" s="91">
        <v>0</v>
      </c>
      <c r="CO68" s="91">
        <v>0</v>
      </c>
      <c r="CP68" s="91">
        <v>0</v>
      </c>
      <c r="CQ68" s="91">
        <v>0</v>
      </c>
      <c r="CR68" s="91">
        <v>0</v>
      </c>
      <c r="CS68" s="91">
        <v>0</v>
      </c>
      <c r="CT68" s="91">
        <v>0</v>
      </c>
      <c r="CU68" s="91">
        <v>0</v>
      </c>
      <c r="CV68" s="91">
        <v>0</v>
      </c>
      <c r="CW68" s="91">
        <v>0</v>
      </c>
      <c r="CX68" s="91">
        <v>6.4270199999999997</v>
      </c>
      <c r="CY68" s="91">
        <v>177.29300000000001</v>
      </c>
      <c r="CZ68" s="91">
        <v>56.627099999999999</v>
      </c>
      <c r="DA68" s="91">
        <v>0</v>
      </c>
      <c r="DB68" s="91">
        <v>0.546261</v>
      </c>
      <c r="DC68" s="91">
        <v>7.1023100000000001</v>
      </c>
      <c r="DD68" s="91">
        <v>72.670500000000004</v>
      </c>
      <c r="DE68" s="91">
        <v>320.666</v>
      </c>
      <c r="DF68" s="91"/>
      <c r="DG68" s="91"/>
      <c r="DH68" s="91"/>
      <c r="DI68" s="91"/>
      <c r="DJ68" s="91"/>
      <c r="DK68" s="91"/>
      <c r="DL68" s="91" t="s">
        <v>208</v>
      </c>
      <c r="DM68" s="91" t="s">
        <v>209</v>
      </c>
      <c r="DN68" s="91" t="s">
        <v>98</v>
      </c>
      <c r="DO68" s="91" t="s">
        <v>193</v>
      </c>
      <c r="DP68" s="91">
        <v>8.5</v>
      </c>
      <c r="DQ68" s="91" t="s">
        <v>99</v>
      </c>
      <c r="DR68" s="91" t="s">
        <v>210</v>
      </c>
      <c r="DS68" s="91" t="s">
        <v>211</v>
      </c>
      <c r="DT68" s="91"/>
      <c r="DU68" s="91"/>
      <c r="DV68" s="91"/>
    </row>
    <row r="69" spans="1:126" x14ac:dyDescent="0.25">
      <c r="A69" s="24"/>
      <c r="B69" s="91" t="s">
        <v>279</v>
      </c>
      <c r="C69" s="91" t="s">
        <v>123</v>
      </c>
      <c r="D69" s="91">
        <v>1009806</v>
      </c>
      <c r="E69" s="91" t="s">
        <v>100</v>
      </c>
      <c r="F69" s="91" t="s">
        <v>94</v>
      </c>
      <c r="G69" s="93">
        <v>4.7222222222222221E-2</v>
      </c>
      <c r="H69" s="91" t="s">
        <v>101</v>
      </c>
      <c r="I69" s="91">
        <v>-21.78</v>
      </c>
      <c r="J69" s="91" t="s">
        <v>96</v>
      </c>
      <c r="K69" s="91" t="s">
        <v>96</v>
      </c>
      <c r="L69" s="91" t="s">
        <v>107</v>
      </c>
      <c r="M69" s="91">
        <v>0</v>
      </c>
      <c r="N69" s="91">
        <v>18604.5</v>
      </c>
      <c r="O69" s="91">
        <v>64644.1</v>
      </c>
      <c r="P69" s="91">
        <v>0</v>
      </c>
      <c r="Q69" s="91">
        <v>0</v>
      </c>
      <c r="R69" s="91">
        <v>0</v>
      </c>
      <c r="S69" s="91">
        <v>65661.899999999994</v>
      </c>
      <c r="T69" s="91">
        <v>148910</v>
      </c>
      <c r="U69" s="91">
        <v>81817.899999999994</v>
      </c>
      <c r="V69" s="91">
        <v>0</v>
      </c>
      <c r="W69" s="91">
        <v>0</v>
      </c>
      <c r="X69" s="91">
        <v>230728</v>
      </c>
      <c r="Y69" s="91">
        <v>118.08</v>
      </c>
      <c r="Z69" s="91">
        <v>0</v>
      </c>
      <c r="AA69" s="91">
        <v>0</v>
      </c>
      <c r="AB69" s="91">
        <v>0</v>
      </c>
      <c r="AC69" s="91">
        <v>0</v>
      </c>
      <c r="AD69" s="91">
        <v>1288.1600000000001</v>
      </c>
      <c r="AE69" s="91">
        <v>0</v>
      </c>
      <c r="AF69" s="91">
        <v>1406.24</v>
      </c>
      <c r="AG69" s="91">
        <v>0</v>
      </c>
      <c r="AH69" s="91">
        <v>0</v>
      </c>
      <c r="AI69" s="91">
        <v>0</v>
      </c>
      <c r="AJ69" s="91">
        <v>1406.24</v>
      </c>
      <c r="AK69" s="91">
        <v>0</v>
      </c>
      <c r="AL69" s="91">
        <v>0</v>
      </c>
      <c r="AM69" s="91">
        <v>0</v>
      </c>
      <c r="AN69" s="91">
        <v>0</v>
      </c>
      <c r="AO69" s="91">
        <v>0</v>
      </c>
      <c r="AP69" s="91">
        <v>0</v>
      </c>
      <c r="AQ69" s="91">
        <v>0</v>
      </c>
      <c r="AR69" s="91">
        <v>0</v>
      </c>
      <c r="AS69" s="91">
        <v>0</v>
      </c>
      <c r="AT69" s="91">
        <v>0</v>
      </c>
      <c r="AU69" s="91">
        <v>0</v>
      </c>
      <c r="AV69" s="91">
        <v>0</v>
      </c>
      <c r="AW69" s="91">
        <v>0.87087999999999999</v>
      </c>
      <c r="AX69" s="91">
        <v>38.585599999999999</v>
      </c>
      <c r="AY69" s="91">
        <v>67.005899999999997</v>
      </c>
      <c r="AZ69" s="91">
        <v>0</v>
      </c>
      <c r="BA69" s="91">
        <v>0</v>
      </c>
      <c r="BB69" s="91">
        <v>8.2474299999999996</v>
      </c>
      <c r="BC69" s="91">
        <v>71.077399999999997</v>
      </c>
      <c r="BD69" s="91">
        <v>185.78700000000001</v>
      </c>
      <c r="BE69" s="91"/>
      <c r="BF69" s="91"/>
      <c r="BG69" s="91"/>
      <c r="BH69" s="91"/>
      <c r="BI69" s="91"/>
      <c r="BJ69" s="91"/>
      <c r="BK69" s="91" t="s">
        <v>96</v>
      </c>
      <c r="BL69" s="91" t="s">
        <v>96</v>
      </c>
      <c r="BM69" s="91" t="s">
        <v>201</v>
      </c>
      <c r="BN69" s="91">
        <v>3.0750500000000001</v>
      </c>
      <c r="BO69" s="91">
        <v>37790.300000000003</v>
      </c>
      <c r="BP69" s="91">
        <v>15428.4</v>
      </c>
      <c r="BQ69" s="91">
        <v>0</v>
      </c>
      <c r="BR69" s="91">
        <v>476.15</v>
      </c>
      <c r="BS69" s="91">
        <v>0</v>
      </c>
      <c r="BT69" s="91">
        <v>65661.899999999994</v>
      </c>
      <c r="BU69" s="91">
        <v>119360</v>
      </c>
      <c r="BV69" s="91">
        <v>81817.899999999994</v>
      </c>
      <c r="BW69" s="91">
        <v>0</v>
      </c>
      <c r="BX69" s="91">
        <v>0</v>
      </c>
      <c r="BY69" s="91">
        <v>201178</v>
      </c>
      <c r="BZ69" s="91">
        <v>535.76</v>
      </c>
      <c r="CA69" s="91">
        <v>0</v>
      </c>
      <c r="CB69" s="91">
        <v>0</v>
      </c>
      <c r="CC69" s="91">
        <v>0</v>
      </c>
      <c r="CD69" s="91">
        <v>0</v>
      </c>
      <c r="CE69" s="91">
        <v>1268.6099999999999</v>
      </c>
      <c r="CF69" s="91">
        <v>0</v>
      </c>
      <c r="CG69" s="91">
        <v>1804.37</v>
      </c>
      <c r="CH69" s="91">
        <v>0</v>
      </c>
      <c r="CI69" s="91">
        <v>0</v>
      </c>
      <c r="CJ69" s="91">
        <v>0</v>
      </c>
      <c r="CK69" s="91">
        <v>1804.37</v>
      </c>
      <c r="CL69" s="91">
        <v>0</v>
      </c>
      <c r="CM69" s="91">
        <v>0</v>
      </c>
      <c r="CN69" s="91">
        <v>0</v>
      </c>
      <c r="CO69" s="91">
        <v>0</v>
      </c>
      <c r="CP69" s="91">
        <v>0</v>
      </c>
      <c r="CQ69" s="91">
        <v>0</v>
      </c>
      <c r="CR69" s="91">
        <v>0</v>
      </c>
      <c r="CS69" s="91">
        <v>0</v>
      </c>
      <c r="CT69" s="91">
        <v>0</v>
      </c>
      <c r="CU69" s="91">
        <v>0</v>
      </c>
      <c r="CV69" s="91">
        <v>0</v>
      </c>
      <c r="CW69" s="91">
        <v>0</v>
      </c>
      <c r="CX69" s="91">
        <v>3.9972400000000001</v>
      </c>
      <c r="CY69" s="91">
        <v>61.8429</v>
      </c>
      <c r="CZ69" s="91">
        <v>18.6159</v>
      </c>
      <c r="DA69" s="91">
        <v>0</v>
      </c>
      <c r="DB69" s="91">
        <v>0.36490099999999998</v>
      </c>
      <c r="DC69" s="91">
        <v>8.1220199999999991</v>
      </c>
      <c r="DD69" s="91">
        <v>71.077399999999997</v>
      </c>
      <c r="DE69" s="91">
        <v>164.02</v>
      </c>
      <c r="DF69" s="91"/>
      <c r="DG69" s="91"/>
      <c r="DH69" s="91"/>
      <c r="DI69" s="91"/>
      <c r="DJ69" s="91"/>
      <c r="DK69" s="91"/>
      <c r="DL69" s="91" t="s">
        <v>208</v>
      </c>
      <c r="DM69" s="91" t="s">
        <v>209</v>
      </c>
      <c r="DN69" s="91" t="s">
        <v>98</v>
      </c>
      <c r="DO69" s="91" t="s">
        <v>193</v>
      </c>
      <c r="DP69" s="91">
        <v>8.5</v>
      </c>
      <c r="DQ69" s="91" t="s">
        <v>99</v>
      </c>
      <c r="DR69" s="91" t="s">
        <v>210</v>
      </c>
      <c r="DS69" s="91" t="s">
        <v>211</v>
      </c>
      <c r="DT69" s="91"/>
      <c r="DU69" s="91"/>
      <c r="DV69" s="91"/>
    </row>
    <row r="70" spans="1:126" x14ac:dyDescent="0.25">
      <c r="A70" s="24"/>
      <c r="B70" s="91" t="s">
        <v>280</v>
      </c>
      <c r="C70" s="91" t="s">
        <v>124</v>
      </c>
      <c r="D70" s="91">
        <v>1009906</v>
      </c>
      <c r="E70" s="91" t="s">
        <v>100</v>
      </c>
      <c r="F70" s="91" t="s">
        <v>94</v>
      </c>
      <c r="G70" s="93">
        <v>4.5833333333333337E-2</v>
      </c>
      <c r="H70" s="91" t="s">
        <v>101</v>
      </c>
      <c r="I70" s="91">
        <v>-37.049999999999997</v>
      </c>
      <c r="J70" s="91" t="s">
        <v>96</v>
      </c>
      <c r="K70" s="91" t="s">
        <v>96</v>
      </c>
      <c r="L70" s="91" t="s">
        <v>107</v>
      </c>
      <c r="M70" s="91">
        <v>0</v>
      </c>
      <c r="N70" s="91">
        <v>27445.599999999999</v>
      </c>
      <c r="O70" s="91">
        <v>64644.1</v>
      </c>
      <c r="P70" s="91">
        <v>0</v>
      </c>
      <c r="Q70" s="91">
        <v>0</v>
      </c>
      <c r="R70" s="91">
        <v>0</v>
      </c>
      <c r="S70" s="91">
        <v>65661.899999999994</v>
      </c>
      <c r="T70" s="91">
        <v>157752</v>
      </c>
      <c r="U70" s="91">
        <v>81817.899999999994</v>
      </c>
      <c r="V70" s="91">
        <v>0</v>
      </c>
      <c r="W70" s="91">
        <v>0</v>
      </c>
      <c r="X70" s="91">
        <v>239570</v>
      </c>
      <c r="Y70" s="91">
        <v>107.584</v>
      </c>
      <c r="Z70" s="91">
        <v>0</v>
      </c>
      <c r="AA70" s="91">
        <v>0</v>
      </c>
      <c r="AB70" s="91">
        <v>0</v>
      </c>
      <c r="AC70" s="91">
        <v>0</v>
      </c>
      <c r="AD70" s="91">
        <v>1288.1600000000001</v>
      </c>
      <c r="AE70" s="91">
        <v>0</v>
      </c>
      <c r="AF70" s="91">
        <v>1395.75</v>
      </c>
      <c r="AG70" s="91">
        <v>0</v>
      </c>
      <c r="AH70" s="91">
        <v>0</v>
      </c>
      <c r="AI70" s="91">
        <v>0</v>
      </c>
      <c r="AJ70" s="91">
        <v>1395.75</v>
      </c>
      <c r="AK70" s="91">
        <v>0</v>
      </c>
      <c r="AL70" s="91">
        <v>0</v>
      </c>
      <c r="AM70" s="91">
        <v>0</v>
      </c>
      <c r="AN70" s="91">
        <v>0</v>
      </c>
      <c r="AO70" s="91">
        <v>0</v>
      </c>
      <c r="AP70" s="91">
        <v>0</v>
      </c>
      <c r="AQ70" s="91">
        <v>0</v>
      </c>
      <c r="AR70" s="91">
        <v>0</v>
      </c>
      <c r="AS70" s="91">
        <v>0</v>
      </c>
      <c r="AT70" s="91">
        <v>0</v>
      </c>
      <c r="AU70" s="91">
        <v>0</v>
      </c>
      <c r="AV70" s="91">
        <v>0</v>
      </c>
      <c r="AW70" s="91">
        <v>0.79346799999999995</v>
      </c>
      <c r="AX70" s="91">
        <v>53.944099999999999</v>
      </c>
      <c r="AY70" s="91">
        <v>67.005899999999997</v>
      </c>
      <c r="AZ70" s="91">
        <v>0</v>
      </c>
      <c r="BA70" s="91">
        <v>0</v>
      </c>
      <c r="BB70" s="91">
        <v>8.2474299999999996</v>
      </c>
      <c r="BC70" s="91">
        <v>71.077399999999997</v>
      </c>
      <c r="BD70" s="91">
        <v>201.06800000000001</v>
      </c>
      <c r="BE70" s="91"/>
      <c r="BF70" s="91"/>
      <c r="BG70" s="91"/>
      <c r="BH70" s="91"/>
      <c r="BI70" s="91"/>
      <c r="BJ70" s="91"/>
      <c r="BK70" s="91" t="s">
        <v>96</v>
      </c>
      <c r="BL70" s="91" t="s">
        <v>96</v>
      </c>
      <c r="BM70" s="91" t="s">
        <v>201</v>
      </c>
      <c r="BN70" s="91">
        <v>3.0750500000000001</v>
      </c>
      <c r="BO70" s="91">
        <v>37790.300000000003</v>
      </c>
      <c r="BP70" s="91">
        <v>15428.4</v>
      </c>
      <c r="BQ70" s="91">
        <v>0</v>
      </c>
      <c r="BR70" s="91">
        <v>476.15</v>
      </c>
      <c r="BS70" s="91">
        <v>0</v>
      </c>
      <c r="BT70" s="91">
        <v>65661.899999999994</v>
      </c>
      <c r="BU70" s="91">
        <v>119360</v>
      </c>
      <c r="BV70" s="91">
        <v>81817.899999999994</v>
      </c>
      <c r="BW70" s="91">
        <v>0</v>
      </c>
      <c r="BX70" s="91">
        <v>0</v>
      </c>
      <c r="BY70" s="91">
        <v>201178</v>
      </c>
      <c r="BZ70" s="91">
        <v>535.76</v>
      </c>
      <c r="CA70" s="91">
        <v>0</v>
      </c>
      <c r="CB70" s="91">
        <v>0</v>
      </c>
      <c r="CC70" s="91">
        <v>0</v>
      </c>
      <c r="CD70" s="91">
        <v>0</v>
      </c>
      <c r="CE70" s="91">
        <v>1268.6099999999999</v>
      </c>
      <c r="CF70" s="91">
        <v>0</v>
      </c>
      <c r="CG70" s="91">
        <v>1804.37</v>
      </c>
      <c r="CH70" s="91">
        <v>0</v>
      </c>
      <c r="CI70" s="91">
        <v>0</v>
      </c>
      <c r="CJ70" s="91">
        <v>0</v>
      </c>
      <c r="CK70" s="91">
        <v>1804.37</v>
      </c>
      <c r="CL70" s="91">
        <v>0</v>
      </c>
      <c r="CM70" s="91">
        <v>0</v>
      </c>
      <c r="CN70" s="91">
        <v>0</v>
      </c>
      <c r="CO70" s="91">
        <v>0</v>
      </c>
      <c r="CP70" s="91">
        <v>0</v>
      </c>
      <c r="CQ70" s="91">
        <v>0</v>
      </c>
      <c r="CR70" s="91">
        <v>0</v>
      </c>
      <c r="CS70" s="91">
        <v>0</v>
      </c>
      <c r="CT70" s="91">
        <v>0</v>
      </c>
      <c r="CU70" s="91">
        <v>0</v>
      </c>
      <c r="CV70" s="91">
        <v>0</v>
      </c>
      <c r="CW70" s="91">
        <v>0</v>
      </c>
      <c r="CX70" s="91">
        <v>3.9972400000000001</v>
      </c>
      <c r="CY70" s="91">
        <v>61.8429</v>
      </c>
      <c r="CZ70" s="91">
        <v>18.6159</v>
      </c>
      <c r="DA70" s="91">
        <v>0</v>
      </c>
      <c r="DB70" s="91">
        <v>0.36490099999999998</v>
      </c>
      <c r="DC70" s="91">
        <v>8.1220199999999991</v>
      </c>
      <c r="DD70" s="91">
        <v>71.077399999999997</v>
      </c>
      <c r="DE70" s="91">
        <v>164.02</v>
      </c>
      <c r="DF70" s="91"/>
      <c r="DG70" s="91"/>
      <c r="DH70" s="91"/>
      <c r="DI70" s="91"/>
      <c r="DJ70" s="91"/>
      <c r="DK70" s="91"/>
      <c r="DL70" s="91" t="s">
        <v>208</v>
      </c>
      <c r="DM70" s="91" t="s">
        <v>209</v>
      </c>
      <c r="DN70" s="91" t="s">
        <v>98</v>
      </c>
      <c r="DO70" s="91" t="s">
        <v>193</v>
      </c>
      <c r="DP70" s="91">
        <v>8.5</v>
      </c>
      <c r="DQ70" s="91" t="s">
        <v>99</v>
      </c>
      <c r="DR70" s="91" t="s">
        <v>210</v>
      </c>
      <c r="DS70" s="91" t="s">
        <v>211</v>
      </c>
      <c r="DT70" s="91"/>
      <c r="DU70" s="91"/>
      <c r="DV70" s="91"/>
    </row>
    <row r="71" spans="1:126" x14ac:dyDescent="0.25">
      <c r="A71" s="24"/>
      <c r="B71" s="91" t="s">
        <v>281</v>
      </c>
      <c r="C71" s="91" t="s">
        <v>125</v>
      </c>
      <c r="D71" s="91">
        <v>1010006</v>
      </c>
      <c r="E71" s="91" t="s">
        <v>100</v>
      </c>
      <c r="F71" s="91" t="s">
        <v>94</v>
      </c>
      <c r="G71" s="93">
        <v>4.6527777777777779E-2</v>
      </c>
      <c r="H71" s="91" t="s">
        <v>101</v>
      </c>
      <c r="I71" s="91">
        <v>-56.54</v>
      </c>
      <c r="J71" s="91" t="s">
        <v>96</v>
      </c>
      <c r="K71" s="91" t="s">
        <v>96</v>
      </c>
      <c r="L71" s="91" t="s">
        <v>107</v>
      </c>
      <c r="M71" s="91">
        <v>0</v>
      </c>
      <c r="N71" s="91">
        <v>51798.9</v>
      </c>
      <c r="O71" s="91">
        <v>64644.1</v>
      </c>
      <c r="P71" s="91">
        <v>0</v>
      </c>
      <c r="Q71" s="91">
        <v>0</v>
      </c>
      <c r="R71" s="91">
        <v>0</v>
      </c>
      <c r="S71" s="91">
        <v>65661.899999999994</v>
      </c>
      <c r="T71" s="91">
        <v>182105</v>
      </c>
      <c r="U71" s="91">
        <v>81817.899999999994</v>
      </c>
      <c r="V71" s="91">
        <v>0</v>
      </c>
      <c r="W71" s="91">
        <v>0</v>
      </c>
      <c r="X71" s="91">
        <v>263923</v>
      </c>
      <c r="Y71" s="91">
        <v>102.324</v>
      </c>
      <c r="Z71" s="91">
        <v>0</v>
      </c>
      <c r="AA71" s="91">
        <v>0</v>
      </c>
      <c r="AB71" s="91">
        <v>0</v>
      </c>
      <c r="AC71" s="91">
        <v>0</v>
      </c>
      <c r="AD71" s="91">
        <v>1288.1600000000001</v>
      </c>
      <c r="AE71" s="91">
        <v>0</v>
      </c>
      <c r="AF71" s="91">
        <v>1390.49</v>
      </c>
      <c r="AG71" s="91">
        <v>0</v>
      </c>
      <c r="AH71" s="91">
        <v>0</v>
      </c>
      <c r="AI71" s="91">
        <v>0</v>
      </c>
      <c r="AJ71" s="91">
        <v>1390.49</v>
      </c>
      <c r="AK71" s="91">
        <v>0</v>
      </c>
      <c r="AL71" s="91">
        <v>0</v>
      </c>
      <c r="AM71" s="91">
        <v>0</v>
      </c>
      <c r="AN71" s="91">
        <v>0</v>
      </c>
      <c r="AO71" s="91">
        <v>0</v>
      </c>
      <c r="AP71" s="91">
        <v>0</v>
      </c>
      <c r="AQ71" s="91">
        <v>0</v>
      </c>
      <c r="AR71" s="91">
        <v>0</v>
      </c>
      <c r="AS71" s="91">
        <v>0</v>
      </c>
      <c r="AT71" s="91">
        <v>0</v>
      </c>
      <c r="AU71" s="91">
        <v>0</v>
      </c>
      <c r="AV71" s="91">
        <v>0</v>
      </c>
      <c r="AW71" s="91">
        <v>0.75025299999999995</v>
      </c>
      <c r="AX71" s="91">
        <v>73.468199999999996</v>
      </c>
      <c r="AY71" s="91">
        <v>67.005899999999997</v>
      </c>
      <c r="AZ71" s="91">
        <v>0</v>
      </c>
      <c r="BA71" s="91">
        <v>0</v>
      </c>
      <c r="BB71" s="91">
        <v>8.24742</v>
      </c>
      <c r="BC71" s="91">
        <v>71.077399999999997</v>
      </c>
      <c r="BD71" s="91">
        <v>220.54900000000001</v>
      </c>
      <c r="BE71" s="91"/>
      <c r="BF71" s="91"/>
      <c r="BG71" s="91"/>
      <c r="BH71" s="91"/>
      <c r="BI71" s="91"/>
      <c r="BJ71" s="91"/>
      <c r="BK71" s="91" t="s">
        <v>96</v>
      </c>
      <c r="BL71" s="91" t="s">
        <v>96</v>
      </c>
      <c r="BM71" s="91" t="s">
        <v>201</v>
      </c>
      <c r="BN71" s="91">
        <v>3.0750500000000001</v>
      </c>
      <c r="BO71" s="91">
        <v>37790.300000000003</v>
      </c>
      <c r="BP71" s="91">
        <v>15428.4</v>
      </c>
      <c r="BQ71" s="91">
        <v>0</v>
      </c>
      <c r="BR71" s="91">
        <v>476.15</v>
      </c>
      <c r="BS71" s="91">
        <v>0</v>
      </c>
      <c r="BT71" s="91">
        <v>65661.899999999994</v>
      </c>
      <c r="BU71" s="91">
        <v>119360</v>
      </c>
      <c r="BV71" s="91">
        <v>81817.899999999994</v>
      </c>
      <c r="BW71" s="91">
        <v>0</v>
      </c>
      <c r="BX71" s="91">
        <v>0</v>
      </c>
      <c r="BY71" s="91">
        <v>201178</v>
      </c>
      <c r="BZ71" s="91">
        <v>535.76</v>
      </c>
      <c r="CA71" s="91">
        <v>0</v>
      </c>
      <c r="CB71" s="91">
        <v>0</v>
      </c>
      <c r="CC71" s="91">
        <v>0</v>
      </c>
      <c r="CD71" s="91">
        <v>0</v>
      </c>
      <c r="CE71" s="91">
        <v>1268.6099999999999</v>
      </c>
      <c r="CF71" s="91">
        <v>0</v>
      </c>
      <c r="CG71" s="91">
        <v>1804.37</v>
      </c>
      <c r="CH71" s="91">
        <v>0</v>
      </c>
      <c r="CI71" s="91">
        <v>0</v>
      </c>
      <c r="CJ71" s="91">
        <v>0</v>
      </c>
      <c r="CK71" s="91">
        <v>1804.37</v>
      </c>
      <c r="CL71" s="91">
        <v>0</v>
      </c>
      <c r="CM71" s="91">
        <v>0</v>
      </c>
      <c r="CN71" s="91">
        <v>0</v>
      </c>
      <c r="CO71" s="91">
        <v>0</v>
      </c>
      <c r="CP71" s="91">
        <v>0</v>
      </c>
      <c r="CQ71" s="91">
        <v>0</v>
      </c>
      <c r="CR71" s="91">
        <v>0</v>
      </c>
      <c r="CS71" s="91">
        <v>0</v>
      </c>
      <c r="CT71" s="91">
        <v>0</v>
      </c>
      <c r="CU71" s="91">
        <v>0</v>
      </c>
      <c r="CV71" s="91">
        <v>0</v>
      </c>
      <c r="CW71" s="91">
        <v>0</v>
      </c>
      <c r="CX71" s="91">
        <v>3.9972400000000001</v>
      </c>
      <c r="CY71" s="91">
        <v>61.8429</v>
      </c>
      <c r="CZ71" s="91">
        <v>18.6159</v>
      </c>
      <c r="DA71" s="91">
        <v>0</v>
      </c>
      <c r="DB71" s="91">
        <v>0.36490099999999998</v>
      </c>
      <c r="DC71" s="91">
        <v>8.1220199999999991</v>
      </c>
      <c r="DD71" s="91">
        <v>71.077399999999997</v>
      </c>
      <c r="DE71" s="91">
        <v>164.02</v>
      </c>
      <c r="DF71" s="91"/>
      <c r="DG71" s="91"/>
      <c r="DH71" s="91"/>
      <c r="DI71" s="91"/>
      <c r="DJ71" s="91"/>
      <c r="DK71" s="91"/>
      <c r="DL71" s="91" t="s">
        <v>208</v>
      </c>
      <c r="DM71" s="91" t="s">
        <v>209</v>
      </c>
      <c r="DN71" s="91" t="s">
        <v>98</v>
      </c>
      <c r="DO71" s="91" t="s">
        <v>193</v>
      </c>
      <c r="DP71" s="91">
        <v>8.5</v>
      </c>
      <c r="DQ71" s="91" t="s">
        <v>99</v>
      </c>
      <c r="DR71" s="91" t="s">
        <v>210</v>
      </c>
      <c r="DS71" s="91" t="s">
        <v>211</v>
      </c>
      <c r="DT71" s="91"/>
      <c r="DU71" s="91"/>
      <c r="DV71" s="91"/>
    </row>
    <row r="72" spans="1:126" x14ac:dyDescent="0.25">
      <c r="A72" s="24"/>
      <c r="B72" s="91" t="s">
        <v>282</v>
      </c>
      <c r="C72" s="91" t="s">
        <v>119</v>
      </c>
      <c r="D72" s="91">
        <v>1010115</v>
      </c>
      <c r="E72" s="91" t="s">
        <v>102</v>
      </c>
      <c r="F72" s="91" t="s">
        <v>94</v>
      </c>
      <c r="G72" s="93">
        <v>4.1666666666666664E-2</v>
      </c>
      <c r="H72" s="91" t="s">
        <v>95</v>
      </c>
      <c r="I72" s="91">
        <v>68.099999999999994</v>
      </c>
      <c r="J72" s="91" t="s">
        <v>96</v>
      </c>
      <c r="K72" s="91" t="s">
        <v>96</v>
      </c>
      <c r="L72" s="91" t="s">
        <v>202</v>
      </c>
      <c r="M72" s="91">
        <v>1857.13</v>
      </c>
      <c r="N72" s="91">
        <v>81521.3</v>
      </c>
      <c r="O72" s="91">
        <v>47985.4</v>
      </c>
      <c r="P72" s="91">
        <v>0</v>
      </c>
      <c r="Q72" s="91">
        <v>0</v>
      </c>
      <c r="R72" s="91">
        <v>0</v>
      </c>
      <c r="S72" s="91">
        <v>66585.600000000006</v>
      </c>
      <c r="T72" s="91">
        <v>197949</v>
      </c>
      <c r="U72" s="91">
        <v>81817.899999999994</v>
      </c>
      <c r="V72" s="91">
        <v>0</v>
      </c>
      <c r="W72" s="91">
        <v>0</v>
      </c>
      <c r="X72" s="91">
        <v>279767</v>
      </c>
      <c r="Y72" s="91">
        <v>0</v>
      </c>
      <c r="Z72" s="91">
        <v>0</v>
      </c>
      <c r="AA72" s="91">
        <v>0</v>
      </c>
      <c r="AB72" s="91">
        <v>0</v>
      </c>
      <c r="AC72" s="91">
        <v>0</v>
      </c>
      <c r="AD72" s="91">
        <v>1116.78</v>
      </c>
      <c r="AE72" s="91">
        <v>0</v>
      </c>
      <c r="AF72" s="91">
        <v>1116.78</v>
      </c>
      <c r="AG72" s="91">
        <v>0</v>
      </c>
      <c r="AH72" s="91">
        <v>0</v>
      </c>
      <c r="AI72" s="91">
        <v>0</v>
      </c>
      <c r="AJ72" s="91">
        <v>1116.78</v>
      </c>
      <c r="AK72" s="91">
        <v>0</v>
      </c>
      <c r="AL72" s="91">
        <v>0</v>
      </c>
      <c r="AM72" s="91">
        <v>0</v>
      </c>
      <c r="AN72" s="91">
        <v>0</v>
      </c>
      <c r="AO72" s="91">
        <v>0</v>
      </c>
      <c r="AP72" s="91">
        <v>0</v>
      </c>
      <c r="AQ72" s="91">
        <v>0</v>
      </c>
      <c r="AR72" s="91">
        <v>0</v>
      </c>
      <c r="AS72" s="91">
        <v>0</v>
      </c>
      <c r="AT72" s="91">
        <v>0</v>
      </c>
      <c r="AU72" s="91">
        <v>0</v>
      </c>
      <c r="AV72" s="91">
        <v>0</v>
      </c>
      <c r="AW72" s="91">
        <v>1.4073599999999999</v>
      </c>
      <c r="AX72" s="91">
        <v>121.843</v>
      </c>
      <c r="AY72" s="91">
        <v>49.445799999999998</v>
      </c>
      <c r="AZ72" s="91">
        <v>0</v>
      </c>
      <c r="BA72" s="91">
        <v>0</v>
      </c>
      <c r="BB72" s="91">
        <v>7.2015099999999999</v>
      </c>
      <c r="BC72" s="91">
        <v>72.670500000000004</v>
      </c>
      <c r="BD72" s="91">
        <v>252.56800000000001</v>
      </c>
      <c r="BE72" s="91"/>
      <c r="BF72" s="91"/>
      <c r="BG72" s="91"/>
      <c r="BH72" s="91"/>
      <c r="BI72" s="91"/>
      <c r="BJ72" s="91"/>
      <c r="BK72" s="91" t="s">
        <v>96</v>
      </c>
      <c r="BL72" s="91" t="s">
        <v>96</v>
      </c>
      <c r="BM72" s="91" t="s">
        <v>203</v>
      </c>
      <c r="BN72" s="91">
        <v>5.9507099999999999</v>
      </c>
      <c r="BO72" s="91">
        <v>128939</v>
      </c>
      <c r="BP72" s="91">
        <v>48073.7</v>
      </c>
      <c r="BQ72" s="91">
        <v>0</v>
      </c>
      <c r="BR72" s="91">
        <v>673.75099999999998</v>
      </c>
      <c r="BS72" s="91">
        <v>0</v>
      </c>
      <c r="BT72" s="91">
        <v>66585.600000000006</v>
      </c>
      <c r="BU72" s="91">
        <v>244278</v>
      </c>
      <c r="BV72" s="91">
        <v>81817.899999999994</v>
      </c>
      <c r="BW72" s="91">
        <v>0</v>
      </c>
      <c r="BX72" s="91">
        <v>0</v>
      </c>
      <c r="BY72" s="91">
        <v>326096</v>
      </c>
      <c r="BZ72" s="91">
        <v>1025.71</v>
      </c>
      <c r="CA72" s="91">
        <v>0</v>
      </c>
      <c r="CB72" s="91">
        <v>0</v>
      </c>
      <c r="CC72" s="91">
        <v>0</v>
      </c>
      <c r="CD72" s="91">
        <v>0</v>
      </c>
      <c r="CE72" s="91">
        <v>1101.51</v>
      </c>
      <c r="CF72" s="91">
        <v>0</v>
      </c>
      <c r="CG72" s="91">
        <v>2127.2199999999998</v>
      </c>
      <c r="CH72" s="91">
        <v>0</v>
      </c>
      <c r="CI72" s="91">
        <v>0</v>
      </c>
      <c r="CJ72" s="91">
        <v>0</v>
      </c>
      <c r="CK72" s="91">
        <v>2127.2199999999998</v>
      </c>
      <c r="CL72" s="91">
        <v>0</v>
      </c>
      <c r="CM72" s="91">
        <v>0</v>
      </c>
      <c r="CN72" s="91">
        <v>0</v>
      </c>
      <c r="CO72" s="91">
        <v>0</v>
      </c>
      <c r="CP72" s="91">
        <v>0</v>
      </c>
      <c r="CQ72" s="91">
        <v>0</v>
      </c>
      <c r="CR72" s="91">
        <v>0</v>
      </c>
      <c r="CS72" s="91">
        <v>0</v>
      </c>
      <c r="CT72" s="91">
        <v>0</v>
      </c>
      <c r="CU72" s="91">
        <v>0</v>
      </c>
      <c r="CV72" s="91">
        <v>0</v>
      </c>
      <c r="CW72" s="91">
        <v>0</v>
      </c>
      <c r="CX72" s="91">
        <v>6.4270199999999997</v>
      </c>
      <c r="CY72" s="91">
        <v>177.29300000000001</v>
      </c>
      <c r="CZ72" s="91">
        <v>56.627099999999999</v>
      </c>
      <c r="DA72" s="91">
        <v>0</v>
      </c>
      <c r="DB72" s="91">
        <v>0.546261</v>
      </c>
      <c r="DC72" s="91">
        <v>7.1023100000000001</v>
      </c>
      <c r="DD72" s="91">
        <v>72.670500000000004</v>
      </c>
      <c r="DE72" s="91">
        <v>320.666</v>
      </c>
      <c r="DF72" s="91"/>
      <c r="DG72" s="91"/>
      <c r="DH72" s="91"/>
      <c r="DI72" s="91"/>
      <c r="DJ72" s="91"/>
      <c r="DK72" s="91"/>
      <c r="DL72" s="91" t="s">
        <v>208</v>
      </c>
      <c r="DM72" s="91" t="s">
        <v>209</v>
      </c>
      <c r="DN72" s="91" t="s">
        <v>98</v>
      </c>
      <c r="DO72" s="91" t="s">
        <v>193</v>
      </c>
      <c r="DP72" s="91">
        <v>8.5</v>
      </c>
      <c r="DQ72" s="91" t="s">
        <v>99</v>
      </c>
      <c r="DR72" s="91" t="s">
        <v>210</v>
      </c>
      <c r="DS72" s="91" t="s">
        <v>211</v>
      </c>
      <c r="DT72" s="91"/>
      <c r="DU72" s="91"/>
      <c r="DV72" s="91"/>
    </row>
    <row r="73" spans="1:126" x14ac:dyDescent="0.25">
      <c r="A73" s="24"/>
      <c r="B73" s="91" t="s">
        <v>283</v>
      </c>
      <c r="C73" s="91" t="s">
        <v>115</v>
      </c>
      <c r="D73" s="91">
        <v>1010306</v>
      </c>
      <c r="E73" s="91" t="s">
        <v>100</v>
      </c>
      <c r="F73" s="91" t="s">
        <v>94</v>
      </c>
      <c r="G73" s="93">
        <v>4.3750000000000004E-2</v>
      </c>
      <c r="H73" s="91" t="s">
        <v>101</v>
      </c>
      <c r="I73" s="91">
        <v>-0.94</v>
      </c>
      <c r="J73" s="91" t="s">
        <v>96</v>
      </c>
      <c r="K73" s="91" t="s">
        <v>96</v>
      </c>
      <c r="L73" s="91" t="s">
        <v>202</v>
      </c>
      <c r="M73" s="91">
        <v>3250.23</v>
      </c>
      <c r="N73" s="91">
        <v>22441.3</v>
      </c>
      <c r="O73" s="91">
        <v>37009.5</v>
      </c>
      <c r="P73" s="91">
        <v>0</v>
      </c>
      <c r="Q73" s="91">
        <v>0</v>
      </c>
      <c r="R73" s="91">
        <v>0</v>
      </c>
      <c r="S73" s="91">
        <v>65661.899999999994</v>
      </c>
      <c r="T73" s="91">
        <v>128363</v>
      </c>
      <c r="U73" s="91">
        <v>81817.899999999994</v>
      </c>
      <c r="V73" s="91">
        <v>0</v>
      </c>
      <c r="W73" s="91">
        <v>0</v>
      </c>
      <c r="X73" s="91">
        <v>210181</v>
      </c>
      <c r="Y73" s="91">
        <v>0</v>
      </c>
      <c r="Z73" s="91">
        <v>0</v>
      </c>
      <c r="AA73" s="91">
        <v>0</v>
      </c>
      <c r="AB73" s="91">
        <v>0</v>
      </c>
      <c r="AC73" s="91">
        <v>0</v>
      </c>
      <c r="AD73" s="91">
        <v>1288.1600000000001</v>
      </c>
      <c r="AE73" s="91">
        <v>0</v>
      </c>
      <c r="AF73" s="91">
        <v>1288.1600000000001</v>
      </c>
      <c r="AG73" s="91">
        <v>0</v>
      </c>
      <c r="AH73" s="91">
        <v>0</v>
      </c>
      <c r="AI73" s="91">
        <v>0</v>
      </c>
      <c r="AJ73" s="91">
        <v>1288.1600000000001</v>
      </c>
      <c r="AK73" s="91">
        <v>0</v>
      </c>
      <c r="AL73" s="91">
        <v>0</v>
      </c>
      <c r="AM73" s="91">
        <v>0</v>
      </c>
      <c r="AN73" s="91">
        <v>0</v>
      </c>
      <c r="AO73" s="91">
        <v>0</v>
      </c>
      <c r="AP73" s="91">
        <v>0</v>
      </c>
      <c r="AQ73" s="91">
        <v>0</v>
      </c>
      <c r="AR73" s="91">
        <v>0</v>
      </c>
      <c r="AS73" s="91">
        <v>0</v>
      </c>
      <c r="AT73" s="91">
        <v>0</v>
      </c>
      <c r="AU73" s="91">
        <v>0</v>
      </c>
      <c r="AV73" s="91">
        <v>0</v>
      </c>
      <c r="AW73" s="91">
        <v>2.4741499999999998</v>
      </c>
      <c r="AX73" s="91">
        <v>44.768300000000004</v>
      </c>
      <c r="AY73" s="91">
        <v>38.390700000000002</v>
      </c>
      <c r="AZ73" s="91">
        <v>0</v>
      </c>
      <c r="BA73" s="91">
        <v>0</v>
      </c>
      <c r="BB73" s="91">
        <v>8.2474299999999996</v>
      </c>
      <c r="BC73" s="91">
        <v>71.077399999999997</v>
      </c>
      <c r="BD73" s="91">
        <v>164.958</v>
      </c>
      <c r="BE73" s="91"/>
      <c r="BF73" s="91"/>
      <c r="BG73" s="91"/>
      <c r="BH73" s="91"/>
      <c r="BI73" s="91"/>
      <c r="BJ73" s="91"/>
      <c r="BK73" s="91" t="s">
        <v>96</v>
      </c>
      <c r="BL73" s="91" t="s">
        <v>96</v>
      </c>
      <c r="BM73" s="91" t="s">
        <v>201</v>
      </c>
      <c r="BN73" s="91">
        <v>3.0750500000000001</v>
      </c>
      <c r="BO73" s="91">
        <v>37790.300000000003</v>
      </c>
      <c r="BP73" s="91">
        <v>15428.4</v>
      </c>
      <c r="BQ73" s="91">
        <v>0</v>
      </c>
      <c r="BR73" s="91">
        <v>476.15</v>
      </c>
      <c r="BS73" s="91">
        <v>0</v>
      </c>
      <c r="BT73" s="91">
        <v>65661.899999999994</v>
      </c>
      <c r="BU73" s="91">
        <v>119360</v>
      </c>
      <c r="BV73" s="91">
        <v>81817.899999999994</v>
      </c>
      <c r="BW73" s="91">
        <v>0</v>
      </c>
      <c r="BX73" s="91">
        <v>0</v>
      </c>
      <c r="BY73" s="91">
        <v>201178</v>
      </c>
      <c r="BZ73" s="91">
        <v>535.76</v>
      </c>
      <c r="CA73" s="91">
        <v>0</v>
      </c>
      <c r="CB73" s="91">
        <v>0</v>
      </c>
      <c r="CC73" s="91">
        <v>0</v>
      </c>
      <c r="CD73" s="91">
        <v>0</v>
      </c>
      <c r="CE73" s="91">
        <v>1268.6099999999999</v>
      </c>
      <c r="CF73" s="91">
        <v>0</v>
      </c>
      <c r="CG73" s="91">
        <v>1804.37</v>
      </c>
      <c r="CH73" s="91">
        <v>0</v>
      </c>
      <c r="CI73" s="91">
        <v>0</v>
      </c>
      <c r="CJ73" s="91">
        <v>0</v>
      </c>
      <c r="CK73" s="91">
        <v>1804.37</v>
      </c>
      <c r="CL73" s="91">
        <v>0</v>
      </c>
      <c r="CM73" s="91">
        <v>0</v>
      </c>
      <c r="CN73" s="91">
        <v>0</v>
      </c>
      <c r="CO73" s="91">
        <v>0</v>
      </c>
      <c r="CP73" s="91">
        <v>0</v>
      </c>
      <c r="CQ73" s="91">
        <v>0</v>
      </c>
      <c r="CR73" s="91">
        <v>0</v>
      </c>
      <c r="CS73" s="91">
        <v>0</v>
      </c>
      <c r="CT73" s="91">
        <v>0</v>
      </c>
      <c r="CU73" s="91">
        <v>0</v>
      </c>
      <c r="CV73" s="91">
        <v>0</v>
      </c>
      <c r="CW73" s="91">
        <v>0</v>
      </c>
      <c r="CX73" s="91">
        <v>3.9972400000000001</v>
      </c>
      <c r="CY73" s="91">
        <v>61.8429</v>
      </c>
      <c r="CZ73" s="91">
        <v>18.6159</v>
      </c>
      <c r="DA73" s="91">
        <v>0</v>
      </c>
      <c r="DB73" s="91">
        <v>0.36490099999999998</v>
      </c>
      <c r="DC73" s="91">
        <v>8.1220199999999991</v>
      </c>
      <c r="DD73" s="91">
        <v>71.077399999999997</v>
      </c>
      <c r="DE73" s="91">
        <v>164.02</v>
      </c>
      <c r="DF73" s="91"/>
      <c r="DG73" s="91"/>
      <c r="DH73" s="91"/>
      <c r="DI73" s="91"/>
      <c r="DJ73" s="91"/>
      <c r="DK73" s="91"/>
      <c r="DL73" s="91" t="s">
        <v>208</v>
      </c>
      <c r="DM73" s="91" t="s">
        <v>209</v>
      </c>
      <c r="DN73" s="91" t="s">
        <v>98</v>
      </c>
      <c r="DO73" s="91" t="s">
        <v>193</v>
      </c>
      <c r="DP73" s="91">
        <v>8.5</v>
      </c>
      <c r="DQ73" s="91" t="s">
        <v>99</v>
      </c>
      <c r="DR73" s="91" t="s">
        <v>210</v>
      </c>
      <c r="DS73" s="91" t="s">
        <v>211</v>
      </c>
      <c r="DT73" s="91"/>
      <c r="DU73" s="91"/>
      <c r="DV73" s="91"/>
    </row>
    <row r="74" spans="1:126" x14ac:dyDescent="0.25">
      <c r="A74" s="24"/>
      <c r="B74" s="91" t="s">
        <v>284</v>
      </c>
      <c r="C74" s="91" t="s">
        <v>121</v>
      </c>
      <c r="D74" s="91">
        <v>1010515</v>
      </c>
      <c r="E74" s="91" t="s">
        <v>102</v>
      </c>
      <c r="F74" s="91" t="s">
        <v>94</v>
      </c>
      <c r="G74" s="93">
        <v>7.4305555555555555E-2</v>
      </c>
      <c r="H74" s="91" t="s">
        <v>95</v>
      </c>
      <c r="I74" s="91">
        <v>69.28</v>
      </c>
      <c r="J74" s="91" t="s">
        <v>96</v>
      </c>
      <c r="K74" s="91" t="s">
        <v>96</v>
      </c>
      <c r="L74" s="91" t="s">
        <v>105</v>
      </c>
      <c r="M74" s="91">
        <v>0.43714500000000001</v>
      </c>
      <c r="N74" s="91">
        <v>67141.899999999994</v>
      </c>
      <c r="O74" s="91">
        <v>60240.4</v>
      </c>
      <c r="P74" s="91">
        <v>805.577</v>
      </c>
      <c r="Q74" s="91">
        <v>21918</v>
      </c>
      <c r="R74" s="91">
        <v>0</v>
      </c>
      <c r="S74" s="91">
        <v>66585.600000000006</v>
      </c>
      <c r="T74" s="91">
        <v>216692</v>
      </c>
      <c r="U74" s="91">
        <v>81817.899999999994</v>
      </c>
      <c r="V74" s="91">
        <v>0</v>
      </c>
      <c r="W74" s="91">
        <v>0</v>
      </c>
      <c r="X74" s="91">
        <v>298510</v>
      </c>
      <c r="Y74" s="91">
        <v>83.311000000000007</v>
      </c>
      <c r="Z74" s="91">
        <v>0</v>
      </c>
      <c r="AA74" s="91">
        <v>0</v>
      </c>
      <c r="AB74" s="91">
        <v>0</v>
      </c>
      <c r="AC74" s="91">
        <v>0</v>
      </c>
      <c r="AD74" s="91">
        <v>1116.78</v>
      </c>
      <c r="AE74" s="91">
        <v>0</v>
      </c>
      <c r="AF74" s="91">
        <v>1200.0899999999999</v>
      </c>
      <c r="AG74" s="91">
        <v>0</v>
      </c>
      <c r="AH74" s="91">
        <v>0</v>
      </c>
      <c r="AI74" s="91">
        <v>0</v>
      </c>
      <c r="AJ74" s="91">
        <v>1200.0899999999999</v>
      </c>
      <c r="AK74" s="91">
        <v>0</v>
      </c>
      <c r="AL74" s="91">
        <v>0</v>
      </c>
      <c r="AM74" s="91">
        <v>0</v>
      </c>
      <c r="AN74" s="91">
        <v>0</v>
      </c>
      <c r="AO74" s="91">
        <v>0</v>
      </c>
      <c r="AP74" s="91">
        <v>0</v>
      </c>
      <c r="AQ74" s="91">
        <v>0</v>
      </c>
      <c r="AR74" s="91">
        <v>0</v>
      </c>
      <c r="AS74" s="91">
        <v>0</v>
      </c>
      <c r="AT74" s="91">
        <v>0</v>
      </c>
      <c r="AU74" s="91">
        <v>0</v>
      </c>
      <c r="AV74" s="91">
        <v>0</v>
      </c>
      <c r="AW74" s="91">
        <v>0.61547200000000002</v>
      </c>
      <c r="AX74" s="91">
        <v>83.065200000000004</v>
      </c>
      <c r="AY74" s="91">
        <v>61.886200000000002</v>
      </c>
      <c r="AZ74" s="91">
        <v>1.6255200000000001</v>
      </c>
      <c r="BA74" s="91">
        <v>24.306899999999999</v>
      </c>
      <c r="BB74" s="91">
        <v>7.2015099999999999</v>
      </c>
      <c r="BC74" s="91">
        <v>72.670500000000004</v>
      </c>
      <c r="BD74" s="91">
        <v>251.37100000000001</v>
      </c>
      <c r="BE74" s="91"/>
      <c r="BF74" s="91"/>
      <c r="BG74" s="91"/>
      <c r="BH74" s="91"/>
      <c r="BI74" s="91"/>
      <c r="BJ74" s="91"/>
      <c r="BK74" s="91" t="s">
        <v>96</v>
      </c>
      <c r="BL74" s="91" t="s">
        <v>96</v>
      </c>
      <c r="BM74" s="91" t="s">
        <v>203</v>
      </c>
      <c r="BN74" s="91">
        <v>5.9507099999999999</v>
      </c>
      <c r="BO74" s="91">
        <v>128939</v>
      </c>
      <c r="BP74" s="91">
        <v>48073.7</v>
      </c>
      <c r="BQ74" s="91">
        <v>0</v>
      </c>
      <c r="BR74" s="91">
        <v>673.75099999999998</v>
      </c>
      <c r="BS74" s="91">
        <v>0</v>
      </c>
      <c r="BT74" s="91">
        <v>66585.600000000006</v>
      </c>
      <c r="BU74" s="91">
        <v>244278</v>
      </c>
      <c r="BV74" s="91">
        <v>81817.899999999994</v>
      </c>
      <c r="BW74" s="91">
        <v>0</v>
      </c>
      <c r="BX74" s="91">
        <v>0</v>
      </c>
      <c r="BY74" s="91">
        <v>326096</v>
      </c>
      <c r="BZ74" s="91">
        <v>1025.71</v>
      </c>
      <c r="CA74" s="91">
        <v>0</v>
      </c>
      <c r="CB74" s="91">
        <v>0</v>
      </c>
      <c r="CC74" s="91">
        <v>0</v>
      </c>
      <c r="CD74" s="91">
        <v>0</v>
      </c>
      <c r="CE74" s="91">
        <v>1101.51</v>
      </c>
      <c r="CF74" s="91">
        <v>0</v>
      </c>
      <c r="CG74" s="91">
        <v>2127.2199999999998</v>
      </c>
      <c r="CH74" s="91">
        <v>0</v>
      </c>
      <c r="CI74" s="91">
        <v>0</v>
      </c>
      <c r="CJ74" s="91">
        <v>0</v>
      </c>
      <c r="CK74" s="91">
        <v>2127.2199999999998</v>
      </c>
      <c r="CL74" s="91">
        <v>0</v>
      </c>
      <c r="CM74" s="91">
        <v>0</v>
      </c>
      <c r="CN74" s="91">
        <v>0</v>
      </c>
      <c r="CO74" s="91">
        <v>0</v>
      </c>
      <c r="CP74" s="91">
        <v>0</v>
      </c>
      <c r="CQ74" s="91">
        <v>0</v>
      </c>
      <c r="CR74" s="91">
        <v>0</v>
      </c>
      <c r="CS74" s="91">
        <v>0</v>
      </c>
      <c r="CT74" s="91">
        <v>0</v>
      </c>
      <c r="CU74" s="91">
        <v>0</v>
      </c>
      <c r="CV74" s="91">
        <v>0</v>
      </c>
      <c r="CW74" s="91">
        <v>0</v>
      </c>
      <c r="CX74" s="91">
        <v>6.4270199999999997</v>
      </c>
      <c r="CY74" s="91">
        <v>177.29300000000001</v>
      </c>
      <c r="CZ74" s="91">
        <v>56.627099999999999</v>
      </c>
      <c r="DA74" s="91">
        <v>0</v>
      </c>
      <c r="DB74" s="91">
        <v>0.546261</v>
      </c>
      <c r="DC74" s="91">
        <v>7.1023100000000001</v>
      </c>
      <c r="DD74" s="91">
        <v>72.670500000000004</v>
      </c>
      <c r="DE74" s="91">
        <v>320.666</v>
      </c>
      <c r="DF74" s="91"/>
      <c r="DG74" s="91"/>
      <c r="DH74" s="91"/>
      <c r="DI74" s="91"/>
      <c r="DJ74" s="91"/>
      <c r="DK74" s="91"/>
      <c r="DL74" s="91" t="s">
        <v>208</v>
      </c>
      <c r="DM74" s="91" t="s">
        <v>209</v>
      </c>
      <c r="DN74" s="91" t="s">
        <v>98</v>
      </c>
      <c r="DO74" s="91" t="s">
        <v>193</v>
      </c>
      <c r="DP74" s="91">
        <v>8.5</v>
      </c>
      <c r="DQ74" s="91" t="s">
        <v>99</v>
      </c>
      <c r="DR74" s="91" t="s">
        <v>210</v>
      </c>
      <c r="DS74" s="91" t="s">
        <v>211</v>
      </c>
      <c r="DT74" s="91"/>
      <c r="DU74" s="91"/>
      <c r="DV74" s="91"/>
    </row>
    <row r="75" spans="1:126" x14ac:dyDescent="0.25">
      <c r="A75" s="24"/>
      <c r="B75" s="91" t="s">
        <v>285</v>
      </c>
      <c r="C75" s="91" t="s">
        <v>117</v>
      </c>
      <c r="D75" s="91">
        <v>1010606</v>
      </c>
      <c r="E75" s="91" t="s">
        <v>100</v>
      </c>
      <c r="F75" s="91" t="s">
        <v>94</v>
      </c>
      <c r="G75" s="93">
        <v>6.1111111111111116E-2</v>
      </c>
      <c r="H75" s="91" t="s">
        <v>101</v>
      </c>
      <c r="I75" s="91">
        <v>-6.93</v>
      </c>
      <c r="J75" s="91" t="s">
        <v>96</v>
      </c>
      <c r="K75" s="91" t="s">
        <v>96</v>
      </c>
      <c r="L75" s="91" t="s">
        <v>204</v>
      </c>
      <c r="M75" s="91">
        <v>0.85772899999999996</v>
      </c>
      <c r="N75" s="91">
        <v>22113.8</v>
      </c>
      <c r="O75" s="91">
        <v>37876.300000000003</v>
      </c>
      <c r="P75" s="91">
        <v>70.007099999999994</v>
      </c>
      <c r="Q75" s="91">
        <v>10724.2</v>
      </c>
      <c r="R75" s="91">
        <v>0</v>
      </c>
      <c r="S75" s="91">
        <v>65661.899999999994</v>
      </c>
      <c r="T75" s="91">
        <v>136447</v>
      </c>
      <c r="U75" s="91">
        <v>81817.899999999994</v>
      </c>
      <c r="V75" s="91">
        <v>0</v>
      </c>
      <c r="W75" s="91">
        <v>0</v>
      </c>
      <c r="X75" s="91">
        <v>218265</v>
      </c>
      <c r="Y75" s="91">
        <v>163.46600000000001</v>
      </c>
      <c r="Z75" s="91">
        <v>0</v>
      </c>
      <c r="AA75" s="91">
        <v>0</v>
      </c>
      <c r="AB75" s="91">
        <v>0</v>
      </c>
      <c r="AC75" s="91">
        <v>0</v>
      </c>
      <c r="AD75" s="91">
        <v>1288.1600000000001</v>
      </c>
      <c r="AE75" s="91">
        <v>0</v>
      </c>
      <c r="AF75" s="91">
        <v>1451.63</v>
      </c>
      <c r="AG75" s="91">
        <v>0</v>
      </c>
      <c r="AH75" s="91">
        <v>0</v>
      </c>
      <c r="AI75" s="91">
        <v>0</v>
      </c>
      <c r="AJ75" s="91">
        <v>1451.63</v>
      </c>
      <c r="AK75" s="91">
        <v>0</v>
      </c>
      <c r="AL75" s="91">
        <v>0</v>
      </c>
      <c r="AM75" s="91">
        <v>0</v>
      </c>
      <c r="AN75" s="91">
        <v>0</v>
      </c>
      <c r="AO75" s="91">
        <v>0</v>
      </c>
      <c r="AP75" s="91">
        <v>0</v>
      </c>
      <c r="AQ75" s="91">
        <v>0</v>
      </c>
      <c r="AR75" s="91">
        <v>0</v>
      </c>
      <c r="AS75" s="91">
        <v>0</v>
      </c>
      <c r="AT75" s="91">
        <v>0</v>
      </c>
      <c r="AU75" s="91">
        <v>0</v>
      </c>
      <c r="AV75" s="91">
        <v>0</v>
      </c>
      <c r="AW75" s="91">
        <v>1.2086399999999999</v>
      </c>
      <c r="AX75" s="91">
        <v>37.2151</v>
      </c>
      <c r="AY75" s="91">
        <v>39.382199999999997</v>
      </c>
      <c r="AZ75" s="91">
        <v>0.25646200000000002</v>
      </c>
      <c r="BA75" s="91">
        <v>13.547499999999999</v>
      </c>
      <c r="BB75" s="91">
        <v>8.2474299999999996</v>
      </c>
      <c r="BC75" s="91">
        <v>71.077399999999997</v>
      </c>
      <c r="BD75" s="91">
        <v>170.935</v>
      </c>
      <c r="BE75" s="91"/>
      <c r="BF75" s="91"/>
      <c r="BG75" s="91"/>
      <c r="BH75" s="91"/>
      <c r="BI75" s="91"/>
      <c r="BJ75" s="91"/>
      <c r="BK75" s="91" t="s">
        <v>96</v>
      </c>
      <c r="BL75" s="91" t="s">
        <v>96</v>
      </c>
      <c r="BM75" s="91" t="s">
        <v>201</v>
      </c>
      <c r="BN75" s="91">
        <v>3.0750500000000001</v>
      </c>
      <c r="BO75" s="91">
        <v>37790.300000000003</v>
      </c>
      <c r="BP75" s="91">
        <v>15428.4</v>
      </c>
      <c r="BQ75" s="91">
        <v>0</v>
      </c>
      <c r="BR75" s="91">
        <v>476.15</v>
      </c>
      <c r="BS75" s="91">
        <v>0</v>
      </c>
      <c r="BT75" s="91">
        <v>65661.899999999994</v>
      </c>
      <c r="BU75" s="91">
        <v>119360</v>
      </c>
      <c r="BV75" s="91">
        <v>81817.899999999994</v>
      </c>
      <c r="BW75" s="91">
        <v>0</v>
      </c>
      <c r="BX75" s="91">
        <v>0</v>
      </c>
      <c r="BY75" s="91">
        <v>201178</v>
      </c>
      <c r="BZ75" s="91">
        <v>535.76</v>
      </c>
      <c r="CA75" s="91">
        <v>0</v>
      </c>
      <c r="CB75" s="91">
        <v>0</v>
      </c>
      <c r="CC75" s="91">
        <v>0</v>
      </c>
      <c r="CD75" s="91">
        <v>0</v>
      </c>
      <c r="CE75" s="91">
        <v>1268.6099999999999</v>
      </c>
      <c r="CF75" s="91">
        <v>0</v>
      </c>
      <c r="CG75" s="91">
        <v>1804.37</v>
      </c>
      <c r="CH75" s="91">
        <v>0</v>
      </c>
      <c r="CI75" s="91">
        <v>0</v>
      </c>
      <c r="CJ75" s="91">
        <v>0</v>
      </c>
      <c r="CK75" s="91">
        <v>1804.37</v>
      </c>
      <c r="CL75" s="91">
        <v>0</v>
      </c>
      <c r="CM75" s="91">
        <v>0</v>
      </c>
      <c r="CN75" s="91">
        <v>0</v>
      </c>
      <c r="CO75" s="91">
        <v>0</v>
      </c>
      <c r="CP75" s="91">
        <v>0</v>
      </c>
      <c r="CQ75" s="91">
        <v>0</v>
      </c>
      <c r="CR75" s="91">
        <v>0</v>
      </c>
      <c r="CS75" s="91">
        <v>0</v>
      </c>
      <c r="CT75" s="91">
        <v>0</v>
      </c>
      <c r="CU75" s="91">
        <v>0</v>
      </c>
      <c r="CV75" s="91">
        <v>0</v>
      </c>
      <c r="CW75" s="91">
        <v>0</v>
      </c>
      <c r="CX75" s="91">
        <v>3.9972400000000001</v>
      </c>
      <c r="CY75" s="91">
        <v>61.8429</v>
      </c>
      <c r="CZ75" s="91">
        <v>18.6159</v>
      </c>
      <c r="DA75" s="91">
        <v>0</v>
      </c>
      <c r="DB75" s="91">
        <v>0.36490099999999998</v>
      </c>
      <c r="DC75" s="91">
        <v>8.1220199999999991</v>
      </c>
      <c r="DD75" s="91">
        <v>71.077399999999997</v>
      </c>
      <c r="DE75" s="91">
        <v>164.02</v>
      </c>
      <c r="DF75" s="91"/>
      <c r="DG75" s="91"/>
      <c r="DH75" s="91"/>
      <c r="DI75" s="91"/>
      <c r="DJ75" s="91"/>
      <c r="DK75" s="91"/>
      <c r="DL75" s="91" t="s">
        <v>208</v>
      </c>
      <c r="DM75" s="91" t="s">
        <v>209</v>
      </c>
      <c r="DN75" s="91" t="s">
        <v>98</v>
      </c>
      <c r="DO75" s="91" t="s">
        <v>193</v>
      </c>
      <c r="DP75" s="91">
        <v>8.5</v>
      </c>
      <c r="DQ75" s="91" t="s">
        <v>99</v>
      </c>
      <c r="DR75" s="91" t="s">
        <v>210</v>
      </c>
      <c r="DS75" s="91" t="s">
        <v>211</v>
      </c>
      <c r="DT75" s="91"/>
      <c r="DU75" s="91"/>
      <c r="DV75" s="91"/>
    </row>
    <row r="76" spans="1:126" x14ac:dyDescent="0.25">
      <c r="A76" s="24"/>
      <c r="B76" s="91" t="s">
        <v>286</v>
      </c>
      <c r="C76" s="91" t="s">
        <v>131</v>
      </c>
      <c r="D76" s="91">
        <v>1013715</v>
      </c>
      <c r="E76" s="91" t="s">
        <v>102</v>
      </c>
      <c r="F76" s="91" t="s">
        <v>94</v>
      </c>
      <c r="G76" s="93">
        <v>4.2361111111111106E-2</v>
      </c>
      <c r="H76" s="91" t="s">
        <v>95</v>
      </c>
      <c r="I76" s="91">
        <v>41.48</v>
      </c>
      <c r="J76" s="91" t="s">
        <v>96</v>
      </c>
      <c r="K76" s="91" t="s">
        <v>96</v>
      </c>
      <c r="L76" s="91" t="s">
        <v>205</v>
      </c>
      <c r="M76" s="91">
        <v>0</v>
      </c>
      <c r="N76" s="91">
        <v>64909.7</v>
      </c>
      <c r="O76" s="91">
        <v>84037.3</v>
      </c>
      <c r="P76" s="91">
        <v>0</v>
      </c>
      <c r="Q76" s="91">
        <v>0</v>
      </c>
      <c r="R76" s="91">
        <v>0</v>
      </c>
      <c r="S76" s="91">
        <v>66585.600000000006</v>
      </c>
      <c r="T76" s="91">
        <v>215533</v>
      </c>
      <c r="U76" s="91">
        <v>81817.899999999994</v>
      </c>
      <c r="V76" s="91">
        <v>0</v>
      </c>
      <c r="W76" s="91">
        <v>0</v>
      </c>
      <c r="X76" s="91">
        <v>297351</v>
      </c>
      <c r="Y76" s="91">
        <v>61.434100000000001</v>
      </c>
      <c r="Z76" s="91">
        <v>0</v>
      </c>
      <c r="AA76" s="91">
        <v>0</v>
      </c>
      <c r="AB76" s="91">
        <v>0</v>
      </c>
      <c r="AC76" s="91">
        <v>0</v>
      </c>
      <c r="AD76" s="91">
        <v>1116.78</v>
      </c>
      <c r="AE76" s="91">
        <v>0</v>
      </c>
      <c r="AF76" s="91">
        <v>1178.21</v>
      </c>
      <c r="AG76" s="91">
        <v>0</v>
      </c>
      <c r="AH76" s="91">
        <v>0</v>
      </c>
      <c r="AI76" s="91">
        <v>0</v>
      </c>
      <c r="AJ76" s="91">
        <v>1178.21</v>
      </c>
      <c r="AK76" s="91">
        <v>0</v>
      </c>
      <c r="AL76" s="91">
        <v>0</v>
      </c>
      <c r="AM76" s="91">
        <v>0</v>
      </c>
      <c r="AN76" s="91">
        <v>0</v>
      </c>
      <c r="AO76" s="91">
        <v>0</v>
      </c>
      <c r="AP76" s="91">
        <v>0</v>
      </c>
      <c r="AQ76" s="91">
        <v>0</v>
      </c>
      <c r="AR76" s="91">
        <v>0</v>
      </c>
      <c r="AS76" s="91">
        <v>0</v>
      </c>
      <c r="AT76" s="91">
        <v>0</v>
      </c>
      <c r="AU76" s="91">
        <v>0</v>
      </c>
      <c r="AV76" s="91">
        <v>0</v>
      </c>
      <c r="AW76" s="91">
        <v>0.45755699999999999</v>
      </c>
      <c r="AX76" s="91">
        <v>112.214</v>
      </c>
      <c r="AY76" s="91">
        <v>86.652500000000003</v>
      </c>
      <c r="AZ76" s="91">
        <v>0</v>
      </c>
      <c r="BA76" s="91">
        <v>0</v>
      </c>
      <c r="BB76" s="91">
        <v>7.2015099999999999</v>
      </c>
      <c r="BC76" s="91">
        <v>72.670500000000004</v>
      </c>
      <c r="BD76" s="91">
        <v>279.19600000000003</v>
      </c>
      <c r="BE76" s="91"/>
      <c r="BF76" s="91"/>
      <c r="BG76" s="91"/>
      <c r="BH76" s="91"/>
      <c r="BI76" s="91"/>
      <c r="BJ76" s="91"/>
      <c r="BK76" s="91" t="s">
        <v>96</v>
      </c>
      <c r="BL76" s="91" t="s">
        <v>96</v>
      </c>
      <c r="BM76" s="91" t="s">
        <v>203</v>
      </c>
      <c r="BN76" s="91">
        <v>5.9507099999999999</v>
      </c>
      <c r="BO76" s="91">
        <v>128939</v>
      </c>
      <c r="BP76" s="91">
        <v>48073.7</v>
      </c>
      <c r="BQ76" s="91">
        <v>0</v>
      </c>
      <c r="BR76" s="91">
        <v>673.75099999999998</v>
      </c>
      <c r="BS76" s="91">
        <v>0</v>
      </c>
      <c r="BT76" s="91">
        <v>66585.600000000006</v>
      </c>
      <c r="BU76" s="91">
        <v>244278</v>
      </c>
      <c r="BV76" s="91">
        <v>81817.899999999994</v>
      </c>
      <c r="BW76" s="91">
        <v>0</v>
      </c>
      <c r="BX76" s="91">
        <v>0</v>
      </c>
      <c r="BY76" s="91">
        <v>326096</v>
      </c>
      <c r="BZ76" s="91">
        <v>1025.71</v>
      </c>
      <c r="CA76" s="91">
        <v>0</v>
      </c>
      <c r="CB76" s="91">
        <v>0</v>
      </c>
      <c r="CC76" s="91">
        <v>0</v>
      </c>
      <c r="CD76" s="91">
        <v>0</v>
      </c>
      <c r="CE76" s="91">
        <v>1101.51</v>
      </c>
      <c r="CF76" s="91">
        <v>0</v>
      </c>
      <c r="CG76" s="91">
        <v>2127.2199999999998</v>
      </c>
      <c r="CH76" s="91">
        <v>0</v>
      </c>
      <c r="CI76" s="91">
        <v>0</v>
      </c>
      <c r="CJ76" s="91">
        <v>0</v>
      </c>
      <c r="CK76" s="91">
        <v>2127.2199999999998</v>
      </c>
      <c r="CL76" s="91">
        <v>0</v>
      </c>
      <c r="CM76" s="91">
        <v>0</v>
      </c>
      <c r="CN76" s="91">
        <v>0</v>
      </c>
      <c r="CO76" s="91">
        <v>0</v>
      </c>
      <c r="CP76" s="91">
        <v>0</v>
      </c>
      <c r="CQ76" s="91">
        <v>0</v>
      </c>
      <c r="CR76" s="91">
        <v>0</v>
      </c>
      <c r="CS76" s="91">
        <v>0</v>
      </c>
      <c r="CT76" s="91">
        <v>0</v>
      </c>
      <c r="CU76" s="91">
        <v>0</v>
      </c>
      <c r="CV76" s="91">
        <v>0</v>
      </c>
      <c r="CW76" s="91">
        <v>0</v>
      </c>
      <c r="CX76" s="91">
        <v>6.4270199999999997</v>
      </c>
      <c r="CY76" s="91">
        <v>177.29300000000001</v>
      </c>
      <c r="CZ76" s="91">
        <v>56.627099999999999</v>
      </c>
      <c r="DA76" s="91">
        <v>0</v>
      </c>
      <c r="DB76" s="91">
        <v>0.546261</v>
      </c>
      <c r="DC76" s="91">
        <v>7.1023100000000001</v>
      </c>
      <c r="DD76" s="91">
        <v>72.670500000000004</v>
      </c>
      <c r="DE76" s="91">
        <v>320.666</v>
      </c>
      <c r="DF76" s="91"/>
      <c r="DG76" s="91"/>
      <c r="DH76" s="91"/>
      <c r="DI76" s="91"/>
      <c r="DJ76" s="91"/>
      <c r="DK76" s="91"/>
      <c r="DL76" s="91" t="s">
        <v>208</v>
      </c>
      <c r="DM76" s="91" t="s">
        <v>209</v>
      </c>
      <c r="DN76" s="91" t="s">
        <v>98</v>
      </c>
      <c r="DO76" s="91" t="s">
        <v>193</v>
      </c>
      <c r="DP76" s="91">
        <v>8.5</v>
      </c>
      <c r="DQ76" s="91" t="s">
        <v>99</v>
      </c>
      <c r="DR76" s="91" t="s">
        <v>210</v>
      </c>
      <c r="DS76" s="91" t="s">
        <v>211</v>
      </c>
      <c r="DT76" s="91"/>
      <c r="DU76" s="91"/>
      <c r="DV76" s="91"/>
    </row>
    <row r="77" spans="1:126" x14ac:dyDescent="0.25">
      <c r="A77" s="24"/>
      <c r="B77" s="91" t="s">
        <v>287</v>
      </c>
      <c r="C77" s="91" t="s">
        <v>126</v>
      </c>
      <c r="D77" s="91">
        <v>1013906</v>
      </c>
      <c r="E77" s="91" t="s">
        <v>100</v>
      </c>
      <c r="F77" s="91" t="s">
        <v>94</v>
      </c>
      <c r="G77" s="93">
        <v>4.5833333333333337E-2</v>
      </c>
      <c r="H77" s="91" t="s">
        <v>101</v>
      </c>
      <c r="I77" s="91">
        <v>-13.93</v>
      </c>
      <c r="J77" s="91" t="s">
        <v>96</v>
      </c>
      <c r="K77" s="91" t="s">
        <v>96</v>
      </c>
      <c r="L77" s="91" t="s">
        <v>107</v>
      </c>
      <c r="M77" s="91">
        <v>0</v>
      </c>
      <c r="N77" s="91">
        <v>11961.1</v>
      </c>
      <c r="O77" s="91">
        <v>64644.1</v>
      </c>
      <c r="P77" s="91">
        <v>0</v>
      </c>
      <c r="Q77" s="91">
        <v>0</v>
      </c>
      <c r="R77" s="91">
        <v>0</v>
      </c>
      <c r="S77" s="91">
        <v>65661.899999999994</v>
      </c>
      <c r="T77" s="91">
        <v>142267</v>
      </c>
      <c r="U77" s="91">
        <v>81817.899999999994</v>
      </c>
      <c r="V77" s="91">
        <v>0</v>
      </c>
      <c r="W77" s="91">
        <v>0</v>
      </c>
      <c r="X77" s="91">
        <v>224085</v>
      </c>
      <c r="Y77" s="91">
        <v>118.083</v>
      </c>
      <c r="Z77" s="91">
        <v>0</v>
      </c>
      <c r="AA77" s="91">
        <v>0</v>
      </c>
      <c r="AB77" s="91">
        <v>0</v>
      </c>
      <c r="AC77" s="91">
        <v>0</v>
      </c>
      <c r="AD77" s="91">
        <v>1288.1600000000001</v>
      </c>
      <c r="AE77" s="91">
        <v>0</v>
      </c>
      <c r="AF77" s="91">
        <v>1406.25</v>
      </c>
      <c r="AG77" s="91">
        <v>0</v>
      </c>
      <c r="AH77" s="91">
        <v>0</v>
      </c>
      <c r="AI77" s="91">
        <v>0</v>
      </c>
      <c r="AJ77" s="91">
        <v>1406.25</v>
      </c>
      <c r="AK77" s="91">
        <v>0</v>
      </c>
      <c r="AL77" s="91">
        <v>0</v>
      </c>
      <c r="AM77" s="91">
        <v>0</v>
      </c>
      <c r="AN77" s="91">
        <v>0</v>
      </c>
      <c r="AO77" s="91">
        <v>0</v>
      </c>
      <c r="AP77" s="91">
        <v>0</v>
      </c>
      <c r="AQ77" s="91">
        <v>0</v>
      </c>
      <c r="AR77" s="91">
        <v>0</v>
      </c>
      <c r="AS77" s="91">
        <v>0</v>
      </c>
      <c r="AT77" s="91">
        <v>0</v>
      </c>
      <c r="AU77" s="91">
        <v>0</v>
      </c>
      <c r="AV77" s="91">
        <v>0</v>
      </c>
      <c r="AW77" s="91">
        <v>0.870896</v>
      </c>
      <c r="AX77" s="91">
        <v>30.736499999999999</v>
      </c>
      <c r="AY77" s="91">
        <v>67.005899999999997</v>
      </c>
      <c r="AZ77" s="91">
        <v>0</v>
      </c>
      <c r="BA77" s="91">
        <v>0</v>
      </c>
      <c r="BB77" s="91">
        <v>8.2474299999999996</v>
      </c>
      <c r="BC77" s="91">
        <v>71.077399999999997</v>
      </c>
      <c r="BD77" s="91">
        <v>177.93799999999999</v>
      </c>
      <c r="BE77" s="91"/>
      <c r="BF77" s="91"/>
      <c r="BG77" s="91"/>
      <c r="BH77" s="91"/>
      <c r="BI77" s="91"/>
      <c r="BJ77" s="91"/>
      <c r="BK77" s="91" t="s">
        <v>96</v>
      </c>
      <c r="BL77" s="91" t="s">
        <v>96</v>
      </c>
      <c r="BM77" s="91" t="s">
        <v>201</v>
      </c>
      <c r="BN77" s="91">
        <v>3.0750500000000001</v>
      </c>
      <c r="BO77" s="91">
        <v>37790.300000000003</v>
      </c>
      <c r="BP77" s="91">
        <v>15428.4</v>
      </c>
      <c r="BQ77" s="91">
        <v>0</v>
      </c>
      <c r="BR77" s="91">
        <v>476.15</v>
      </c>
      <c r="BS77" s="91">
        <v>0</v>
      </c>
      <c r="BT77" s="91">
        <v>65661.899999999994</v>
      </c>
      <c r="BU77" s="91">
        <v>119360</v>
      </c>
      <c r="BV77" s="91">
        <v>81817.899999999994</v>
      </c>
      <c r="BW77" s="91">
        <v>0</v>
      </c>
      <c r="BX77" s="91">
        <v>0</v>
      </c>
      <c r="BY77" s="91">
        <v>201178</v>
      </c>
      <c r="BZ77" s="91">
        <v>535.76</v>
      </c>
      <c r="CA77" s="91">
        <v>0</v>
      </c>
      <c r="CB77" s="91">
        <v>0</v>
      </c>
      <c r="CC77" s="91">
        <v>0</v>
      </c>
      <c r="CD77" s="91">
        <v>0</v>
      </c>
      <c r="CE77" s="91">
        <v>1268.6099999999999</v>
      </c>
      <c r="CF77" s="91">
        <v>0</v>
      </c>
      <c r="CG77" s="91">
        <v>1804.37</v>
      </c>
      <c r="CH77" s="91">
        <v>0</v>
      </c>
      <c r="CI77" s="91">
        <v>0</v>
      </c>
      <c r="CJ77" s="91">
        <v>0</v>
      </c>
      <c r="CK77" s="91">
        <v>1804.37</v>
      </c>
      <c r="CL77" s="91">
        <v>0</v>
      </c>
      <c r="CM77" s="91">
        <v>0</v>
      </c>
      <c r="CN77" s="91">
        <v>0</v>
      </c>
      <c r="CO77" s="91">
        <v>0</v>
      </c>
      <c r="CP77" s="91">
        <v>0</v>
      </c>
      <c r="CQ77" s="91">
        <v>0</v>
      </c>
      <c r="CR77" s="91">
        <v>0</v>
      </c>
      <c r="CS77" s="91">
        <v>0</v>
      </c>
      <c r="CT77" s="91">
        <v>0</v>
      </c>
      <c r="CU77" s="91">
        <v>0</v>
      </c>
      <c r="CV77" s="91">
        <v>0</v>
      </c>
      <c r="CW77" s="91">
        <v>0</v>
      </c>
      <c r="CX77" s="91">
        <v>3.9972400000000001</v>
      </c>
      <c r="CY77" s="91">
        <v>61.8429</v>
      </c>
      <c r="CZ77" s="91">
        <v>18.6159</v>
      </c>
      <c r="DA77" s="91">
        <v>0</v>
      </c>
      <c r="DB77" s="91">
        <v>0.36490099999999998</v>
      </c>
      <c r="DC77" s="91">
        <v>8.1220199999999991</v>
      </c>
      <c r="DD77" s="91">
        <v>71.077399999999997</v>
      </c>
      <c r="DE77" s="91">
        <v>164.02</v>
      </c>
      <c r="DF77" s="91"/>
      <c r="DG77" s="91"/>
      <c r="DH77" s="91"/>
      <c r="DI77" s="91"/>
      <c r="DJ77" s="91"/>
      <c r="DK77" s="91"/>
      <c r="DL77" s="91" t="s">
        <v>208</v>
      </c>
      <c r="DM77" s="91" t="s">
        <v>209</v>
      </c>
      <c r="DN77" s="91" t="s">
        <v>98</v>
      </c>
      <c r="DO77" s="91" t="s">
        <v>193</v>
      </c>
      <c r="DP77" s="91">
        <v>8.5</v>
      </c>
      <c r="DQ77" s="91" t="s">
        <v>99</v>
      </c>
      <c r="DR77" s="91" t="s">
        <v>210</v>
      </c>
      <c r="DS77" s="91" t="s">
        <v>211</v>
      </c>
      <c r="DT77" s="91"/>
      <c r="DU77" s="91"/>
      <c r="DV77" s="91"/>
    </row>
    <row r="78" spans="1:126" x14ac:dyDescent="0.25">
      <c r="A78" s="24"/>
      <c r="B78" s="91" t="s">
        <v>288</v>
      </c>
      <c r="C78" s="91" t="s">
        <v>120</v>
      </c>
      <c r="D78" s="91">
        <v>1014315</v>
      </c>
      <c r="E78" s="91" t="s">
        <v>102</v>
      </c>
      <c r="F78" s="91" t="s">
        <v>94</v>
      </c>
      <c r="G78" s="93">
        <v>4.2361111111111106E-2</v>
      </c>
      <c r="H78" s="91" t="s">
        <v>95</v>
      </c>
      <c r="I78" s="91">
        <v>56.07</v>
      </c>
      <c r="J78" s="91" t="s">
        <v>96</v>
      </c>
      <c r="K78" s="91" t="s">
        <v>96</v>
      </c>
      <c r="L78" s="91" t="s">
        <v>205</v>
      </c>
      <c r="M78" s="91">
        <v>159.351</v>
      </c>
      <c r="N78" s="91">
        <v>93676.2</v>
      </c>
      <c r="O78" s="91">
        <v>37008.5</v>
      </c>
      <c r="P78" s="91">
        <v>0.42008499999999999</v>
      </c>
      <c r="Q78" s="91">
        <v>5260.49</v>
      </c>
      <c r="R78" s="91">
        <v>0</v>
      </c>
      <c r="S78" s="91">
        <v>66585.600000000006</v>
      </c>
      <c r="T78" s="91">
        <v>202691</v>
      </c>
      <c r="U78" s="91">
        <v>81817.899999999994</v>
      </c>
      <c r="V78" s="91">
        <v>0</v>
      </c>
      <c r="W78" s="91">
        <v>0</v>
      </c>
      <c r="X78" s="91">
        <v>284509</v>
      </c>
      <c r="Y78" s="91">
        <v>95.081999999999994</v>
      </c>
      <c r="Z78" s="91">
        <v>0</v>
      </c>
      <c r="AA78" s="91">
        <v>0</v>
      </c>
      <c r="AB78" s="91">
        <v>0</v>
      </c>
      <c r="AC78" s="91">
        <v>0</v>
      </c>
      <c r="AD78" s="91">
        <v>1116.78</v>
      </c>
      <c r="AE78" s="91">
        <v>0</v>
      </c>
      <c r="AF78" s="91">
        <v>1211.8599999999999</v>
      </c>
      <c r="AG78" s="91">
        <v>0</v>
      </c>
      <c r="AH78" s="91">
        <v>0</v>
      </c>
      <c r="AI78" s="91">
        <v>0</v>
      </c>
      <c r="AJ78" s="91">
        <v>1211.8599999999999</v>
      </c>
      <c r="AK78" s="91">
        <v>0</v>
      </c>
      <c r="AL78" s="91">
        <v>0</v>
      </c>
      <c r="AM78" s="91">
        <v>0</v>
      </c>
      <c r="AN78" s="91">
        <v>0</v>
      </c>
      <c r="AO78" s="91">
        <v>0</v>
      </c>
      <c r="AP78" s="91">
        <v>0</v>
      </c>
      <c r="AQ78" s="91">
        <v>0</v>
      </c>
      <c r="AR78" s="91">
        <v>0</v>
      </c>
      <c r="AS78" s="91">
        <v>0</v>
      </c>
      <c r="AT78" s="91">
        <v>0</v>
      </c>
      <c r="AU78" s="91">
        <v>0</v>
      </c>
      <c r="AV78" s="91">
        <v>0</v>
      </c>
      <c r="AW78" s="91">
        <v>0.83778300000000006</v>
      </c>
      <c r="AX78" s="91">
        <v>139.46700000000001</v>
      </c>
      <c r="AY78" s="91">
        <v>38.229900000000001</v>
      </c>
      <c r="AZ78" s="91">
        <v>3.0705199999999999E-4</v>
      </c>
      <c r="BA78" s="91">
        <v>6.1938199999999997</v>
      </c>
      <c r="BB78" s="91">
        <v>7.2015099999999999</v>
      </c>
      <c r="BC78" s="91">
        <v>72.670500000000004</v>
      </c>
      <c r="BD78" s="91">
        <v>264.60000000000002</v>
      </c>
      <c r="BE78" s="91"/>
      <c r="BF78" s="91"/>
      <c r="BG78" s="91"/>
      <c r="BH78" s="91"/>
      <c r="BI78" s="91"/>
      <c r="BJ78" s="91"/>
      <c r="BK78" s="91" t="s">
        <v>96</v>
      </c>
      <c r="BL78" s="91" t="s">
        <v>96</v>
      </c>
      <c r="BM78" s="91" t="s">
        <v>203</v>
      </c>
      <c r="BN78" s="91">
        <v>5.9507099999999999</v>
      </c>
      <c r="BO78" s="91">
        <v>128939</v>
      </c>
      <c r="BP78" s="91">
        <v>48073.7</v>
      </c>
      <c r="BQ78" s="91">
        <v>0</v>
      </c>
      <c r="BR78" s="91">
        <v>673.75099999999998</v>
      </c>
      <c r="BS78" s="91">
        <v>0</v>
      </c>
      <c r="BT78" s="91">
        <v>66585.600000000006</v>
      </c>
      <c r="BU78" s="91">
        <v>244278</v>
      </c>
      <c r="BV78" s="91">
        <v>81817.899999999994</v>
      </c>
      <c r="BW78" s="91">
        <v>0</v>
      </c>
      <c r="BX78" s="91">
        <v>0</v>
      </c>
      <c r="BY78" s="91">
        <v>326096</v>
      </c>
      <c r="BZ78" s="91">
        <v>1025.71</v>
      </c>
      <c r="CA78" s="91">
        <v>0</v>
      </c>
      <c r="CB78" s="91">
        <v>0</v>
      </c>
      <c r="CC78" s="91">
        <v>0</v>
      </c>
      <c r="CD78" s="91">
        <v>0</v>
      </c>
      <c r="CE78" s="91">
        <v>1101.51</v>
      </c>
      <c r="CF78" s="91">
        <v>0</v>
      </c>
      <c r="CG78" s="91">
        <v>2127.2199999999998</v>
      </c>
      <c r="CH78" s="91">
        <v>0</v>
      </c>
      <c r="CI78" s="91">
        <v>0</v>
      </c>
      <c r="CJ78" s="91">
        <v>0</v>
      </c>
      <c r="CK78" s="91">
        <v>2127.2199999999998</v>
      </c>
      <c r="CL78" s="91">
        <v>0</v>
      </c>
      <c r="CM78" s="91">
        <v>0</v>
      </c>
      <c r="CN78" s="91">
        <v>0</v>
      </c>
      <c r="CO78" s="91">
        <v>0</v>
      </c>
      <c r="CP78" s="91">
        <v>0</v>
      </c>
      <c r="CQ78" s="91">
        <v>0</v>
      </c>
      <c r="CR78" s="91">
        <v>0</v>
      </c>
      <c r="CS78" s="91">
        <v>0</v>
      </c>
      <c r="CT78" s="91">
        <v>0</v>
      </c>
      <c r="CU78" s="91">
        <v>0</v>
      </c>
      <c r="CV78" s="91">
        <v>0</v>
      </c>
      <c r="CW78" s="91">
        <v>0</v>
      </c>
      <c r="CX78" s="91">
        <v>6.4270199999999997</v>
      </c>
      <c r="CY78" s="91">
        <v>177.29300000000001</v>
      </c>
      <c r="CZ78" s="91">
        <v>56.627099999999999</v>
      </c>
      <c r="DA78" s="91">
        <v>0</v>
      </c>
      <c r="DB78" s="91">
        <v>0.546261</v>
      </c>
      <c r="DC78" s="91">
        <v>7.1023100000000001</v>
      </c>
      <c r="DD78" s="91">
        <v>72.670500000000004</v>
      </c>
      <c r="DE78" s="91">
        <v>320.666</v>
      </c>
      <c r="DF78" s="91"/>
      <c r="DG78" s="91"/>
      <c r="DH78" s="91"/>
      <c r="DI78" s="91"/>
      <c r="DJ78" s="91"/>
      <c r="DK78" s="91"/>
      <c r="DL78" s="91" t="s">
        <v>208</v>
      </c>
      <c r="DM78" s="91" t="s">
        <v>209</v>
      </c>
      <c r="DN78" s="91" t="s">
        <v>98</v>
      </c>
      <c r="DO78" s="91" t="s">
        <v>193</v>
      </c>
      <c r="DP78" s="91">
        <v>8.5</v>
      </c>
      <c r="DQ78" s="91" t="s">
        <v>99</v>
      </c>
      <c r="DR78" s="91" t="s">
        <v>210</v>
      </c>
      <c r="DS78" s="91" t="s">
        <v>211</v>
      </c>
      <c r="DT78" s="91"/>
      <c r="DU78" s="91"/>
      <c r="DV78" s="91"/>
    </row>
    <row r="79" spans="1:126" x14ac:dyDescent="0.25">
      <c r="A79" s="24"/>
      <c r="B79" s="91" t="s">
        <v>289</v>
      </c>
      <c r="C79" s="91" t="s">
        <v>116</v>
      </c>
      <c r="D79" s="91">
        <v>1014506</v>
      </c>
      <c r="E79" s="91" t="s">
        <v>100</v>
      </c>
      <c r="F79" s="91" t="s">
        <v>94</v>
      </c>
      <c r="G79" s="93">
        <v>4.4444444444444446E-2</v>
      </c>
      <c r="H79" s="91" t="s">
        <v>101</v>
      </c>
      <c r="I79" s="91">
        <v>-12.68</v>
      </c>
      <c r="J79" s="91" t="s">
        <v>96</v>
      </c>
      <c r="K79" s="91" t="s">
        <v>96</v>
      </c>
      <c r="L79" s="91" t="s">
        <v>204</v>
      </c>
      <c r="M79" s="91">
        <v>359.47800000000001</v>
      </c>
      <c r="N79" s="91">
        <v>26809.3</v>
      </c>
      <c r="O79" s="91">
        <v>36790.9</v>
      </c>
      <c r="P79" s="91">
        <v>0</v>
      </c>
      <c r="Q79" s="91">
        <v>3399.54</v>
      </c>
      <c r="R79" s="91">
        <v>0</v>
      </c>
      <c r="S79" s="91">
        <v>65661.899999999994</v>
      </c>
      <c r="T79" s="91">
        <v>133021</v>
      </c>
      <c r="U79" s="91">
        <v>81817.899999999994</v>
      </c>
      <c r="V79" s="91">
        <v>0</v>
      </c>
      <c r="W79" s="91">
        <v>0</v>
      </c>
      <c r="X79" s="91">
        <v>214839</v>
      </c>
      <c r="Y79" s="91">
        <v>142.02500000000001</v>
      </c>
      <c r="Z79" s="91">
        <v>0</v>
      </c>
      <c r="AA79" s="91">
        <v>0</v>
      </c>
      <c r="AB79" s="91">
        <v>0</v>
      </c>
      <c r="AC79" s="91">
        <v>0</v>
      </c>
      <c r="AD79" s="91">
        <v>1288.1600000000001</v>
      </c>
      <c r="AE79" s="91">
        <v>0</v>
      </c>
      <c r="AF79" s="91">
        <v>1430.19</v>
      </c>
      <c r="AG79" s="91">
        <v>0</v>
      </c>
      <c r="AH79" s="91">
        <v>0</v>
      </c>
      <c r="AI79" s="91">
        <v>0</v>
      </c>
      <c r="AJ79" s="91">
        <v>1430.19</v>
      </c>
      <c r="AK79" s="91">
        <v>0</v>
      </c>
      <c r="AL79" s="91">
        <v>0</v>
      </c>
      <c r="AM79" s="91">
        <v>0</v>
      </c>
      <c r="AN79" s="91">
        <v>0</v>
      </c>
      <c r="AO79" s="91">
        <v>0</v>
      </c>
      <c r="AP79" s="91">
        <v>0</v>
      </c>
      <c r="AQ79" s="91">
        <v>0</v>
      </c>
      <c r="AR79" s="91">
        <v>0</v>
      </c>
      <c r="AS79" s="91">
        <v>0</v>
      </c>
      <c r="AT79" s="91">
        <v>0</v>
      </c>
      <c r="AU79" s="91">
        <v>0</v>
      </c>
      <c r="AV79" s="91">
        <v>0</v>
      </c>
      <c r="AW79" s="91">
        <v>1.3244400000000001</v>
      </c>
      <c r="AX79" s="91">
        <v>53.683500000000002</v>
      </c>
      <c r="AY79" s="91">
        <v>38.131399999999999</v>
      </c>
      <c r="AZ79" s="91">
        <v>0</v>
      </c>
      <c r="BA79" s="91">
        <v>4.2361300000000002</v>
      </c>
      <c r="BB79" s="91">
        <v>8.2474299999999996</v>
      </c>
      <c r="BC79" s="91">
        <v>71.077399999999997</v>
      </c>
      <c r="BD79" s="91">
        <v>176.7</v>
      </c>
      <c r="BE79" s="91"/>
      <c r="BF79" s="91"/>
      <c r="BG79" s="91"/>
      <c r="BH79" s="91"/>
      <c r="BI79" s="91"/>
      <c r="BJ79" s="91"/>
      <c r="BK79" s="91" t="s">
        <v>96</v>
      </c>
      <c r="BL79" s="91" t="s">
        <v>96</v>
      </c>
      <c r="BM79" s="91" t="s">
        <v>201</v>
      </c>
      <c r="BN79" s="91">
        <v>3.0750500000000001</v>
      </c>
      <c r="BO79" s="91">
        <v>37790.300000000003</v>
      </c>
      <c r="BP79" s="91">
        <v>15428.4</v>
      </c>
      <c r="BQ79" s="91">
        <v>0</v>
      </c>
      <c r="BR79" s="91">
        <v>476.15</v>
      </c>
      <c r="BS79" s="91">
        <v>0</v>
      </c>
      <c r="BT79" s="91">
        <v>65661.899999999994</v>
      </c>
      <c r="BU79" s="91">
        <v>119360</v>
      </c>
      <c r="BV79" s="91">
        <v>81817.899999999994</v>
      </c>
      <c r="BW79" s="91">
        <v>0</v>
      </c>
      <c r="BX79" s="91">
        <v>0</v>
      </c>
      <c r="BY79" s="91">
        <v>201178</v>
      </c>
      <c r="BZ79" s="91">
        <v>535.76</v>
      </c>
      <c r="CA79" s="91">
        <v>0</v>
      </c>
      <c r="CB79" s="91">
        <v>0</v>
      </c>
      <c r="CC79" s="91">
        <v>0</v>
      </c>
      <c r="CD79" s="91">
        <v>0</v>
      </c>
      <c r="CE79" s="91">
        <v>1268.6099999999999</v>
      </c>
      <c r="CF79" s="91">
        <v>0</v>
      </c>
      <c r="CG79" s="91">
        <v>1804.37</v>
      </c>
      <c r="CH79" s="91">
        <v>0</v>
      </c>
      <c r="CI79" s="91">
        <v>0</v>
      </c>
      <c r="CJ79" s="91">
        <v>0</v>
      </c>
      <c r="CK79" s="91">
        <v>1804.37</v>
      </c>
      <c r="CL79" s="91">
        <v>0</v>
      </c>
      <c r="CM79" s="91">
        <v>0</v>
      </c>
      <c r="CN79" s="91">
        <v>0</v>
      </c>
      <c r="CO79" s="91">
        <v>0</v>
      </c>
      <c r="CP79" s="91">
        <v>0</v>
      </c>
      <c r="CQ79" s="91">
        <v>0</v>
      </c>
      <c r="CR79" s="91">
        <v>0</v>
      </c>
      <c r="CS79" s="91">
        <v>0</v>
      </c>
      <c r="CT79" s="91">
        <v>0</v>
      </c>
      <c r="CU79" s="91">
        <v>0</v>
      </c>
      <c r="CV79" s="91">
        <v>0</v>
      </c>
      <c r="CW79" s="91">
        <v>0</v>
      </c>
      <c r="CX79" s="91">
        <v>3.9972400000000001</v>
      </c>
      <c r="CY79" s="91">
        <v>61.8429</v>
      </c>
      <c r="CZ79" s="91">
        <v>18.6159</v>
      </c>
      <c r="DA79" s="91">
        <v>0</v>
      </c>
      <c r="DB79" s="91">
        <v>0.36490099999999998</v>
      </c>
      <c r="DC79" s="91">
        <v>8.1220199999999991</v>
      </c>
      <c r="DD79" s="91">
        <v>71.077399999999997</v>
      </c>
      <c r="DE79" s="91">
        <v>164.02</v>
      </c>
      <c r="DF79" s="91"/>
      <c r="DG79" s="91"/>
      <c r="DH79" s="91"/>
      <c r="DI79" s="91"/>
      <c r="DJ79" s="91"/>
      <c r="DK79" s="91"/>
      <c r="DL79" s="91" t="s">
        <v>208</v>
      </c>
      <c r="DM79" s="91" t="s">
        <v>209</v>
      </c>
      <c r="DN79" s="91" t="s">
        <v>98</v>
      </c>
      <c r="DO79" s="91" t="s">
        <v>193</v>
      </c>
      <c r="DP79" s="91">
        <v>8.5</v>
      </c>
      <c r="DQ79" s="91" t="s">
        <v>99</v>
      </c>
      <c r="DR79" s="91" t="s">
        <v>210</v>
      </c>
      <c r="DS79" s="91" t="s">
        <v>211</v>
      </c>
      <c r="DT79" s="91"/>
      <c r="DU79" s="91"/>
      <c r="DV79" s="91"/>
    </row>
    <row r="80" spans="1:126" x14ac:dyDescent="0.25">
      <c r="A80" s="24"/>
      <c r="B80" s="91"/>
      <c r="C80" s="91"/>
      <c r="D80" s="91"/>
      <c r="E80" s="91"/>
      <c r="F80" s="91"/>
      <c r="G80" s="93"/>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row>
    <row r="81" spans="1:123" x14ac:dyDescent="0.25">
      <c r="A81" s="24"/>
      <c r="B81" s="91"/>
      <c r="C81" s="91"/>
      <c r="D81" s="91"/>
      <c r="E81" s="91"/>
      <c r="F81" s="91"/>
      <c r="G81" s="93"/>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row>
    <row r="82" spans="1:123" x14ac:dyDescent="0.25">
      <c r="A82" s="24"/>
      <c r="B82" s="91"/>
      <c r="C82" s="91"/>
      <c r="D82" s="91"/>
      <c r="E82" s="91"/>
      <c r="F82" s="91"/>
      <c r="G82" s="93"/>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91"/>
      <c r="CP82" s="91"/>
      <c r="CQ82" s="91"/>
      <c r="CR82" s="91"/>
      <c r="CS82" s="91"/>
      <c r="CT82" s="91"/>
      <c r="CU82" s="91"/>
      <c r="CV82" s="91"/>
      <c r="CW82" s="91"/>
      <c r="CX82" s="91"/>
      <c r="CY82" s="91"/>
      <c r="CZ82" s="91"/>
      <c r="DA82" s="91"/>
      <c r="DB82" s="91"/>
      <c r="DC82" s="91"/>
      <c r="DD82" s="91"/>
      <c r="DE82" s="91"/>
      <c r="DF82" s="91"/>
      <c r="DG82" s="91"/>
      <c r="DH82" s="91"/>
      <c r="DI82" s="91"/>
      <c r="DJ82" s="91"/>
      <c r="DK82" s="91"/>
      <c r="DL82" s="91"/>
      <c r="DM82" s="91"/>
      <c r="DN82" s="91"/>
      <c r="DO82" s="91"/>
      <c r="DP82" s="91"/>
      <c r="DQ82" s="91"/>
      <c r="DR82" s="91"/>
      <c r="DS82" s="91"/>
    </row>
    <row r="83" spans="1:123" x14ac:dyDescent="0.25">
      <c r="A83" s="24"/>
      <c r="B83" s="91"/>
      <c r="C83" s="91"/>
      <c r="D83" s="91"/>
      <c r="E83" s="91"/>
      <c r="F83" s="91"/>
      <c r="G83" s="93"/>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91"/>
      <c r="CP83" s="91"/>
      <c r="CQ83" s="91"/>
      <c r="CR83" s="91"/>
      <c r="CS83" s="91"/>
      <c r="CT83" s="91"/>
      <c r="CU83" s="91"/>
      <c r="CV83" s="91"/>
      <c r="CW83" s="91"/>
      <c r="CX83" s="91"/>
      <c r="CY83" s="91"/>
      <c r="CZ83" s="91"/>
      <c r="DA83" s="91"/>
      <c r="DB83" s="91"/>
      <c r="DC83" s="91"/>
      <c r="DD83" s="91"/>
      <c r="DE83" s="91"/>
      <c r="DF83" s="91"/>
      <c r="DG83" s="91"/>
      <c r="DH83" s="91"/>
      <c r="DI83" s="91"/>
      <c r="DJ83" s="91"/>
      <c r="DK83" s="91"/>
      <c r="DL83" s="91"/>
      <c r="DM83" s="91"/>
      <c r="DN83" s="91"/>
      <c r="DO83" s="91"/>
      <c r="DP83" s="91"/>
      <c r="DQ83" s="91"/>
      <c r="DR83" s="91"/>
      <c r="DS83" s="91"/>
    </row>
    <row r="84" spans="1:123" x14ac:dyDescent="0.25">
      <c r="A84" s="24"/>
      <c r="B84" s="91"/>
      <c r="C84" s="91"/>
      <c r="D84" s="91"/>
      <c r="E84" s="91"/>
      <c r="F84" s="91"/>
      <c r="G84" s="93"/>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91"/>
      <c r="CP84" s="91"/>
      <c r="CQ84" s="91"/>
      <c r="CR84" s="91"/>
      <c r="CS84" s="91"/>
      <c r="CT84" s="91"/>
      <c r="CU84" s="91"/>
      <c r="CV84" s="91"/>
      <c r="CW84" s="91"/>
      <c r="CX84" s="91"/>
      <c r="CY84" s="91"/>
      <c r="CZ84" s="91"/>
      <c r="DA84" s="91"/>
      <c r="DB84" s="91"/>
      <c r="DC84" s="91"/>
      <c r="DD84" s="91"/>
      <c r="DE84" s="91"/>
      <c r="DF84" s="91"/>
      <c r="DG84" s="91"/>
      <c r="DH84" s="91"/>
      <c r="DI84" s="91"/>
      <c r="DJ84" s="91"/>
      <c r="DK84" s="91"/>
      <c r="DL84" s="91"/>
      <c r="DM84" s="91"/>
      <c r="DN84" s="91"/>
      <c r="DO84" s="91"/>
      <c r="DP84" s="91"/>
      <c r="DQ84" s="91"/>
      <c r="DR84" s="91"/>
      <c r="DS84" s="91"/>
    </row>
    <row r="85" spans="1:123" x14ac:dyDescent="0.25">
      <c r="A85" s="24"/>
      <c r="B85" s="91"/>
      <c r="C85" s="91"/>
      <c r="D85" s="91"/>
      <c r="E85" s="91"/>
      <c r="F85" s="91"/>
      <c r="G85" s="93"/>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91"/>
      <c r="CP85" s="91"/>
      <c r="CQ85" s="91"/>
      <c r="CR85" s="91"/>
      <c r="CS85" s="91"/>
      <c r="CT85" s="91"/>
      <c r="CU85" s="91"/>
      <c r="CV85" s="91"/>
      <c r="CW85" s="91"/>
      <c r="CX85" s="91"/>
      <c r="CY85" s="91"/>
      <c r="CZ85" s="91"/>
      <c r="DA85" s="91"/>
      <c r="DB85" s="91"/>
      <c r="DC85" s="91"/>
      <c r="DD85" s="91"/>
      <c r="DE85" s="91"/>
      <c r="DF85" s="91"/>
      <c r="DG85" s="91"/>
      <c r="DH85" s="91"/>
      <c r="DI85" s="91"/>
      <c r="DJ85" s="91"/>
      <c r="DK85" s="91"/>
      <c r="DL85" s="91"/>
      <c r="DM85" s="91"/>
      <c r="DN85" s="91"/>
      <c r="DO85" s="91"/>
      <c r="DP85" s="91"/>
      <c r="DQ85" s="91"/>
      <c r="DR85" s="91"/>
      <c r="DS85" s="91"/>
    </row>
    <row r="86" spans="1:123" x14ac:dyDescent="0.25">
      <c r="B86" s="91"/>
      <c r="C86" s="91"/>
      <c r="D86" s="91"/>
      <c r="E86" s="91"/>
      <c r="F86" s="91"/>
      <c r="G86" s="93"/>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91"/>
      <c r="CJ86" s="91"/>
      <c r="CK86" s="91"/>
      <c r="CL86" s="91"/>
      <c r="CM86" s="91"/>
      <c r="CN86" s="91"/>
      <c r="CO86" s="91"/>
      <c r="CP86" s="91"/>
      <c r="CQ86" s="91"/>
      <c r="CR86" s="91"/>
      <c r="CS86" s="91"/>
      <c r="CT86" s="91"/>
      <c r="CU86" s="91"/>
      <c r="CV86" s="91"/>
      <c r="CW86" s="91"/>
      <c r="CX86" s="91"/>
      <c r="CY86" s="91"/>
      <c r="CZ86" s="91"/>
      <c r="DA86" s="91"/>
      <c r="DB86" s="91"/>
      <c r="DC86" s="91"/>
      <c r="DD86" s="91"/>
      <c r="DE86" s="91"/>
      <c r="DF86" s="91"/>
      <c r="DG86" s="91"/>
      <c r="DH86" s="91"/>
      <c r="DI86" s="91"/>
      <c r="DJ86" s="91"/>
      <c r="DK86" s="91"/>
      <c r="DL86" s="91"/>
      <c r="DM86" s="91"/>
      <c r="DN86" s="91"/>
      <c r="DO86" s="91"/>
      <c r="DP86" s="91"/>
      <c r="DQ86" s="91"/>
      <c r="DR86" s="91"/>
      <c r="DS86" s="91"/>
    </row>
    <row r="87" spans="1:123" x14ac:dyDescent="0.25">
      <c r="B87" s="91"/>
      <c r="C87" s="91"/>
      <c r="D87" s="91"/>
      <c r="E87" s="91"/>
      <c r="F87" s="91"/>
      <c r="G87" s="93"/>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c r="CJ87" s="91"/>
      <c r="CK87" s="91"/>
      <c r="CL87" s="91"/>
      <c r="CM87" s="91"/>
      <c r="CN87" s="91"/>
      <c r="CO87" s="91"/>
      <c r="CP87" s="91"/>
      <c r="CQ87" s="91"/>
      <c r="CR87" s="91"/>
      <c r="CS87" s="91"/>
      <c r="CT87" s="91"/>
      <c r="CU87" s="91"/>
      <c r="CV87" s="91"/>
      <c r="CW87" s="91"/>
      <c r="CX87" s="91"/>
      <c r="CY87" s="91"/>
      <c r="CZ87" s="91"/>
      <c r="DA87" s="91"/>
      <c r="DB87" s="91"/>
      <c r="DC87" s="91"/>
      <c r="DD87" s="91"/>
      <c r="DE87" s="91"/>
      <c r="DF87" s="91"/>
      <c r="DG87" s="91"/>
      <c r="DH87" s="91"/>
      <c r="DI87" s="91"/>
      <c r="DJ87" s="91"/>
      <c r="DK87" s="91"/>
      <c r="DL87" s="91"/>
      <c r="DM87" s="91"/>
      <c r="DN87" s="91"/>
      <c r="DO87" s="91"/>
      <c r="DP87" s="91"/>
      <c r="DQ87" s="91"/>
      <c r="DR87" s="91"/>
      <c r="DS87" s="91"/>
    </row>
    <row r="88" spans="1:123" x14ac:dyDescent="0.25">
      <c r="A88" s="3"/>
      <c r="B88" s="91"/>
      <c r="C88" s="91"/>
      <c r="D88" s="91"/>
      <c r="E88" s="91"/>
      <c r="F88" s="91"/>
      <c r="G88" s="93"/>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CO88" s="91"/>
      <c r="CP88" s="91"/>
      <c r="CQ88" s="91"/>
      <c r="CR88" s="91"/>
      <c r="CS88" s="91"/>
      <c r="CT88" s="91"/>
      <c r="CU88" s="91"/>
      <c r="CV88" s="91"/>
      <c r="CW88" s="91"/>
      <c r="CX88" s="91"/>
      <c r="CY88" s="91"/>
      <c r="CZ88" s="91"/>
      <c r="DA88" s="91"/>
      <c r="DB88" s="91"/>
      <c r="DC88" s="91"/>
      <c r="DD88" s="91"/>
      <c r="DE88" s="91"/>
      <c r="DF88" s="91"/>
      <c r="DG88" s="91"/>
      <c r="DH88" s="91"/>
      <c r="DI88" s="91"/>
      <c r="DJ88" s="91"/>
      <c r="DK88" s="91"/>
      <c r="DL88" s="91"/>
      <c r="DM88" s="91"/>
      <c r="DN88" s="91"/>
      <c r="DO88" s="91"/>
      <c r="DP88" s="91"/>
      <c r="DQ88" s="91"/>
      <c r="DR88" s="91"/>
      <c r="DS88" s="91"/>
    </row>
    <row r="89" spans="1:123" x14ac:dyDescent="0.25">
      <c r="B89" s="91"/>
      <c r="C89" s="91"/>
      <c r="D89" s="91"/>
      <c r="E89" s="91"/>
      <c r="F89" s="91"/>
      <c r="G89" s="93"/>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c r="CJ89" s="91"/>
      <c r="CK89" s="91"/>
      <c r="CL89" s="91"/>
      <c r="CM89" s="91"/>
      <c r="CN89" s="91"/>
      <c r="CO89" s="91"/>
      <c r="CP89" s="91"/>
      <c r="CQ89" s="91"/>
      <c r="CR89" s="91"/>
      <c r="CS89" s="91"/>
      <c r="CT89" s="91"/>
      <c r="CU89" s="91"/>
      <c r="CV89" s="91"/>
      <c r="CW89" s="91"/>
      <c r="CX89" s="91"/>
      <c r="CY89" s="91"/>
      <c r="CZ89" s="91"/>
      <c r="DA89" s="91"/>
      <c r="DB89" s="91"/>
      <c r="DC89" s="91"/>
      <c r="DD89" s="91"/>
      <c r="DE89" s="91"/>
      <c r="DF89" s="91"/>
      <c r="DG89" s="91"/>
      <c r="DH89" s="91"/>
      <c r="DI89" s="91"/>
      <c r="DJ89" s="91"/>
      <c r="DK89" s="91"/>
      <c r="DL89" s="91"/>
      <c r="DM89" s="91"/>
      <c r="DN89" s="91"/>
      <c r="DO89" s="91"/>
      <c r="DP89" s="91"/>
      <c r="DQ89" s="91"/>
      <c r="DR89" s="91"/>
      <c r="DS89" s="91"/>
    </row>
    <row r="90" spans="1:123" x14ac:dyDescent="0.25">
      <c r="B90" s="91"/>
      <c r="C90" s="91"/>
      <c r="D90" s="91"/>
      <c r="E90" s="91"/>
      <c r="F90" s="91"/>
      <c r="G90" s="93"/>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row>
    <row r="91" spans="1:123" x14ac:dyDescent="0.25">
      <c r="B91" s="91"/>
      <c r="C91" s="91"/>
      <c r="D91" s="91"/>
      <c r="E91" s="91"/>
      <c r="F91" s="91"/>
      <c r="G91" s="93"/>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91"/>
      <c r="CI91" s="91"/>
      <c r="CJ91" s="91"/>
      <c r="CK91" s="91"/>
      <c r="CL91" s="91"/>
      <c r="CM91" s="91"/>
      <c r="CN91" s="91"/>
      <c r="CO91" s="91"/>
      <c r="CP91" s="91"/>
      <c r="CQ91" s="91"/>
      <c r="CR91" s="91"/>
      <c r="CS91" s="91"/>
      <c r="CT91" s="91"/>
      <c r="CU91" s="91"/>
      <c r="CV91" s="91"/>
      <c r="CW91" s="91"/>
      <c r="CX91" s="91"/>
      <c r="CY91" s="91"/>
      <c r="CZ91" s="91"/>
      <c r="DA91" s="91"/>
      <c r="DB91" s="91"/>
      <c r="DC91" s="91"/>
      <c r="DD91" s="91"/>
      <c r="DE91" s="91"/>
      <c r="DF91" s="91"/>
      <c r="DG91" s="91"/>
      <c r="DH91" s="91"/>
      <c r="DI91" s="91"/>
      <c r="DJ91" s="91"/>
      <c r="DK91" s="91"/>
      <c r="DL91" s="91"/>
      <c r="DM91" s="91"/>
      <c r="DN91" s="91"/>
      <c r="DO91" s="91"/>
      <c r="DP91" s="91"/>
      <c r="DQ91" s="91"/>
      <c r="DR91" s="91"/>
      <c r="DS91" s="91"/>
    </row>
    <row r="92" spans="1:123" x14ac:dyDescent="0.25">
      <c r="B92" s="91"/>
      <c r="C92" s="91"/>
      <c r="D92" s="91"/>
      <c r="E92" s="91"/>
      <c r="F92" s="91"/>
      <c r="G92" s="93"/>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1"/>
      <c r="BA92" s="91"/>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91"/>
      <c r="CI92" s="91"/>
      <c r="CJ92" s="91"/>
      <c r="CK92" s="91"/>
      <c r="CL92" s="91"/>
      <c r="CM92" s="91"/>
      <c r="CN92" s="91"/>
      <c r="CO92" s="91"/>
      <c r="CP92" s="91"/>
      <c r="CQ92" s="91"/>
      <c r="CR92" s="91"/>
      <c r="CS92" s="91"/>
      <c r="CT92" s="91"/>
      <c r="CU92" s="91"/>
      <c r="CV92" s="91"/>
      <c r="CW92" s="91"/>
      <c r="CX92" s="91"/>
      <c r="CY92" s="91"/>
      <c r="CZ92" s="91"/>
      <c r="DA92" s="91"/>
      <c r="DB92" s="91"/>
      <c r="DC92" s="91"/>
      <c r="DD92" s="91"/>
      <c r="DE92" s="91"/>
      <c r="DF92" s="91"/>
      <c r="DG92" s="91"/>
      <c r="DH92" s="91"/>
      <c r="DI92" s="91"/>
      <c r="DJ92" s="91"/>
      <c r="DK92" s="91"/>
      <c r="DL92" s="91"/>
      <c r="DM92" s="91"/>
      <c r="DN92" s="91"/>
      <c r="DO92" s="91"/>
      <c r="DP92" s="91"/>
      <c r="DQ92" s="91"/>
      <c r="DR92" s="91"/>
      <c r="DS92" s="91"/>
    </row>
    <row r="93" spans="1:123" x14ac:dyDescent="0.25">
      <c r="B93" s="91"/>
      <c r="C93" s="91"/>
      <c r="D93" s="91"/>
      <c r="E93" s="91"/>
      <c r="F93" s="91"/>
      <c r="G93" s="93"/>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91"/>
      <c r="CI93" s="91"/>
      <c r="CJ93" s="91"/>
      <c r="CK93" s="91"/>
      <c r="CL93" s="91"/>
      <c r="CM93" s="91"/>
      <c r="CN93" s="91"/>
      <c r="CO93" s="91"/>
      <c r="CP93" s="91"/>
      <c r="CQ93" s="91"/>
      <c r="CR93" s="91"/>
      <c r="CS93" s="91"/>
      <c r="CT93" s="91"/>
      <c r="CU93" s="91"/>
      <c r="CV93" s="91"/>
      <c r="CW93" s="91"/>
      <c r="CX93" s="91"/>
      <c r="CY93" s="91"/>
      <c r="CZ93" s="91"/>
      <c r="DA93" s="91"/>
      <c r="DB93" s="91"/>
      <c r="DC93" s="91"/>
      <c r="DD93" s="91"/>
      <c r="DE93" s="91"/>
      <c r="DF93" s="91"/>
      <c r="DG93" s="91"/>
      <c r="DH93" s="91"/>
      <c r="DI93" s="91"/>
      <c r="DJ93" s="91"/>
      <c r="DK93" s="91"/>
      <c r="DL93" s="91"/>
      <c r="DM93" s="91"/>
      <c r="DN93" s="91"/>
      <c r="DO93" s="91"/>
      <c r="DP93" s="91"/>
      <c r="DQ93" s="91"/>
      <c r="DR93" s="91"/>
      <c r="DS93" s="91"/>
    </row>
    <row r="94" spans="1:123" x14ac:dyDescent="0.25">
      <c r="B94" s="91"/>
      <c r="C94" s="91"/>
      <c r="D94" s="91"/>
      <c r="E94" s="91"/>
      <c r="F94" s="91"/>
      <c r="G94" s="93"/>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1"/>
      <c r="BA94" s="91"/>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c r="CH94" s="91"/>
      <c r="CI94" s="91"/>
      <c r="CJ94" s="91"/>
      <c r="CK94" s="91"/>
      <c r="CL94" s="91"/>
      <c r="CM94" s="91"/>
      <c r="CN94" s="91"/>
      <c r="CO94" s="91"/>
      <c r="CP94" s="91"/>
      <c r="CQ94" s="91"/>
      <c r="CR94" s="91"/>
      <c r="CS94" s="91"/>
      <c r="CT94" s="91"/>
      <c r="CU94" s="91"/>
      <c r="CV94" s="91"/>
      <c r="CW94" s="91"/>
      <c r="CX94" s="91"/>
      <c r="CY94" s="91"/>
      <c r="CZ94" s="91"/>
      <c r="DA94" s="91"/>
      <c r="DB94" s="91"/>
      <c r="DC94" s="91"/>
      <c r="DD94" s="91"/>
      <c r="DE94" s="91"/>
      <c r="DF94" s="91"/>
      <c r="DG94" s="91"/>
      <c r="DH94" s="91"/>
      <c r="DI94" s="91"/>
      <c r="DJ94" s="91"/>
      <c r="DK94" s="91"/>
      <c r="DL94" s="91"/>
      <c r="DM94" s="91"/>
      <c r="DN94" s="91"/>
      <c r="DO94" s="91"/>
      <c r="DP94" s="91"/>
      <c r="DQ94" s="91"/>
      <c r="DR94" s="91"/>
      <c r="DS94" s="91"/>
    </row>
    <row r="95" spans="1:123" x14ac:dyDescent="0.25">
      <c r="B95" s="91"/>
      <c r="C95" s="91"/>
      <c r="D95" s="91"/>
      <c r="E95" s="91"/>
      <c r="F95" s="91"/>
      <c r="G95" s="93"/>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c r="BP95" s="91"/>
      <c r="BQ95" s="91"/>
      <c r="BR95" s="91"/>
      <c r="BS95" s="91"/>
      <c r="BT95" s="91"/>
      <c r="BU95" s="91"/>
      <c r="BV95" s="91"/>
      <c r="BW95" s="91"/>
      <c r="BX95" s="91"/>
      <c r="BY95" s="91"/>
      <c r="BZ95" s="91"/>
      <c r="CA95" s="91"/>
      <c r="CB95" s="91"/>
      <c r="CC95" s="91"/>
      <c r="CD95" s="91"/>
      <c r="CE95" s="91"/>
      <c r="CF95" s="91"/>
      <c r="CG95" s="91"/>
      <c r="CH95" s="91"/>
      <c r="CI95" s="91"/>
      <c r="CJ95" s="91"/>
      <c r="CK95" s="91"/>
      <c r="CL95" s="91"/>
      <c r="CM95" s="91"/>
      <c r="CN95" s="91"/>
      <c r="CO95" s="91"/>
      <c r="CP95" s="91"/>
      <c r="CQ95" s="91"/>
      <c r="CR95" s="91"/>
      <c r="CS95" s="91"/>
      <c r="CT95" s="91"/>
      <c r="CU95" s="91"/>
      <c r="CV95" s="91"/>
      <c r="CW95" s="91"/>
      <c r="CX95" s="91"/>
      <c r="CY95" s="91"/>
      <c r="CZ95" s="91"/>
      <c r="DA95" s="91"/>
      <c r="DB95" s="91"/>
      <c r="DC95" s="91"/>
      <c r="DD95" s="91"/>
      <c r="DE95" s="91"/>
      <c r="DF95" s="91"/>
      <c r="DG95" s="91"/>
      <c r="DH95" s="91"/>
      <c r="DI95" s="91"/>
      <c r="DJ95" s="91"/>
      <c r="DK95" s="91"/>
      <c r="DL95" s="91"/>
      <c r="DM95" s="91"/>
      <c r="DN95" s="91"/>
      <c r="DO95" s="91"/>
      <c r="DP95" s="91"/>
      <c r="DQ95" s="91"/>
      <c r="DR95" s="91"/>
      <c r="DS95" s="91"/>
    </row>
    <row r="96" spans="1:123" x14ac:dyDescent="0.25">
      <c r="B96" s="91"/>
      <c r="C96" s="91"/>
      <c r="D96" s="91"/>
      <c r="E96" s="91"/>
      <c r="F96" s="91"/>
      <c r="G96" s="93"/>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1"/>
      <c r="BA96" s="91"/>
      <c r="BB96" s="91"/>
      <c r="BC96" s="91"/>
      <c r="BD96" s="91"/>
      <c r="BE96" s="91"/>
      <c r="BF96" s="91"/>
      <c r="BG96" s="91"/>
      <c r="BH96" s="91"/>
      <c r="BI96" s="91"/>
      <c r="BJ96" s="91"/>
      <c r="BK96" s="91"/>
      <c r="BL96" s="91"/>
      <c r="BM96" s="91"/>
      <c r="BN96" s="91"/>
      <c r="BO96" s="91"/>
      <c r="BP96" s="91"/>
      <c r="BQ96" s="91"/>
      <c r="BR96" s="91"/>
      <c r="BS96" s="91"/>
      <c r="BT96" s="91"/>
      <c r="BU96" s="91"/>
      <c r="BV96" s="91"/>
      <c r="BW96" s="91"/>
      <c r="BX96" s="91"/>
      <c r="BY96" s="91"/>
      <c r="BZ96" s="91"/>
      <c r="CA96" s="91"/>
      <c r="CB96" s="91"/>
      <c r="CC96" s="91"/>
      <c r="CD96" s="91"/>
      <c r="CE96" s="91"/>
      <c r="CF96" s="91"/>
      <c r="CG96" s="91"/>
      <c r="CH96" s="91"/>
      <c r="CI96" s="91"/>
      <c r="CJ96" s="91"/>
      <c r="CK96" s="91"/>
      <c r="CL96" s="91"/>
      <c r="CM96" s="91"/>
      <c r="CN96" s="91"/>
      <c r="CO96" s="91"/>
      <c r="CP96" s="91"/>
      <c r="CQ96" s="91"/>
      <c r="CR96" s="91"/>
      <c r="CS96" s="91"/>
      <c r="CT96" s="91"/>
      <c r="CU96" s="91"/>
      <c r="CV96" s="91"/>
      <c r="CW96" s="91"/>
      <c r="CX96" s="91"/>
      <c r="CY96" s="91"/>
      <c r="CZ96" s="91"/>
      <c r="DA96" s="91"/>
      <c r="DB96" s="91"/>
      <c r="DC96" s="91"/>
      <c r="DD96" s="91"/>
      <c r="DE96" s="91"/>
      <c r="DF96" s="91"/>
      <c r="DG96" s="91"/>
      <c r="DH96" s="91"/>
      <c r="DI96" s="91"/>
      <c r="DJ96" s="91"/>
      <c r="DK96" s="91"/>
      <c r="DL96" s="91"/>
      <c r="DM96" s="91"/>
      <c r="DN96" s="91"/>
      <c r="DO96" s="91"/>
      <c r="DP96" s="91"/>
      <c r="DQ96" s="91"/>
      <c r="DR96" s="91"/>
      <c r="DS96" s="91"/>
    </row>
    <row r="97" spans="2:123" x14ac:dyDescent="0.25">
      <c r="B97" s="91"/>
      <c r="C97" s="91"/>
      <c r="D97" s="91"/>
      <c r="E97" s="91"/>
      <c r="F97" s="91"/>
      <c r="G97" s="93"/>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1"/>
      <c r="BA97" s="91"/>
      <c r="BB97" s="91"/>
      <c r="BC97" s="91"/>
      <c r="BD97" s="91"/>
      <c r="BE97" s="91"/>
      <c r="BF97" s="91"/>
      <c r="BG97" s="91"/>
      <c r="BH97" s="91"/>
      <c r="BI97" s="91"/>
      <c r="BJ97" s="91"/>
      <c r="BK97" s="91"/>
      <c r="BL97" s="91"/>
      <c r="BM97" s="91"/>
      <c r="BN97" s="91"/>
      <c r="BO97" s="91"/>
      <c r="BP97" s="91"/>
      <c r="BQ97" s="91"/>
      <c r="BR97" s="91"/>
      <c r="BS97" s="91"/>
      <c r="BT97" s="91"/>
      <c r="BU97" s="91"/>
      <c r="BV97" s="91"/>
      <c r="BW97" s="91"/>
      <c r="BX97" s="91"/>
      <c r="BY97" s="91"/>
      <c r="BZ97" s="91"/>
      <c r="CA97" s="91"/>
      <c r="CB97" s="91"/>
      <c r="CC97" s="91"/>
      <c r="CD97" s="91"/>
      <c r="CE97" s="91"/>
      <c r="CF97" s="91"/>
      <c r="CG97" s="91"/>
      <c r="CH97" s="91"/>
      <c r="CI97" s="91"/>
      <c r="CJ97" s="91"/>
      <c r="CK97" s="91"/>
      <c r="CL97" s="91"/>
      <c r="CM97" s="91"/>
      <c r="CN97" s="91"/>
      <c r="CO97" s="91"/>
      <c r="CP97" s="91"/>
      <c r="CQ97" s="91"/>
      <c r="CR97" s="91"/>
      <c r="CS97" s="91"/>
      <c r="CT97" s="91"/>
      <c r="CU97" s="91"/>
      <c r="CV97" s="91"/>
      <c r="CW97" s="91"/>
      <c r="CX97" s="91"/>
      <c r="CY97" s="91"/>
      <c r="CZ97" s="91"/>
      <c r="DA97" s="91"/>
      <c r="DB97" s="91"/>
      <c r="DC97" s="91"/>
      <c r="DD97" s="91"/>
      <c r="DE97" s="91"/>
      <c r="DF97" s="91"/>
      <c r="DG97" s="91"/>
      <c r="DH97" s="91"/>
      <c r="DI97" s="91"/>
      <c r="DJ97" s="91"/>
      <c r="DK97" s="91"/>
      <c r="DL97" s="91"/>
      <c r="DM97" s="91"/>
      <c r="DN97" s="91"/>
      <c r="DO97" s="91"/>
      <c r="DP97" s="91"/>
      <c r="DQ97" s="91"/>
      <c r="DR97" s="91"/>
      <c r="DS97" s="91"/>
    </row>
    <row r="98" spans="2:123" x14ac:dyDescent="0.25">
      <c r="B98" s="91"/>
      <c r="C98" s="91"/>
      <c r="D98" s="91"/>
      <c r="E98" s="91"/>
      <c r="F98" s="91"/>
      <c r="G98" s="93"/>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S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R98" s="91"/>
      <c r="DS98" s="91"/>
    </row>
    <row r="99" spans="2:123" x14ac:dyDescent="0.25">
      <c r="B99" s="91"/>
      <c r="C99" s="91"/>
      <c r="D99" s="91"/>
      <c r="E99" s="91"/>
      <c r="F99" s="91"/>
      <c r="G99" s="93"/>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c r="BP99" s="91"/>
      <c r="BQ99" s="91"/>
      <c r="BR99" s="91"/>
      <c r="BS99" s="91"/>
      <c r="BT99" s="91"/>
      <c r="BU99" s="91"/>
      <c r="BV99" s="91"/>
      <c r="BW99" s="91"/>
      <c r="BX99" s="91"/>
      <c r="BY99" s="91"/>
      <c r="BZ99" s="91"/>
      <c r="CA99" s="91"/>
      <c r="CB99" s="91"/>
      <c r="CC99" s="91"/>
      <c r="CD99" s="91"/>
      <c r="CE99" s="91"/>
      <c r="CF99" s="91"/>
      <c r="CG99" s="91"/>
      <c r="CH99" s="91"/>
      <c r="CI99" s="91"/>
      <c r="CJ99" s="91"/>
      <c r="CK99" s="91"/>
      <c r="CL99" s="91"/>
      <c r="CM99" s="91"/>
      <c r="CN99" s="91"/>
      <c r="CO99" s="91"/>
      <c r="CP99" s="91"/>
      <c r="CQ99" s="91"/>
      <c r="CR99" s="91"/>
      <c r="CS99" s="91"/>
      <c r="CT99" s="91"/>
      <c r="CU99" s="91"/>
      <c r="CV99" s="91"/>
      <c r="CW99" s="91"/>
      <c r="CX99" s="91"/>
      <c r="CY99" s="91"/>
      <c r="CZ99" s="91"/>
      <c r="DA99" s="91"/>
      <c r="DB99" s="91"/>
      <c r="DC99" s="91"/>
      <c r="DD99" s="91"/>
      <c r="DE99" s="91"/>
      <c r="DF99" s="91"/>
      <c r="DG99" s="91"/>
      <c r="DH99" s="91"/>
      <c r="DI99" s="91"/>
      <c r="DJ99" s="91"/>
      <c r="DK99" s="91"/>
      <c r="DL99" s="91"/>
      <c r="DM99" s="91"/>
      <c r="DN99" s="91"/>
      <c r="DO99" s="91"/>
      <c r="DP99" s="91"/>
      <c r="DQ99" s="91"/>
      <c r="DR99" s="91"/>
      <c r="DS99" s="91"/>
    </row>
    <row r="100" spans="2:123" x14ac:dyDescent="0.25">
      <c r="B100" s="91"/>
      <c r="C100" s="91"/>
      <c r="D100" s="91"/>
      <c r="E100" s="91"/>
      <c r="F100" s="91"/>
      <c r="G100" s="93"/>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91"/>
      <c r="CW100" s="91"/>
      <c r="CX100" s="91"/>
      <c r="CY100" s="91"/>
      <c r="CZ100" s="91"/>
      <c r="DA100" s="91"/>
      <c r="DB100" s="91"/>
      <c r="DC100" s="91"/>
      <c r="DD100" s="91"/>
      <c r="DE100" s="91"/>
      <c r="DF100" s="91"/>
      <c r="DG100" s="91"/>
      <c r="DH100" s="91"/>
      <c r="DI100" s="91"/>
      <c r="DJ100" s="91"/>
      <c r="DK100" s="91"/>
      <c r="DL100" s="91"/>
      <c r="DM100" s="91"/>
      <c r="DN100" s="91"/>
      <c r="DO100" s="91"/>
      <c r="DP100" s="91"/>
      <c r="DQ100" s="91"/>
      <c r="DR100" s="91"/>
      <c r="DS100" s="91"/>
    </row>
    <row r="101" spans="2:123" x14ac:dyDescent="0.25">
      <c r="B101" s="91"/>
      <c r="C101" s="91"/>
      <c r="D101" s="91"/>
      <c r="E101" s="91"/>
      <c r="F101" s="91"/>
      <c r="G101" s="93"/>
      <c r="H101" s="91"/>
      <c r="I101" s="91"/>
      <c r="J101" s="91"/>
      <c r="K101" s="91"/>
      <c r="L101" s="91"/>
      <c r="M101" s="91"/>
      <c r="N101" s="91"/>
      <c r="O101" s="91"/>
      <c r="P101" s="91"/>
      <c r="Q101" s="91"/>
      <c r="R101" s="91"/>
      <c r="S101" s="91"/>
      <c r="T101" s="92"/>
      <c r="U101" s="92"/>
      <c r="V101" s="91"/>
      <c r="W101" s="91"/>
      <c r="X101" s="92"/>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91"/>
      <c r="BC101" s="91"/>
      <c r="BD101" s="91"/>
      <c r="BE101" s="91"/>
      <c r="BF101" s="91"/>
      <c r="BG101" s="91"/>
      <c r="BH101" s="91"/>
      <c r="BI101" s="91"/>
      <c r="BJ101" s="91"/>
      <c r="BK101" s="91"/>
      <c r="BL101" s="91"/>
      <c r="BM101" s="91"/>
      <c r="BN101" s="91"/>
      <c r="BO101" s="91"/>
      <c r="BP101" s="91"/>
      <c r="BQ101" s="91"/>
      <c r="BR101" s="91"/>
      <c r="BS101" s="91"/>
      <c r="BT101" s="91"/>
      <c r="BU101" s="92"/>
      <c r="BV101" s="92"/>
      <c r="BW101" s="91"/>
      <c r="BX101" s="91"/>
      <c r="BY101" s="92"/>
      <c r="BZ101" s="91"/>
      <c r="CA101" s="91"/>
      <c r="CB101" s="91"/>
      <c r="CC101" s="91"/>
      <c r="CD101" s="91"/>
      <c r="CE101" s="91"/>
      <c r="CF101" s="91"/>
      <c r="CG101" s="91"/>
      <c r="CH101" s="91"/>
      <c r="CI101" s="91"/>
      <c r="CJ101" s="91"/>
      <c r="CK101" s="91"/>
      <c r="CL101" s="91"/>
      <c r="CM101" s="91"/>
      <c r="CN101" s="91"/>
      <c r="CO101" s="91"/>
      <c r="CP101" s="91"/>
      <c r="CQ101" s="91"/>
      <c r="CR101" s="91"/>
      <c r="CS101" s="91"/>
      <c r="CT101" s="91"/>
      <c r="CU101" s="91"/>
      <c r="CV101" s="91"/>
      <c r="CW101" s="91"/>
      <c r="CX101" s="91"/>
      <c r="CY101" s="91"/>
      <c r="CZ101" s="91"/>
      <c r="DA101" s="91"/>
      <c r="DB101" s="91"/>
      <c r="DC101" s="91"/>
      <c r="DD101" s="91"/>
      <c r="DE101" s="91"/>
      <c r="DF101" s="91"/>
      <c r="DG101" s="91"/>
      <c r="DH101" s="91"/>
      <c r="DI101" s="91"/>
      <c r="DJ101" s="91"/>
      <c r="DK101" s="91"/>
      <c r="DL101" s="91"/>
      <c r="DM101" s="91"/>
      <c r="DN101" s="91"/>
      <c r="DO101" s="91"/>
      <c r="DP101" s="91"/>
      <c r="DQ101" s="91"/>
      <c r="DR101" s="91"/>
      <c r="DS101" s="91"/>
    </row>
    <row r="102" spans="2:123" x14ac:dyDescent="0.25">
      <c r="B102" s="91"/>
      <c r="C102" s="91"/>
      <c r="D102" s="91"/>
      <c r="E102" s="91"/>
      <c r="F102" s="91"/>
      <c r="G102" s="93"/>
      <c r="H102" s="91"/>
      <c r="I102" s="91"/>
      <c r="J102" s="91"/>
      <c r="K102" s="91"/>
      <c r="L102" s="91"/>
      <c r="M102" s="91"/>
      <c r="N102" s="91"/>
      <c r="O102" s="91"/>
      <c r="P102" s="91"/>
      <c r="Q102" s="91"/>
      <c r="R102" s="91"/>
      <c r="S102" s="91"/>
      <c r="T102" s="92"/>
      <c r="U102" s="92"/>
      <c r="V102" s="91"/>
      <c r="W102" s="91"/>
      <c r="X102" s="92"/>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c r="BP102" s="91"/>
      <c r="BQ102" s="91"/>
      <c r="BR102" s="91"/>
      <c r="BS102" s="91"/>
      <c r="BT102" s="91"/>
      <c r="BU102" s="92"/>
      <c r="BV102" s="92"/>
      <c r="BW102" s="91"/>
      <c r="BX102" s="91"/>
      <c r="BY102" s="92"/>
      <c r="BZ102" s="91"/>
      <c r="CA102" s="91"/>
      <c r="CB102" s="91"/>
      <c r="CC102" s="91"/>
      <c r="CD102" s="91"/>
      <c r="CE102" s="91"/>
      <c r="CF102" s="91"/>
      <c r="CG102" s="91"/>
      <c r="CH102" s="91"/>
      <c r="CI102" s="91"/>
      <c r="CJ102" s="91"/>
      <c r="CK102" s="91"/>
      <c r="CL102" s="91"/>
      <c r="CM102" s="91"/>
      <c r="CN102" s="91"/>
      <c r="CO102" s="91"/>
      <c r="CP102" s="91"/>
      <c r="CQ102" s="91"/>
      <c r="CR102" s="91"/>
      <c r="CS102" s="91"/>
      <c r="CT102" s="91"/>
      <c r="CU102" s="91"/>
      <c r="CV102" s="91"/>
      <c r="CW102" s="91"/>
      <c r="CX102" s="91"/>
      <c r="CY102" s="91"/>
      <c r="CZ102" s="91"/>
      <c r="DA102" s="91"/>
      <c r="DB102" s="91"/>
      <c r="DC102" s="91"/>
      <c r="DD102" s="91"/>
      <c r="DE102" s="91"/>
      <c r="DF102" s="91"/>
      <c r="DG102" s="91"/>
      <c r="DH102" s="91"/>
      <c r="DI102" s="91"/>
      <c r="DJ102" s="91"/>
      <c r="DK102" s="91"/>
      <c r="DL102" s="91"/>
      <c r="DM102" s="91"/>
      <c r="DN102" s="91"/>
      <c r="DO102" s="91"/>
      <c r="DP102" s="91"/>
      <c r="DQ102" s="91"/>
      <c r="DR102" s="91"/>
      <c r="DS102" s="91"/>
    </row>
    <row r="103" spans="2:123" x14ac:dyDescent="0.25">
      <c r="B103" s="91"/>
      <c r="C103" s="91"/>
      <c r="D103" s="91"/>
      <c r="E103" s="91"/>
      <c r="F103" s="91"/>
      <c r="G103" s="93"/>
      <c r="H103" s="91"/>
      <c r="I103" s="91"/>
      <c r="J103" s="91"/>
      <c r="K103" s="91"/>
      <c r="L103" s="91"/>
      <c r="M103" s="91"/>
      <c r="N103" s="91"/>
      <c r="O103" s="91"/>
      <c r="P103" s="91"/>
      <c r="Q103" s="91"/>
      <c r="R103" s="91"/>
      <c r="S103" s="91"/>
      <c r="T103" s="92"/>
      <c r="U103" s="92"/>
      <c r="V103" s="91"/>
      <c r="W103" s="91"/>
      <c r="X103" s="92"/>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91"/>
      <c r="AW103" s="91"/>
      <c r="AX103" s="91"/>
      <c r="AY103" s="91"/>
      <c r="AZ103" s="91"/>
      <c r="BA103" s="91"/>
      <c r="BB103" s="91"/>
      <c r="BC103" s="91"/>
      <c r="BD103" s="91"/>
      <c r="BE103" s="91"/>
      <c r="BF103" s="91"/>
      <c r="BG103" s="91"/>
      <c r="BH103" s="91"/>
      <c r="BI103" s="91"/>
      <c r="BJ103" s="91"/>
      <c r="BK103" s="91"/>
      <c r="BL103" s="91"/>
      <c r="BM103" s="91"/>
      <c r="BN103" s="91"/>
      <c r="BO103" s="91"/>
      <c r="BP103" s="91"/>
      <c r="BQ103" s="91"/>
      <c r="BR103" s="91"/>
      <c r="BS103" s="91"/>
      <c r="BT103" s="91"/>
      <c r="BU103" s="92"/>
      <c r="BV103" s="92"/>
      <c r="BW103" s="91"/>
      <c r="BX103" s="91"/>
      <c r="BY103" s="92"/>
      <c r="BZ103" s="91"/>
      <c r="CA103" s="91"/>
      <c r="CB103" s="91"/>
      <c r="CC103" s="91"/>
      <c r="CD103" s="91"/>
      <c r="CE103" s="91"/>
      <c r="CF103" s="91"/>
      <c r="CG103" s="91"/>
      <c r="CH103" s="91"/>
      <c r="CI103" s="91"/>
      <c r="CJ103" s="91"/>
      <c r="CK103" s="91"/>
      <c r="CL103" s="91"/>
      <c r="CM103" s="91"/>
      <c r="CN103" s="91"/>
      <c r="CO103" s="91"/>
      <c r="CP103" s="91"/>
      <c r="CQ103" s="91"/>
      <c r="CR103" s="91"/>
      <c r="CS103" s="91"/>
      <c r="CT103" s="91"/>
      <c r="CU103" s="91"/>
      <c r="CV103" s="91"/>
      <c r="CW103" s="91"/>
      <c r="CX103" s="91"/>
      <c r="CY103" s="91"/>
      <c r="CZ103" s="91"/>
      <c r="DA103" s="91"/>
      <c r="DB103" s="91"/>
      <c r="DC103" s="91"/>
      <c r="DD103" s="91"/>
      <c r="DE103" s="91"/>
      <c r="DF103" s="91"/>
      <c r="DG103" s="91"/>
      <c r="DH103" s="91"/>
      <c r="DI103" s="91"/>
      <c r="DJ103" s="91"/>
      <c r="DK103" s="91"/>
      <c r="DL103" s="91"/>
      <c r="DM103" s="91"/>
      <c r="DN103" s="91"/>
      <c r="DO103" s="91"/>
      <c r="DP103" s="91"/>
      <c r="DQ103" s="91"/>
      <c r="DR103" s="91"/>
      <c r="DS103" s="91"/>
    </row>
    <row r="104" spans="2:123" x14ac:dyDescent="0.25">
      <c r="B104" s="91"/>
      <c r="C104" s="91"/>
      <c r="D104" s="91"/>
      <c r="E104" s="91"/>
      <c r="F104" s="91"/>
      <c r="G104" s="93"/>
      <c r="H104" s="91"/>
      <c r="I104" s="91"/>
      <c r="J104" s="91"/>
      <c r="K104" s="91"/>
      <c r="L104" s="91"/>
      <c r="M104" s="91"/>
      <c r="N104" s="91"/>
      <c r="O104" s="91"/>
      <c r="P104" s="91"/>
      <c r="Q104" s="91"/>
      <c r="R104" s="91"/>
      <c r="S104" s="91"/>
      <c r="T104" s="92"/>
      <c r="U104" s="92"/>
      <c r="V104" s="91"/>
      <c r="W104" s="91"/>
      <c r="X104" s="92"/>
      <c r="Y104" s="91"/>
      <c r="Z104" s="91"/>
      <c r="AA104" s="91"/>
      <c r="AB104" s="91"/>
      <c r="AC104" s="91"/>
      <c r="AD104" s="91"/>
      <c r="AE104" s="91"/>
      <c r="AF104" s="91"/>
      <c r="AG104" s="91"/>
      <c r="AH104" s="91"/>
      <c r="AI104" s="91"/>
      <c r="AJ104" s="91"/>
      <c r="AK104" s="91"/>
      <c r="AL104" s="91"/>
      <c r="AM104" s="91"/>
      <c r="AN104" s="91"/>
      <c r="AO104" s="91"/>
      <c r="AP104" s="91"/>
      <c r="AQ104" s="91"/>
      <c r="AR104" s="91"/>
      <c r="AS104" s="91"/>
      <c r="AT104" s="91"/>
      <c r="AU104" s="91"/>
      <c r="AV104" s="91"/>
      <c r="AW104" s="91"/>
      <c r="AX104" s="91"/>
      <c r="AY104" s="91"/>
      <c r="AZ104" s="91"/>
      <c r="BA104" s="91"/>
      <c r="BB104" s="91"/>
      <c r="BC104" s="91"/>
      <c r="BD104" s="91"/>
      <c r="BE104" s="91"/>
      <c r="BF104" s="91"/>
      <c r="BG104" s="91"/>
      <c r="BH104" s="91"/>
      <c r="BI104" s="91"/>
      <c r="BJ104" s="91"/>
      <c r="BK104" s="91"/>
      <c r="BL104" s="91"/>
      <c r="BM104" s="91"/>
      <c r="BN104" s="91"/>
      <c r="BO104" s="91"/>
      <c r="BP104" s="91"/>
      <c r="BQ104" s="91"/>
      <c r="BR104" s="91"/>
      <c r="BS104" s="91"/>
      <c r="BT104" s="91"/>
      <c r="BU104" s="92"/>
      <c r="BV104" s="92"/>
      <c r="BW104" s="91"/>
      <c r="BX104" s="91"/>
      <c r="BY104" s="92"/>
      <c r="BZ104" s="91"/>
      <c r="CA104" s="91"/>
      <c r="CB104" s="91"/>
      <c r="CC104" s="91"/>
      <c r="CD104" s="91"/>
      <c r="CE104" s="91"/>
      <c r="CF104" s="91"/>
      <c r="CG104" s="91"/>
      <c r="CH104" s="91"/>
      <c r="CI104" s="91"/>
      <c r="CJ104" s="91"/>
      <c r="CK104" s="91"/>
      <c r="CL104" s="91"/>
      <c r="CM104" s="91"/>
      <c r="CN104" s="91"/>
      <c r="CO104" s="91"/>
      <c r="CP104" s="91"/>
      <c r="CQ104" s="91"/>
      <c r="CR104" s="91"/>
      <c r="CS104" s="91"/>
      <c r="CT104" s="91"/>
      <c r="CU104" s="91"/>
      <c r="CV104" s="91"/>
      <c r="CW104" s="91"/>
      <c r="CX104" s="91"/>
      <c r="CY104" s="91"/>
      <c r="CZ104" s="91"/>
      <c r="DA104" s="91"/>
      <c r="DB104" s="91"/>
      <c r="DC104" s="91"/>
      <c r="DD104" s="91"/>
      <c r="DE104" s="91"/>
      <c r="DF104" s="91"/>
      <c r="DG104" s="91"/>
      <c r="DH104" s="91"/>
      <c r="DI104" s="91"/>
      <c r="DJ104" s="91"/>
      <c r="DK104" s="91"/>
      <c r="DL104" s="91"/>
      <c r="DM104" s="91"/>
      <c r="DN104" s="91"/>
      <c r="DO104" s="91"/>
      <c r="DP104" s="91"/>
      <c r="DQ104" s="91"/>
      <c r="DR104" s="91"/>
      <c r="DS104" s="91"/>
    </row>
    <row r="105" spans="2:123" x14ac:dyDescent="0.25">
      <c r="B105" s="91"/>
      <c r="C105" s="91"/>
      <c r="D105" s="91"/>
      <c r="E105" s="91"/>
      <c r="F105" s="91"/>
      <c r="G105" s="93"/>
      <c r="H105" s="91"/>
      <c r="I105" s="91"/>
      <c r="J105" s="91"/>
      <c r="K105" s="91"/>
      <c r="L105" s="91"/>
      <c r="M105" s="91"/>
      <c r="N105" s="91"/>
      <c r="O105" s="91"/>
      <c r="P105" s="91"/>
      <c r="Q105" s="91"/>
      <c r="R105" s="91"/>
      <c r="S105" s="91"/>
      <c r="T105" s="92"/>
      <c r="U105" s="92"/>
      <c r="V105" s="91"/>
      <c r="W105" s="91"/>
      <c r="X105" s="92"/>
      <c r="Y105" s="91"/>
      <c r="Z105" s="91"/>
      <c r="AA105" s="91"/>
      <c r="AB105" s="91"/>
      <c r="AC105" s="91"/>
      <c r="AD105" s="91"/>
      <c r="AE105" s="91"/>
      <c r="AF105" s="91"/>
      <c r="AG105" s="91"/>
      <c r="AH105" s="91"/>
      <c r="AI105" s="91"/>
      <c r="AJ105" s="91"/>
      <c r="AK105" s="91"/>
      <c r="AL105" s="91"/>
      <c r="AM105" s="91"/>
      <c r="AN105" s="91"/>
      <c r="AO105" s="91"/>
      <c r="AP105" s="91"/>
      <c r="AQ105" s="91"/>
      <c r="AR105" s="91"/>
      <c r="AS105" s="91"/>
      <c r="AT105" s="91"/>
      <c r="AU105" s="91"/>
      <c r="AV105" s="91"/>
      <c r="AW105" s="91"/>
      <c r="AX105" s="91"/>
      <c r="AY105" s="91"/>
      <c r="AZ105" s="91"/>
      <c r="BA105" s="91"/>
      <c r="BB105" s="91"/>
      <c r="BC105" s="91"/>
      <c r="BD105" s="91"/>
      <c r="BE105" s="91"/>
      <c r="BF105" s="91"/>
      <c r="BG105" s="91"/>
      <c r="BH105" s="91"/>
      <c r="BI105" s="91"/>
      <c r="BJ105" s="91"/>
      <c r="BK105" s="91"/>
      <c r="BL105" s="91"/>
      <c r="BM105" s="91"/>
      <c r="BN105" s="91"/>
      <c r="BO105" s="91"/>
      <c r="BP105" s="91"/>
      <c r="BQ105" s="91"/>
      <c r="BR105" s="91"/>
      <c r="BS105" s="91"/>
      <c r="BT105" s="91"/>
      <c r="BU105" s="92"/>
      <c r="BV105" s="92"/>
      <c r="BW105" s="91"/>
      <c r="BX105" s="91"/>
      <c r="BY105" s="92"/>
      <c r="BZ105" s="91"/>
      <c r="CA105" s="91"/>
      <c r="CB105" s="91"/>
      <c r="CC105" s="91"/>
      <c r="CD105" s="91"/>
      <c r="CE105" s="91"/>
      <c r="CF105" s="91"/>
      <c r="CG105" s="91"/>
      <c r="CH105" s="91"/>
      <c r="CI105" s="91"/>
      <c r="CJ105" s="91"/>
      <c r="CK105" s="91"/>
      <c r="CL105" s="91"/>
      <c r="CM105" s="91"/>
      <c r="CN105" s="91"/>
      <c r="CO105" s="91"/>
      <c r="CP105" s="91"/>
      <c r="CQ105" s="91"/>
      <c r="CR105" s="91"/>
      <c r="CS105" s="91"/>
      <c r="CT105" s="91"/>
      <c r="CU105" s="91"/>
      <c r="CV105" s="91"/>
      <c r="CW105" s="91"/>
      <c r="CX105" s="91"/>
      <c r="CY105" s="91"/>
      <c r="CZ105" s="91"/>
      <c r="DA105" s="91"/>
      <c r="DB105" s="91"/>
      <c r="DC105" s="91"/>
      <c r="DD105" s="91"/>
      <c r="DE105" s="91"/>
      <c r="DF105" s="91"/>
      <c r="DG105" s="91"/>
      <c r="DH105" s="91"/>
      <c r="DI105" s="91"/>
      <c r="DJ105" s="91"/>
      <c r="DK105" s="91"/>
      <c r="DL105" s="91"/>
      <c r="DM105" s="91"/>
      <c r="DN105" s="91"/>
      <c r="DO105" s="91"/>
      <c r="DP105" s="91"/>
      <c r="DQ105" s="91"/>
      <c r="DR105" s="91"/>
      <c r="DS105" s="91"/>
    </row>
    <row r="106" spans="2:123" x14ac:dyDescent="0.25">
      <c r="B106" s="91"/>
      <c r="C106" s="91"/>
      <c r="D106" s="91"/>
      <c r="E106" s="91"/>
      <c r="F106" s="91"/>
      <c r="G106" s="93"/>
      <c r="H106" s="91"/>
      <c r="I106" s="91"/>
      <c r="J106" s="91"/>
      <c r="K106" s="91"/>
      <c r="L106" s="91"/>
      <c r="M106" s="91"/>
      <c r="N106" s="91"/>
      <c r="O106" s="91"/>
      <c r="P106" s="91"/>
      <c r="Q106" s="91"/>
      <c r="R106" s="91"/>
      <c r="S106" s="91"/>
      <c r="T106" s="92"/>
      <c r="U106" s="92"/>
      <c r="V106" s="91"/>
      <c r="W106" s="91"/>
      <c r="X106" s="92"/>
      <c r="Y106" s="91"/>
      <c r="Z106" s="91"/>
      <c r="AA106" s="91"/>
      <c r="AB106" s="91"/>
      <c r="AC106" s="91"/>
      <c r="AD106" s="91"/>
      <c r="AE106" s="91"/>
      <c r="AF106" s="91"/>
      <c r="AG106" s="91"/>
      <c r="AH106" s="91"/>
      <c r="AI106" s="91"/>
      <c r="AJ106" s="91"/>
      <c r="AK106" s="91"/>
      <c r="AL106" s="91"/>
      <c r="AM106" s="91"/>
      <c r="AN106" s="91"/>
      <c r="AO106" s="91"/>
      <c r="AP106" s="91"/>
      <c r="AQ106" s="91"/>
      <c r="AR106" s="91"/>
      <c r="AS106" s="91"/>
      <c r="AT106" s="91"/>
      <c r="AU106" s="91"/>
      <c r="AV106" s="91"/>
      <c r="AW106" s="91"/>
      <c r="AX106" s="91"/>
      <c r="AY106" s="91"/>
      <c r="AZ106" s="91"/>
      <c r="BA106" s="91"/>
      <c r="BB106" s="91"/>
      <c r="BC106" s="91"/>
      <c r="BD106" s="91"/>
      <c r="BE106" s="91"/>
      <c r="BF106" s="91"/>
      <c r="BG106" s="91"/>
      <c r="BH106" s="91"/>
      <c r="BI106" s="91"/>
      <c r="BJ106" s="91"/>
      <c r="BK106" s="91"/>
      <c r="BL106" s="91"/>
      <c r="BM106" s="91"/>
      <c r="BN106" s="91"/>
      <c r="BO106" s="91"/>
      <c r="BP106" s="91"/>
      <c r="BQ106" s="91"/>
      <c r="BR106" s="91"/>
      <c r="BS106" s="91"/>
      <c r="BT106" s="91"/>
      <c r="BU106" s="92"/>
      <c r="BV106" s="92"/>
      <c r="BW106" s="91"/>
      <c r="BX106" s="91"/>
      <c r="BY106" s="92"/>
      <c r="BZ106" s="91"/>
      <c r="CA106" s="91"/>
      <c r="CB106" s="91"/>
      <c r="CC106" s="91"/>
      <c r="CD106" s="91"/>
      <c r="CE106" s="91"/>
      <c r="CF106" s="91"/>
      <c r="CG106" s="91"/>
      <c r="CH106" s="91"/>
      <c r="CI106" s="91"/>
      <c r="CJ106" s="91"/>
      <c r="CK106" s="91"/>
      <c r="CL106" s="91"/>
      <c r="CM106" s="91"/>
      <c r="CN106" s="91"/>
      <c r="CO106" s="91"/>
      <c r="CP106" s="91"/>
      <c r="CQ106" s="91"/>
      <c r="CR106" s="91"/>
      <c r="CS106" s="91"/>
      <c r="CT106" s="91"/>
      <c r="CU106" s="91"/>
      <c r="CV106" s="91"/>
      <c r="CW106" s="91"/>
      <c r="CX106" s="91"/>
      <c r="CY106" s="91"/>
      <c r="CZ106" s="91"/>
      <c r="DA106" s="91"/>
      <c r="DB106" s="91"/>
      <c r="DC106" s="91"/>
      <c r="DD106" s="91"/>
      <c r="DE106" s="91"/>
      <c r="DF106" s="91"/>
      <c r="DG106" s="91"/>
      <c r="DH106" s="91"/>
      <c r="DI106" s="91"/>
      <c r="DJ106" s="91"/>
      <c r="DK106" s="91"/>
      <c r="DL106" s="91"/>
      <c r="DM106" s="91"/>
      <c r="DN106" s="91"/>
      <c r="DO106" s="91"/>
      <c r="DP106" s="91"/>
      <c r="DQ106" s="91"/>
      <c r="DR106" s="91"/>
      <c r="DS106" s="91"/>
    </row>
    <row r="107" spans="2:123" x14ac:dyDescent="0.25">
      <c r="B107" s="91"/>
      <c r="C107" s="91"/>
      <c r="D107" s="91"/>
      <c r="E107" s="91"/>
      <c r="F107" s="91"/>
      <c r="G107" s="93"/>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91"/>
      <c r="AO107" s="91"/>
      <c r="AP107" s="91"/>
      <c r="AQ107" s="91"/>
      <c r="AR107" s="91"/>
      <c r="AS107" s="91"/>
      <c r="AT107" s="91"/>
      <c r="AU107" s="91"/>
      <c r="AV107" s="91"/>
      <c r="AW107" s="91"/>
      <c r="AX107" s="91"/>
      <c r="AY107" s="91"/>
      <c r="AZ107" s="91"/>
      <c r="BA107" s="91"/>
      <c r="BB107" s="91"/>
      <c r="BC107" s="91"/>
      <c r="BD107" s="91"/>
      <c r="BE107" s="91"/>
      <c r="BF107" s="91"/>
      <c r="BG107" s="91"/>
      <c r="BH107" s="91"/>
      <c r="BI107" s="91"/>
      <c r="BJ107" s="91"/>
      <c r="BK107" s="91"/>
      <c r="BL107" s="91"/>
      <c r="BM107" s="91"/>
      <c r="BN107" s="91"/>
      <c r="BO107" s="91"/>
      <c r="BP107" s="91"/>
      <c r="BQ107" s="91"/>
      <c r="BR107" s="91"/>
      <c r="BS107" s="91"/>
      <c r="BT107" s="91"/>
      <c r="BU107" s="91"/>
      <c r="BV107" s="91"/>
      <c r="BW107" s="91"/>
      <c r="BX107" s="91"/>
      <c r="BY107" s="91"/>
      <c r="BZ107" s="91"/>
      <c r="CA107" s="91"/>
      <c r="CB107" s="91"/>
      <c r="CC107" s="91"/>
      <c r="CD107" s="91"/>
      <c r="CE107" s="91"/>
      <c r="CF107" s="91"/>
      <c r="CG107" s="91"/>
      <c r="CH107" s="91"/>
      <c r="CI107" s="91"/>
      <c r="CJ107" s="91"/>
      <c r="CK107" s="91"/>
      <c r="CL107" s="91"/>
      <c r="CM107" s="91"/>
      <c r="CN107" s="91"/>
      <c r="CO107" s="91"/>
      <c r="CP107" s="91"/>
      <c r="CQ107" s="91"/>
      <c r="CR107" s="91"/>
      <c r="CS107" s="91"/>
      <c r="CT107" s="91"/>
      <c r="CU107" s="91"/>
      <c r="CV107" s="91"/>
      <c r="CW107" s="91"/>
      <c r="CX107" s="91"/>
      <c r="CY107" s="91"/>
      <c r="CZ107" s="91"/>
      <c r="DA107" s="91"/>
      <c r="DB107" s="91"/>
      <c r="DC107" s="91"/>
      <c r="DD107" s="91"/>
      <c r="DE107" s="91"/>
      <c r="DF107" s="91"/>
      <c r="DG107" s="91"/>
      <c r="DH107" s="91"/>
      <c r="DI107" s="91"/>
      <c r="DJ107" s="91"/>
      <c r="DK107" s="91"/>
      <c r="DL107" s="91"/>
      <c r="DM107" s="91"/>
      <c r="DN107" s="91"/>
      <c r="DO107" s="91"/>
      <c r="DP107" s="91"/>
      <c r="DQ107" s="91"/>
      <c r="DR107" s="91"/>
      <c r="DS107" s="91"/>
    </row>
    <row r="108" spans="2:123" x14ac:dyDescent="0.25">
      <c r="B108" s="91"/>
      <c r="C108" s="91"/>
      <c r="D108" s="91"/>
      <c r="E108" s="91"/>
      <c r="F108" s="91"/>
      <c r="G108" s="93"/>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1"/>
      <c r="BF108" s="91"/>
      <c r="BG108" s="91"/>
      <c r="BH108" s="91"/>
      <c r="BI108" s="91"/>
      <c r="BJ108" s="91"/>
      <c r="BK108" s="91"/>
      <c r="BL108" s="91"/>
      <c r="BM108" s="91"/>
      <c r="BN108" s="91"/>
      <c r="BO108" s="91"/>
      <c r="BP108" s="91"/>
      <c r="BQ108" s="91"/>
      <c r="BR108" s="91"/>
      <c r="BS108" s="91"/>
      <c r="BT108" s="91"/>
      <c r="BU108" s="91"/>
      <c r="BV108" s="91"/>
      <c r="BW108" s="91"/>
      <c r="BX108" s="91"/>
      <c r="BY108" s="91"/>
      <c r="BZ108" s="91"/>
      <c r="CA108" s="91"/>
      <c r="CB108" s="91"/>
      <c r="CC108" s="91"/>
      <c r="CD108" s="91"/>
      <c r="CE108" s="91"/>
      <c r="CF108" s="91"/>
      <c r="CG108" s="91"/>
      <c r="CH108" s="91"/>
      <c r="CI108" s="91"/>
      <c r="CJ108" s="91"/>
      <c r="CK108" s="91"/>
      <c r="CL108" s="91"/>
      <c r="CM108" s="91"/>
      <c r="CN108" s="91"/>
      <c r="CO108" s="91"/>
      <c r="CP108" s="91"/>
      <c r="CQ108" s="91"/>
      <c r="CR108" s="91"/>
      <c r="CS108" s="91"/>
      <c r="CT108" s="91"/>
      <c r="CU108" s="91"/>
      <c r="CV108" s="91"/>
      <c r="CW108" s="91"/>
      <c r="CX108" s="91"/>
      <c r="CY108" s="91"/>
      <c r="CZ108" s="91"/>
      <c r="DA108" s="91"/>
      <c r="DB108" s="91"/>
      <c r="DC108" s="91"/>
      <c r="DD108" s="91"/>
      <c r="DE108" s="91"/>
      <c r="DF108" s="91"/>
      <c r="DG108" s="91"/>
      <c r="DH108" s="91"/>
      <c r="DI108" s="91"/>
      <c r="DJ108" s="91"/>
      <c r="DK108" s="91"/>
      <c r="DL108" s="91"/>
      <c r="DM108" s="91"/>
      <c r="DN108" s="91"/>
      <c r="DO108" s="91"/>
      <c r="DP108" s="91"/>
      <c r="DQ108" s="91"/>
      <c r="DR108" s="91"/>
      <c r="DS108" s="91"/>
    </row>
    <row r="109" spans="2:123" x14ac:dyDescent="0.25">
      <c r="B109" s="91"/>
      <c r="C109" s="91"/>
      <c r="D109" s="91"/>
      <c r="E109" s="91"/>
      <c r="F109" s="91"/>
      <c r="G109" s="93"/>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91"/>
      <c r="AO109" s="91"/>
      <c r="AP109" s="91"/>
      <c r="AQ109" s="91"/>
      <c r="AR109" s="91"/>
      <c r="AS109" s="91"/>
      <c r="AT109" s="91"/>
      <c r="AU109" s="91"/>
      <c r="AV109" s="91"/>
      <c r="AW109" s="91"/>
      <c r="AX109" s="91"/>
      <c r="AY109" s="91"/>
      <c r="AZ109" s="91"/>
      <c r="BA109" s="91"/>
      <c r="BB109" s="91"/>
      <c r="BC109" s="91"/>
      <c r="BD109" s="91"/>
      <c r="BE109" s="91"/>
      <c r="BF109" s="91"/>
      <c r="BG109" s="91"/>
      <c r="BH109" s="91"/>
      <c r="BI109" s="91"/>
      <c r="BJ109" s="91"/>
      <c r="BK109" s="91"/>
      <c r="BL109" s="91"/>
      <c r="BM109" s="91"/>
      <c r="BN109" s="91"/>
      <c r="BO109" s="91"/>
      <c r="BP109" s="91"/>
      <c r="BQ109" s="91"/>
      <c r="BR109" s="91"/>
      <c r="BS109" s="91"/>
      <c r="BT109" s="91"/>
      <c r="BU109" s="91"/>
      <c r="BV109" s="91"/>
      <c r="BW109" s="91"/>
      <c r="BX109" s="91"/>
      <c r="BY109" s="91"/>
      <c r="BZ109" s="91"/>
      <c r="CA109" s="91"/>
      <c r="CB109" s="91"/>
      <c r="CC109" s="91"/>
      <c r="CD109" s="91"/>
      <c r="CE109" s="91"/>
      <c r="CF109" s="91"/>
      <c r="CG109" s="91"/>
      <c r="CH109" s="91"/>
      <c r="CI109" s="91"/>
      <c r="CJ109" s="91"/>
      <c r="CK109" s="91"/>
      <c r="CL109" s="91"/>
      <c r="CM109" s="91"/>
      <c r="CN109" s="91"/>
      <c r="CO109" s="91"/>
      <c r="CP109" s="91"/>
      <c r="CQ109" s="91"/>
      <c r="CR109" s="91"/>
      <c r="CS109" s="91"/>
      <c r="CT109" s="91"/>
      <c r="CU109" s="91"/>
      <c r="CV109" s="91"/>
      <c r="CW109" s="91"/>
      <c r="CX109" s="91"/>
      <c r="CY109" s="91"/>
      <c r="CZ109" s="91"/>
      <c r="DA109" s="91"/>
      <c r="DB109" s="91"/>
      <c r="DC109" s="91"/>
      <c r="DD109" s="91"/>
      <c r="DE109" s="91"/>
      <c r="DF109" s="91"/>
      <c r="DG109" s="91"/>
      <c r="DH109" s="91"/>
      <c r="DI109" s="91"/>
      <c r="DJ109" s="91"/>
      <c r="DK109" s="91"/>
      <c r="DL109" s="91"/>
      <c r="DM109" s="91"/>
      <c r="DN109" s="91"/>
      <c r="DO109" s="91"/>
      <c r="DP109" s="91"/>
      <c r="DQ109" s="91"/>
      <c r="DR109" s="91"/>
      <c r="DS109" s="91"/>
    </row>
    <row r="110" spans="2:123" x14ac:dyDescent="0.25">
      <c r="B110" s="91"/>
      <c r="C110" s="91"/>
      <c r="D110" s="91"/>
      <c r="E110" s="91"/>
      <c r="F110" s="91"/>
      <c r="G110" s="93"/>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91"/>
      <c r="AO110" s="91"/>
      <c r="AP110" s="91"/>
      <c r="AQ110" s="91"/>
      <c r="AR110" s="91"/>
      <c r="AS110" s="91"/>
      <c r="AT110" s="91"/>
      <c r="AU110" s="91"/>
      <c r="AV110" s="91"/>
      <c r="AW110" s="91"/>
      <c r="AX110" s="91"/>
      <c r="AY110" s="91"/>
      <c r="AZ110" s="91"/>
      <c r="BA110" s="91"/>
      <c r="BB110" s="91"/>
      <c r="BC110" s="91"/>
      <c r="BD110" s="91"/>
      <c r="BE110" s="91"/>
      <c r="BF110" s="91"/>
      <c r="BG110" s="91"/>
      <c r="BH110" s="91"/>
      <c r="BI110" s="91"/>
      <c r="BJ110" s="91"/>
      <c r="BK110" s="91"/>
      <c r="BL110" s="91"/>
      <c r="BM110" s="91"/>
      <c r="BN110" s="91"/>
      <c r="BO110" s="91"/>
      <c r="BP110" s="91"/>
      <c r="BQ110" s="91"/>
      <c r="BR110" s="91"/>
      <c r="BS110" s="91"/>
      <c r="BT110" s="91"/>
      <c r="BU110" s="91"/>
      <c r="BV110" s="91"/>
      <c r="BW110" s="91"/>
      <c r="BX110" s="91"/>
      <c r="BY110" s="91"/>
      <c r="BZ110" s="91"/>
      <c r="CA110" s="91"/>
      <c r="CB110" s="91"/>
      <c r="CC110" s="91"/>
      <c r="CD110" s="91"/>
      <c r="CE110" s="91"/>
      <c r="CF110" s="91"/>
      <c r="CG110" s="91"/>
      <c r="CH110" s="91"/>
      <c r="CI110" s="91"/>
      <c r="CJ110" s="91"/>
      <c r="CK110" s="91"/>
      <c r="CL110" s="91"/>
      <c r="CM110" s="91"/>
      <c r="CN110" s="91"/>
      <c r="CO110" s="91"/>
      <c r="CP110" s="91"/>
      <c r="CQ110" s="91"/>
      <c r="CR110" s="91"/>
      <c r="CS110" s="91"/>
      <c r="CT110" s="91"/>
      <c r="CU110" s="91"/>
      <c r="CV110" s="91"/>
      <c r="CW110" s="91"/>
      <c r="CX110" s="91"/>
      <c r="CY110" s="91"/>
      <c r="CZ110" s="91"/>
      <c r="DA110" s="91"/>
      <c r="DB110" s="91"/>
      <c r="DC110" s="91"/>
      <c r="DD110" s="91"/>
      <c r="DE110" s="91"/>
      <c r="DF110" s="91"/>
      <c r="DG110" s="91"/>
      <c r="DH110" s="91"/>
      <c r="DI110" s="91"/>
      <c r="DJ110" s="91"/>
      <c r="DK110" s="91"/>
      <c r="DL110" s="91"/>
      <c r="DM110" s="91"/>
      <c r="DN110" s="91"/>
      <c r="DO110" s="91"/>
      <c r="DP110" s="91"/>
      <c r="DQ110" s="91"/>
      <c r="DR110" s="91"/>
      <c r="DS110" s="91"/>
    </row>
    <row r="111" spans="2:123" x14ac:dyDescent="0.25">
      <c r="B111" s="91"/>
      <c r="C111" s="91"/>
      <c r="D111" s="91"/>
      <c r="E111" s="91"/>
      <c r="F111" s="91"/>
      <c r="G111" s="93"/>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91"/>
      <c r="AO111" s="91"/>
      <c r="AP111" s="91"/>
      <c r="AQ111" s="91"/>
      <c r="AR111" s="91"/>
      <c r="AS111" s="91"/>
      <c r="AT111" s="91"/>
      <c r="AU111" s="91"/>
      <c r="AV111" s="91"/>
      <c r="AW111" s="91"/>
      <c r="AX111" s="91"/>
      <c r="AY111" s="91"/>
      <c r="AZ111" s="91"/>
      <c r="BA111" s="91"/>
      <c r="BB111" s="91"/>
      <c r="BC111" s="91"/>
      <c r="BD111" s="91"/>
      <c r="BE111" s="91"/>
      <c r="BF111" s="91"/>
      <c r="BG111" s="91"/>
      <c r="BH111" s="91"/>
      <c r="BI111" s="91"/>
      <c r="BJ111" s="91"/>
      <c r="BK111" s="91"/>
      <c r="BL111" s="91"/>
      <c r="BM111" s="91"/>
      <c r="BN111" s="91"/>
      <c r="BO111" s="91"/>
      <c r="BP111" s="91"/>
      <c r="BQ111" s="91"/>
      <c r="BR111" s="91"/>
      <c r="BS111" s="91"/>
      <c r="BT111" s="91"/>
      <c r="BU111" s="91"/>
      <c r="BV111" s="91"/>
      <c r="BW111" s="91"/>
      <c r="BX111" s="91"/>
      <c r="BY111" s="91"/>
      <c r="BZ111" s="91"/>
      <c r="CA111" s="91"/>
      <c r="CB111" s="91"/>
      <c r="CC111" s="91"/>
      <c r="CD111" s="91"/>
      <c r="CE111" s="91"/>
      <c r="CF111" s="91"/>
      <c r="CG111" s="91"/>
      <c r="CH111" s="91"/>
      <c r="CI111" s="91"/>
      <c r="CJ111" s="91"/>
      <c r="CK111" s="91"/>
      <c r="CL111" s="91"/>
      <c r="CM111" s="91"/>
      <c r="CN111" s="91"/>
      <c r="CO111" s="91"/>
      <c r="CP111" s="91"/>
      <c r="CQ111" s="91"/>
      <c r="CR111" s="91"/>
      <c r="CS111" s="91"/>
      <c r="CT111" s="91"/>
      <c r="CU111" s="91"/>
      <c r="CV111" s="91"/>
      <c r="CW111" s="91"/>
      <c r="CX111" s="91"/>
      <c r="CY111" s="91"/>
      <c r="CZ111" s="91"/>
      <c r="DA111" s="91"/>
      <c r="DB111" s="91"/>
      <c r="DC111" s="91"/>
      <c r="DD111" s="91"/>
      <c r="DE111" s="91"/>
      <c r="DF111" s="91"/>
      <c r="DG111" s="91"/>
      <c r="DH111" s="91"/>
      <c r="DI111" s="91"/>
      <c r="DJ111" s="91"/>
      <c r="DK111" s="91"/>
      <c r="DL111" s="91"/>
      <c r="DM111" s="91"/>
      <c r="DN111" s="91"/>
      <c r="DO111" s="91"/>
      <c r="DP111" s="91"/>
      <c r="DQ111" s="91"/>
      <c r="DR111" s="91"/>
      <c r="DS111" s="91"/>
    </row>
    <row r="112" spans="2:123" x14ac:dyDescent="0.25">
      <c r="B112" s="91"/>
      <c r="C112" s="91"/>
      <c r="D112" s="91"/>
      <c r="E112" s="91"/>
      <c r="F112" s="91"/>
      <c r="G112" s="93"/>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91"/>
      <c r="AO112" s="91"/>
      <c r="AP112" s="91"/>
      <c r="AQ112" s="91"/>
      <c r="AR112" s="91"/>
      <c r="AS112" s="91"/>
      <c r="AT112" s="91"/>
      <c r="AU112" s="91"/>
      <c r="AV112" s="91"/>
      <c r="AW112" s="91"/>
      <c r="AX112" s="91"/>
      <c r="AY112" s="91"/>
      <c r="AZ112" s="91"/>
      <c r="BA112" s="91"/>
      <c r="BB112" s="91"/>
      <c r="BC112" s="91"/>
      <c r="BD112" s="91"/>
      <c r="BE112" s="91"/>
      <c r="BF112" s="91"/>
      <c r="BG112" s="91"/>
      <c r="BH112" s="91"/>
      <c r="BI112" s="91"/>
      <c r="BJ112" s="91"/>
      <c r="BK112" s="91"/>
      <c r="BL112" s="91"/>
      <c r="BM112" s="91"/>
      <c r="BN112" s="91"/>
      <c r="BO112" s="91"/>
      <c r="BP112" s="91"/>
      <c r="BQ112" s="91"/>
      <c r="BR112" s="91"/>
      <c r="BS112" s="91"/>
      <c r="BT112" s="91"/>
      <c r="BU112" s="91"/>
      <c r="BV112" s="91"/>
      <c r="BW112" s="91"/>
      <c r="BX112" s="91"/>
      <c r="BY112" s="91"/>
      <c r="BZ112" s="91"/>
      <c r="CA112" s="91"/>
      <c r="CB112" s="91"/>
      <c r="CC112" s="91"/>
      <c r="CD112" s="91"/>
      <c r="CE112" s="91"/>
      <c r="CF112" s="91"/>
      <c r="CG112" s="91"/>
      <c r="CH112" s="91"/>
      <c r="CI112" s="91"/>
      <c r="CJ112" s="91"/>
      <c r="CK112" s="91"/>
      <c r="CL112" s="91"/>
      <c r="CM112" s="91"/>
      <c r="CN112" s="91"/>
      <c r="CO112" s="91"/>
      <c r="CP112" s="91"/>
      <c r="CQ112" s="91"/>
      <c r="CR112" s="91"/>
      <c r="CS112" s="91"/>
      <c r="CT112" s="91"/>
      <c r="CU112" s="91"/>
      <c r="CV112" s="91"/>
      <c r="CW112" s="91"/>
      <c r="CX112" s="91"/>
      <c r="CY112" s="91"/>
      <c r="CZ112" s="91"/>
      <c r="DA112" s="91"/>
      <c r="DB112" s="91"/>
      <c r="DC112" s="91"/>
      <c r="DD112" s="91"/>
      <c r="DE112" s="91"/>
      <c r="DF112" s="91"/>
      <c r="DG112" s="91"/>
      <c r="DH112" s="91"/>
      <c r="DI112" s="91"/>
      <c r="DJ112" s="91"/>
      <c r="DK112" s="91"/>
      <c r="DL112" s="91"/>
      <c r="DM112" s="91"/>
      <c r="DN112" s="91"/>
      <c r="DO112" s="91"/>
      <c r="DP112" s="91"/>
      <c r="DQ112" s="91"/>
      <c r="DR112" s="91"/>
      <c r="DS112" s="91"/>
    </row>
    <row r="113" spans="2:123" x14ac:dyDescent="0.25">
      <c r="B113" s="91"/>
      <c r="C113" s="91"/>
      <c r="D113" s="91"/>
      <c r="E113" s="91"/>
      <c r="F113" s="91"/>
      <c r="G113" s="93"/>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91"/>
      <c r="AO113" s="91"/>
      <c r="AP113" s="91"/>
      <c r="AQ113" s="91"/>
      <c r="AR113" s="91"/>
      <c r="AS113" s="91"/>
      <c r="AT113" s="91"/>
      <c r="AU113" s="91"/>
      <c r="AV113" s="91"/>
      <c r="AW113" s="91"/>
      <c r="AX113" s="91"/>
      <c r="AY113" s="91"/>
      <c r="AZ113" s="91"/>
      <c r="BA113" s="91"/>
      <c r="BB113" s="91"/>
      <c r="BC113" s="91"/>
      <c r="BD113" s="91"/>
      <c r="BE113" s="91"/>
      <c r="BF113" s="91"/>
      <c r="BG113" s="91"/>
      <c r="BH113" s="91"/>
      <c r="BI113" s="91"/>
      <c r="BJ113" s="91"/>
      <c r="BK113" s="91"/>
      <c r="BL113" s="91"/>
      <c r="BM113" s="91"/>
      <c r="BN113" s="91"/>
      <c r="BO113" s="91"/>
      <c r="BP113" s="91"/>
      <c r="BQ113" s="91"/>
      <c r="BR113" s="91"/>
      <c r="BS113" s="91"/>
      <c r="BT113" s="91"/>
      <c r="BU113" s="91"/>
      <c r="BV113" s="91"/>
      <c r="BW113" s="91"/>
      <c r="BX113" s="91"/>
      <c r="BY113" s="91"/>
      <c r="BZ113" s="91"/>
      <c r="CA113" s="91"/>
      <c r="CB113" s="91"/>
      <c r="CC113" s="91"/>
      <c r="CD113" s="91"/>
      <c r="CE113" s="91"/>
      <c r="CF113" s="91"/>
      <c r="CG113" s="91"/>
      <c r="CH113" s="91"/>
      <c r="CI113" s="91"/>
      <c r="CJ113" s="91"/>
      <c r="CK113" s="91"/>
      <c r="CL113" s="91"/>
      <c r="CM113" s="91"/>
      <c r="CN113" s="91"/>
      <c r="CO113" s="91"/>
      <c r="CP113" s="91"/>
      <c r="CQ113" s="91"/>
      <c r="CR113" s="91"/>
      <c r="CS113" s="91"/>
      <c r="CT113" s="91"/>
      <c r="CU113" s="91"/>
      <c r="CV113" s="91"/>
      <c r="CW113" s="91"/>
      <c r="CX113" s="91"/>
      <c r="CY113" s="91"/>
      <c r="CZ113" s="91"/>
      <c r="DA113" s="91"/>
      <c r="DB113" s="91"/>
      <c r="DC113" s="91"/>
      <c r="DD113" s="91"/>
      <c r="DE113" s="91"/>
      <c r="DF113" s="91"/>
      <c r="DG113" s="91"/>
      <c r="DH113" s="91"/>
      <c r="DI113" s="91"/>
      <c r="DJ113" s="91"/>
      <c r="DK113" s="91"/>
      <c r="DL113" s="91"/>
      <c r="DM113" s="91"/>
      <c r="DN113" s="91"/>
      <c r="DO113" s="91"/>
      <c r="DP113" s="91"/>
      <c r="DQ113" s="91"/>
      <c r="DR113" s="91"/>
      <c r="DS113" s="91"/>
    </row>
    <row r="114" spans="2:123" x14ac:dyDescent="0.25">
      <c r="B114" s="91"/>
      <c r="C114" s="91"/>
      <c r="D114" s="91"/>
      <c r="E114" s="91"/>
      <c r="F114" s="91"/>
      <c r="G114" s="93"/>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91"/>
      <c r="AO114" s="91"/>
      <c r="AP114" s="91"/>
      <c r="AQ114" s="91"/>
      <c r="AR114" s="91"/>
      <c r="AS114" s="91"/>
      <c r="AT114" s="91"/>
      <c r="AU114" s="91"/>
      <c r="AV114" s="91"/>
      <c r="AW114" s="91"/>
      <c r="AX114" s="91"/>
      <c r="AY114" s="91"/>
      <c r="AZ114" s="91"/>
      <c r="BA114" s="91"/>
      <c r="BB114" s="91"/>
      <c r="BC114" s="91"/>
      <c r="BD114" s="91"/>
      <c r="BE114" s="91"/>
      <c r="BF114" s="91"/>
      <c r="BG114" s="91"/>
      <c r="BH114" s="91"/>
      <c r="BI114" s="91"/>
      <c r="BJ114" s="91"/>
      <c r="BK114" s="91"/>
      <c r="BL114" s="91"/>
      <c r="BM114" s="91"/>
      <c r="BN114" s="91"/>
      <c r="BO114" s="91"/>
      <c r="BP114" s="91"/>
      <c r="BQ114" s="91"/>
      <c r="BR114" s="91"/>
      <c r="BS114" s="91"/>
      <c r="BT114" s="91"/>
      <c r="BU114" s="91"/>
      <c r="BV114" s="91"/>
      <c r="BW114" s="91"/>
      <c r="BX114" s="91"/>
      <c r="BY114" s="91"/>
      <c r="BZ114" s="91"/>
      <c r="CA114" s="91"/>
      <c r="CB114" s="91"/>
      <c r="CC114" s="91"/>
      <c r="CD114" s="91"/>
      <c r="CE114" s="91"/>
      <c r="CF114" s="91"/>
      <c r="CG114" s="91"/>
      <c r="CH114" s="91"/>
      <c r="CI114" s="91"/>
      <c r="CJ114" s="91"/>
      <c r="CK114" s="91"/>
      <c r="CL114" s="91"/>
      <c r="CM114" s="91"/>
      <c r="CN114" s="91"/>
      <c r="CO114" s="91"/>
      <c r="CP114" s="91"/>
      <c r="CQ114" s="91"/>
      <c r="CR114" s="91"/>
      <c r="CS114" s="91"/>
      <c r="CT114" s="91"/>
      <c r="CU114" s="91"/>
      <c r="CV114" s="91"/>
      <c r="CW114" s="91"/>
      <c r="CX114" s="91"/>
      <c r="CY114" s="91"/>
      <c r="CZ114" s="91"/>
      <c r="DA114" s="91"/>
      <c r="DB114" s="91"/>
      <c r="DC114" s="91"/>
      <c r="DD114" s="91"/>
      <c r="DE114" s="91"/>
      <c r="DF114" s="91"/>
      <c r="DG114" s="91"/>
      <c r="DH114" s="91"/>
      <c r="DI114" s="91"/>
      <c r="DJ114" s="91"/>
      <c r="DK114" s="91"/>
      <c r="DL114" s="91"/>
      <c r="DM114" s="91"/>
      <c r="DN114" s="91"/>
      <c r="DO114" s="91"/>
      <c r="DP114" s="91"/>
      <c r="DQ114" s="91"/>
      <c r="DR114" s="91"/>
      <c r="DS114" s="91"/>
    </row>
    <row r="115" spans="2:123" x14ac:dyDescent="0.25">
      <c r="B115" s="91"/>
      <c r="C115" s="91"/>
      <c r="D115" s="91"/>
      <c r="E115" s="91"/>
      <c r="F115" s="91"/>
      <c r="G115" s="93"/>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91"/>
      <c r="BL115" s="91"/>
      <c r="BM115" s="91"/>
      <c r="BN115" s="91"/>
      <c r="BO115" s="91"/>
      <c r="BP115" s="91"/>
      <c r="BQ115" s="91"/>
      <c r="BR115" s="91"/>
      <c r="BS115" s="91"/>
      <c r="BT115" s="91"/>
      <c r="BU115" s="91"/>
      <c r="BV115" s="91"/>
      <c r="BW115" s="91"/>
      <c r="BX115" s="91"/>
      <c r="BY115" s="91"/>
      <c r="BZ115" s="91"/>
      <c r="CA115" s="91"/>
      <c r="CB115" s="91"/>
      <c r="CC115" s="91"/>
      <c r="CD115" s="91"/>
      <c r="CE115" s="91"/>
      <c r="CF115" s="91"/>
      <c r="CG115" s="91"/>
      <c r="CH115" s="91"/>
      <c r="CI115" s="91"/>
      <c r="CJ115" s="91"/>
      <c r="CK115" s="91"/>
      <c r="CL115" s="91"/>
      <c r="CM115" s="91"/>
      <c r="CN115" s="91"/>
      <c r="CO115" s="91"/>
      <c r="CP115" s="91"/>
      <c r="CQ115" s="91"/>
      <c r="CR115" s="91"/>
      <c r="CS115" s="91"/>
      <c r="CT115" s="91"/>
      <c r="CU115" s="91"/>
      <c r="CV115" s="91"/>
      <c r="CW115" s="91"/>
      <c r="CX115" s="91"/>
      <c r="CY115" s="91"/>
      <c r="CZ115" s="91"/>
      <c r="DA115" s="91"/>
      <c r="DB115" s="91"/>
      <c r="DC115" s="91"/>
      <c r="DD115" s="91"/>
      <c r="DE115" s="91"/>
      <c r="DF115" s="91"/>
      <c r="DG115" s="91"/>
      <c r="DH115" s="91"/>
      <c r="DI115" s="91"/>
      <c r="DJ115" s="91"/>
      <c r="DK115" s="91"/>
      <c r="DL115" s="91"/>
      <c r="DM115" s="91"/>
      <c r="DN115" s="91"/>
      <c r="DO115" s="91"/>
      <c r="DP115" s="91"/>
      <c r="DQ115" s="91"/>
      <c r="DR115" s="91"/>
      <c r="DS115" s="91"/>
    </row>
    <row r="116" spans="2:123" x14ac:dyDescent="0.25">
      <c r="B116" s="91"/>
      <c r="C116" s="91"/>
      <c r="D116" s="91"/>
      <c r="E116" s="91"/>
      <c r="F116" s="91"/>
      <c r="G116" s="93"/>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91"/>
      <c r="AO116" s="91"/>
      <c r="AP116" s="91"/>
      <c r="AQ116" s="91"/>
      <c r="AR116" s="91"/>
      <c r="AS116" s="91"/>
      <c r="AT116" s="91"/>
      <c r="AU116" s="91"/>
      <c r="AV116" s="91"/>
      <c r="AW116" s="91"/>
      <c r="AX116" s="91"/>
      <c r="AY116" s="91"/>
      <c r="AZ116" s="91"/>
      <c r="BA116" s="91"/>
      <c r="BB116" s="91"/>
      <c r="BC116" s="91"/>
      <c r="BD116" s="91"/>
      <c r="BE116" s="91"/>
      <c r="BF116" s="91"/>
      <c r="BG116" s="91"/>
      <c r="BH116" s="91"/>
      <c r="BI116" s="91"/>
      <c r="BJ116" s="91"/>
      <c r="BK116" s="91"/>
      <c r="BL116" s="91"/>
      <c r="BM116" s="91"/>
      <c r="BN116" s="91"/>
      <c r="BO116" s="91"/>
      <c r="BP116" s="91"/>
      <c r="BQ116" s="91"/>
      <c r="BR116" s="91"/>
      <c r="BS116" s="91"/>
      <c r="BT116" s="91"/>
      <c r="BU116" s="91"/>
      <c r="BV116" s="91"/>
      <c r="BW116" s="91"/>
      <c r="BX116" s="91"/>
      <c r="BY116" s="91"/>
      <c r="BZ116" s="91"/>
      <c r="CA116" s="91"/>
      <c r="CB116" s="91"/>
      <c r="CC116" s="91"/>
      <c r="CD116" s="91"/>
      <c r="CE116" s="91"/>
      <c r="CF116" s="91"/>
      <c r="CG116" s="91"/>
      <c r="CH116" s="91"/>
      <c r="CI116" s="91"/>
      <c r="CJ116" s="91"/>
      <c r="CK116" s="91"/>
      <c r="CL116" s="91"/>
      <c r="CM116" s="91"/>
      <c r="CN116" s="91"/>
      <c r="CO116" s="91"/>
      <c r="CP116" s="91"/>
      <c r="CQ116" s="91"/>
      <c r="CR116" s="91"/>
      <c r="CS116" s="91"/>
      <c r="CT116" s="91"/>
      <c r="CU116" s="91"/>
      <c r="CV116" s="91"/>
      <c r="CW116" s="91"/>
      <c r="CX116" s="91"/>
      <c r="CY116" s="91"/>
      <c r="CZ116" s="91"/>
      <c r="DA116" s="91"/>
      <c r="DB116" s="91"/>
      <c r="DC116" s="91"/>
      <c r="DD116" s="91"/>
      <c r="DE116" s="91"/>
      <c r="DF116" s="91"/>
      <c r="DG116" s="91"/>
      <c r="DH116" s="91"/>
      <c r="DI116" s="91"/>
      <c r="DJ116" s="91"/>
      <c r="DK116" s="91"/>
      <c r="DL116" s="91"/>
      <c r="DM116" s="91"/>
      <c r="DN116" s="91"/>
      <c r="DO116" s="91"/>
      <c r="DP116" s="91"/>
      <c r="DQ116" s="91"/>
      <c r="DR116" s="91"/>
      <c r="DS116" s="91"/>
    </row>
    <row r="117" spans="2:123" x14ac:dyDescent="0.25">
      <c r="B117" s="91"/>
      <c r="C117" s="91"/>
      <c r="D117" s="91"/>
      <c r="E117" s="91"/>
      <c r="F117" s="91"/>
      <c r="G117" s="93"/>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91"/>
      <c r="AO117" s="91"/>
      <c r="AP117" s="91"/>
      <c r="AQ117" s="91"/>
      <c r="AR117" s="91"/>
      <c r="AS117" s="91"/>
      <c r="AT117" s="91"/>
      <c r="AU117" s="91"/>
      <c r="AV117" s="91"/>
      <c r="AW117" s="91"/>
      <c r="AX117" s="91"/>
      <c r="AY117" s="91"/>
      <c r="AZ117" s="91"/>
      <c r="BA117" s="91"/>
      <c r="BB117" s="91"/>
      <c r="BC117" s="91"/>
      <c r="BD117" s="91"/>
      <c r="BE117" s="91"/>
      <c r="BF117" s="91"/>
      <c r="BG117" s="91"/>
      <c r="BH117" s="91"/>
      <c r="BI117" s="91"/>
      <c r="BJ117" s="91"/>
      <c r="BK117" s="91"/>
      <c r="BL117" s="91"/>
      <c r="BM117" s="91"/>
      <c r="BN117" s="91"/>
      <c r="BO117" s="91"/>
      <c r="BP117" s="91"/>
      <c r="BQ117" s="91"/>
      <c r="BR117" s="91"/>
      <c r="BS117" s="91"/>
      <c r="BT117" s="91"/>
      <c r="BU117" s="91"/>
      <c r="BV117" s="91"/>
      <c r="BW117" s="91"/>
      <c r="BX117" s="91"/>
      <c r="BY117" s="91"/>
      <c r="BZ117" s="91"/>
      <c r="CA117" s="91"/>
      <c r="CB117" s="91"/>
      <c r="CC117" s="91"/>
      <c r="CD117" s="91"/>
      <c r="CE117" s="91"/>
      <c r="CF117" s="91"/>
      <c r="CG117" s="91"/>
      <c r="CH117" s="91"/>
      <c r="CI117" s="91"/>
      <c r="CJ117" s="91"/>
      <c r="CK117" s="91"/>
      <c r="CL117" s="91"/>
      <c r="CM117" s="91"/>
      <c r="CN117" s="91"/>
      <c r="CO117" s="91"/>
      <c r="CP117" s="91"/>
      <c r="CQ117" s="91"/>
      <c r="CR117" s="91"/>
      <c r="CS117" s="91"/>
      <c r="CT117" s="91"/>
      <c r="CU117" s="91"/>
      <c r="CV117" s="91"/>
      <c r="CW117" s="91"/>
      <c r="CX117" s="91"/>
      <c r="CY117" s="91"/>
      <c r="CZ117" s="91"/>
      <c r="DA117" s="91"/>
      <c r="DB117" s="91"/>
      <c r="DC117" s="91"/>
      <c r="DD117" s="91"/>
      <c r="DE117" s="91"/>
      <c r="DF117" s="91"/>
      <c r="DG117" s="91"/>
      <c r="DH117" s="91"/>
      <c r="DI117" s="91"/>
      <c r="DJ117" s="91"/>
      <c r="DK117" s="91"/>
      <c r="DL117" s="91"/>
      <c r="DM117" s="91"/>
      <c r="DN117" s="91"/>
      <c r="DO117" s="91"/>
      <c r="DP117" s="91"/>
      <c r="DQ117" s="91"/>
      <c r="DR117" s="91"/>
      <c r="DS117" s="91"/>
    </row>
    <row r="118" spans="2:123" x14ac:dyDescent="0.25">
      <c r="B118" s="91"/>
      <c r="C118" s="91"/>
      <c r="D118" s="91"/>
      <c r="E118" s="91"/>
      <c r="F118" s="91"/>
      <c r="G118" s="93"/>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91"/>
      <c r="AO118" s="91"/>
      <c r="AP118" s="91"/>
      <c r="AQ118" s="91"/>
      <c r="AR118" s="91"/>
      <c r="AS118" s="91"/>
      <c r="AT118" s="91"/>
      <c r="AU118" s="91"/>
      <c r="AV118" s="91"/>
      <c r="AW118" s="91"/>
      <c r="AX118" s="91"/>
      <c r="AY118" s="91"/>
      <c r="AZ118" s="91"/>
      <c r="BA118" s="91"/>
      <c r="BB118" s="91"/>
      <c r="BC118" s="91"/>
      <c r="BD118" s="91"/>
      <c r="BE118" s="91"/>
      <c r="BF118" s="91"/>
      <c r="BG118" s="91"/>
      <c r="BH118" s="91"/>
      <c r="BI118" s="91"/>
      <c r="BJ118" s="91"/>
      <c r="BK118" s="91"/>
      <c r="BL118" s="91"/>
      <c r="BM118" s="91"/>
      <c r="BN118" s="91"/>
      <c r="BO118" s="91"/>
      <c r="BP118" s="91"/>
      <c r="BQ118" s="91"/>
      <c r="BR118" s="91"/>
      <c r="BS118" s="91"/>
      <c r="BT118" s="91"/>
      <c r="BU118" s="91"/>
      <c r="BV118" s="91"/>
      <c r="BW118" s="91"/>
      <c r="BX118" s="91"/>
      <c r="BY118" s="91"/>
      <c r="BZ118" s="91"/>
      <c r="CA118" s="91"/>
      <c r="CB118" s="91"/>
      <c r="CC118" s="91"/>
      <c r="CD118" s="91"/>
      <c r="CE118" s="91"/>
      <c r="CF118" s="91"/>
      <c r="CG118" s="91"/>
      <c r="CH118" s="91"/>
      <c r="CI118" s="91"/>
      <c r="CJ118" s="91"/>
      <c r="CK118" s="91"/>
      <c r="CL118" s="91"/>
      <c r="CM118" s="91"/>
      <c r="CN118" s="91"/>
      <c r="CO118" s="91"/>
      <c r="CP118" s="91"/>
      <c r="CQ118" s="91"/>
      <c r="CR118" s="91"/>
      <c r="CS118" s="91"/>
      <c r="CT118" s="91"/>
      <c r="CU118" s="91"/>
      <c r="CV118" s="91"/>
      <c r="CW118" s="91"/>
      <c r="CX118" s="91"/>
      <c r="CY118" s="91"/>
      <c r="CZ118" s="91"/>
      <c r="DA118" s="91"/>
      <c r="DB118" s="91"/>
      <c r="DC118" s="91"/>
      <c r="DD118" s="91"/>
      <c r="DE118" s="91"/>
      <c r="DF118" s="91"/>
      <c r="DG118" s="91"/>
      <c r="DH118" s="91"/>
      <c r="DI118" s="91"/>
      <c r="DJ118" s="91"/>
      <c r="DK118" s="91"/>
      <c r="DL118" s="91"/>
      <c r="DM118" s="91"/>
      <c r="DN118" s="91"/>
      <c r="DO118" s="91"/>
      <c r="DP118" s="91"/>
      <c r="DQ118" s="91"/>
      <c r="DR118" s="91"/>
      <c r="DS118" s="91"/>
    </row>
    <row r="119" spans="2:123" x14ac:dyDescent="0.25">
      <c r="B119" s="91"/>
      <c r="C119" s="91"/>
      <c r="D119" s="91"/>
      <c r="E119" s="91"/>
      <c r="F119" s="91"/>
      <c r="G119" s="93"/>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91"/>
      <c r="AO119" s="91"/>
      <c r="AP119" s="91"/>
      <c r="AQ119" s="91"/>
      <c r="AR119" s="91"/>
      <c r="AS119" s="91"/>
      <c r="AT119" s="91"/>
      <c r="AU119" s="91"/>
      <c r="AV119" s="91"/>
      <c r="AW119" s="91"/>
      <c r="AX119" s="91"/>
      <c r="AY119" s="91"/>
      <c r="AZ119" s="91"/>
      <c r="BA119" s="91"/>
      <c r="BB119" s="91"/>
      <c r="BC119" s="91"/>
      <c r="BD119" s="91"/>
      <c r="BE119" s="91"/>
      <c r="BF119" s="91"/>
      <c r="BG119" s="91"/>
      <c r="BH119" s="91"/>
      <c r="BI119" s="91"/>
      <c r="BJ119" s="91"/>
      <c r="BK119" s="91"/>
      <c r="BL119" s="91"/>
      <c r="BM119" s="91"/>
      <c r="BN119" s="91"/>
      <c r="BO119" s="91"/>
      <c r="BP119" s="91"/>
      <c r="BQ119" s="91"/>
      <c r="BR119" s="91"/>
      <c r="BS119" s="91"/>
      <c r="BT119" s="91"/>
      <c r="BU119" s="91"/>
      <c r="BV119" s="91"/>
      <c r="BW119" s="91"/>
      <c r="BX119" s="91"/>
      <c r="BY119" s="91"/>
      <c r="BZ119" s="91"/>
      <c r="CA119" s="91"/>
      <c r="CB119" s="91"/>
      <c r="CC119" s="91"/>
      <c r="CD119" s="91"/>
      <c r="CE119" s="91"/>
      <c r="CF119" s="91"/>
      <c r="CG119" s="91"/>
      <c r="CH119" s="91"/>
      <c r="CI119" s="91"/>
      <c r="CJ119" s="91"/>
      <c r="CK119" s="91"/>
      <c r="CL119" s="91"/>
      <c r="CM119" s="91"/>
      <c r="CN119" s="91"/>
      <c r="CO119" s="91"/>
      <c r="CP119" s="91"/>
      <c r="CQ119" s="91"/>
      <c r="CR119" s="91"/>
      <c r="CS119" s="91"/>
      <c r="CT119" s="91"/>
      <c r="CU119" s="91"/>
      <c r="CV119" s="91"/>
      <c r="CW119" s="91"/>
      <c r="CX119" s="91"/>
      <c r="CY119" s="91"/>
      <c r="CZ119" s="91"/>
      <c r="DA119" s="91"/>
      <c r="DB119" s="91"/>
      <c r="DC119" s="91"/>
      <c r="DD119" s="91"/>
      <c r="DE119" s="91"/>
      <c r="DF119" s="91"/>
      <c r="DG119" s="91"/>
      <c r="DH119" s="91"/>
      <c r="DI119" s="91"/>
      <c r="DJ119" s="91"/>
      <c r="DK119" s="91"/>
      <c r="DL119" s="91"/>
      <c r="DM119" s="91"/>
      <c r="DN119" s="91"/>
      <c r="DO119" s="91"/>
      <c r="DP119" s="91"/>
      <c r="DQ119" s="91"/>
      <c r="DR119" s="91"/>
      <c r="DS119" s="91"/>
    </row>
    <row r="120" spans="2:123" x14ac:dyDescent="0.25">
      <c r="B120" s="91"/>
      <c r="C120" s="91"/>
      <c r="D120" s="91"/>
      <c r="E120" s="91"/>
      <c r="F120" s="91"/>
      <c r="G120" s="93"/>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c r="BQ120" s="91"/>
      <c r="BR120" s="91"/>
      <c r="BS120" s="91"/>
      <c r="BT120" s="91"/>
      <c r="BU120" s="91"/>
      <c r="BV120" s="91"/>
      <c r="BW120" s="91"/>
      <c r="BX120" s="91"/>
      <c r="BY120" s="91"/>
      <c r="BZ120" s="91"/>
      <c r="CA120" s="91"/>
      <c r="CB120" s="91"/>
      <c r="CC120" s="91"/>
      <c r="CD120" s="91"/>
      <c r="CE120" s="91"/>
      <c r="CF120" s="91"/>
      <c r="CG120" s="91"/>
      <c r="CH120" s="91"/>
      <c r="CI120" s="91"/>
      <c r="CJ120" s="91"/>
      <c r="CK120" s="91"/>
      <c r="CL120" s="91"/>
      <c r="CM120" s="91"/>
      <c r="CN120" s="91"/>
      <c r="CO120" s="91"/>
      <c r="CP120" s="91"/>
      <c r="CQ120" s="91"/>
      <c r="CR120" s="91"/>
      <c r="CS120" s="91"/>
      <c r="CT120" s="91"/>
      <c r="CU120" s="91"/>
      <c r="CV120" s="91"/>
      <c r="CW120" s="91"/>
      <c r="CX120" s="91"/>
      <c r="CY120" s="91"/>
      <c r="CZ120" s="91"/>
      <c r="DA120" s="91"/>
      <c r="DB120" s="91"/>
      <c r="DC120" s="91"/>
      <c r="DD120" s="91"/>
      <c r="DE120" s="91"/>
      <c r="DF120" s="91"/>
      <c r="DG120" s="91"/>
      <c r="DH120" s="91"/>
      <c r="DI120" s="91"/>
      <c r="DJ120" s="91"/>
      <c r="DK120" s="91"/>
      <c r="DL120" s="91"/>
      <c r="DM120" s="91"/>
      <c r="DN120" s="91"/>
      <c r="DO120" s="91"/>
      <c r="DP120" s="91"/>
      <c r="DQ120" s="91"/>
      <c r="DR120" s="91"/>
      <c r="DS120" s="91"/>
    </row>
    <row r="121" spans="2:123" x14ac:dyDescent="0.25">
      <c r="B121" s="91"/>
      <c r="C121" s="91"/>
      <c r="D121" s="91"/>
      <c r="E121" s="91"/>
      <c r="F121" s="91"/>
      <c r="G121" s="93"/>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91"/>
      <c r="AO121" s="91"/>
      <c r="AP121" s="91"/>
      <c r="AQ121" s="91"/>
      <c r="AR121" s="91"/>
      <c r="AS121" s="91"/>
      <c r="AT121" s="91"/>
      <c r="AU121" s="91"/>
      <c r="AV121" s="91"/>
      <c r="AW121" s="91"/>
      <c r="AX121" s="91"/>
      <c r="AY121" s="91"/>
      <c r="AZ121" s="91"/>
      <c r="BA121" s="91"/>
      <c r="BB121" s="91"/>
      <c r="BC121" s="91"/>
      <c r="BD121" s="91"/>
      <c r="BE121" s="91"/>
      <c r="BF121" s="91"/>
      <c r="BG121" s="91"/>
      <c r="BH121" s="91"/>
      <c r="BI121" s="91"/>
      <c r="BJ121" s="91"/>
      <c r="BK121" s="91"/>
      <c r="BL121" s="91"/>
      <c r="BM121" s="91"/>
      <c r="BN121" s="91"/>
      <c r="BO121" s="91"/>
      <c r="BP121" s="91"/>
      <c r="BQ121" s="91"/>
      <c r="BR121" s="91"/>
      <c r="BS121" s="91"/>
      <c r="BT121" s="91"/>
      <c r="BU121" s="91"/>
      <c r="BV121" s="91"/>
      <c r="BW121" s="91"/>
      <c r="BX121" s="91"/>
      <c r="BY121" s="91"/>
      <c r="BZ121" s="91"/>
      <c r="CA121" s="91"/>
      <c r="CB121" s="91"/>
      <c r="CC121" s="91"/>
      <c r="CD121" s="91"/>
      <c r="CE121" s="91"/>
      <c r="CF121" s="91"/>
      <c r="CG121" s="91"/>
      <c r="CH121" s="91"/>
      <c r="CI121" s="91"/>
      <c r="CJ121" s="91"/>
      <c r="CK121" s="91"/>
      <c r="CL121" s="91"/>
      <c r="CM121" s="91"/>
      <c r="CN121" s="91"/>
      <c r="CO121" s="91"/>
      <c r="CP121" s="91"/>
      <c r="CQ121" s="91"/>
      <c r="CR121" s="91"/>
      <c r="CS121" s="91"/>
      <c r="CT121" s="91"/>
      <c r="CU121" s="91"/>
      <c r="CV121" s="91"/>
      <c r="CW121" s="91"/>
      <c r="CX121" s="91"/>
      <c r="CY121" s="91"/>
      <c r="CZ121" s="91"/>
      <c r="DA121" s="91"/>
      <c r="DB121" s="91"/>
      <c r="DC121" s="91"/>
      <c r="DD121" s="91"/>
      <c r="DE121" s="91"/>
      <c r="DF121" s="91"/>
      <c r="DG121" s="91"/>
      <c r="DH121" s="91"/>
      <c r="DI121" s="91"/>
      <c r="DJ121" s="91"/>
      <c r="DK121" s="91"/>
      <c r="DL121" s="91"/>
      <c r="DM121" s="91"/>
      <c r="DN121" s="91"/>
      <c r="DO121" s="91"/>
      <c r="DP121" s="91"/>
      <c r="DQ121" s="91"/>
      <c r="DR121" s="91"/>
      <c r="DS121" s="91"/>
    </row>
    <row r="122" spans="2:123" x14ac:dyDescent="0.25">
      <c r="B122" s="91"/>
      <c r="C122" s="91"/>
      <c r="D122" s="91"/>
      <c r="E122" s="91"/>
      <c r="F122" s="91"/>
      <c r="G122" s="93"/>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91"/>
      <c r="AO122" s="91"/>
      <c r="AP122" s="91"/>
      <c r="AQ122" s="91"/>
      <c r="AR122" s="91"/>
      <c r="AS122" s="91"/>
      <c r="AT122" s="91"/>
      <c r="AU122" s="91"/>
      <c r="AV122" s="91"/>
      <c r="AW122" s="91"/>
      <c r="AX122" s="91"/>
      <c r="AY122" s="91"/>
      <c r="AZ122" s="91"/>
      <c r="BA122" s="91"/>
      <c r="BB122" s="91"/>
      <c r="BC122" s="91"/>
      <c r="BD122" s="91"/>
      <c r="BE122" s="91"/>
      <c r="BF122" s="91"/>
      <c r="BG122" s="91"/>
      <c r="BH122" s="91"/>
      <c r="BI122" s="91"/>
      <c r="BJ122" s="91"/>
      <c r="BK122" s="91"/>
      <c r="BL122" s="91"/>
      <c r="BM122" s="91"/>
      <c r="BN122" s="91"/>
      <c r="BO122" s="91"/>
      <c r="BP122" s="91"/>
      <c r="BQ122" s="91"/>
      <c r="BR122" s="91"/>
      <c r="BS122" s="91"/>
      <c r="BT122" s="91"/>
      <c r="BU122" s="91"/>
      <c r="BV122" s="91"/>
      <c r="BW122" s="91"/>
      <c r="BX122" s="91"/>
      <c r="BY122" s="91"/>
      <c r="BZ122" s="91"/>
      <c r="CA122" s="91"/>
      <c r="CB122" s="91"/>
      <c r="CC122" s="91"/>
      <c r="CD122" s="91"/>
      <c r="CE122" s="91"/>
      <c r="CF122" s="91"/>
      <c r="CG122" s="91"/>
      <c r="CH122" s="91"/>
      <c r="CI122" s="91"/>
      <c r="CJ122" s="91"/>
      <c r="CK122" s="91"/>
      <c r="CL122" s="91"/>
      <c r="CM122" s="91"/>
      <c r="CN122" s="91"/>
      <c r="CO122" s="91"/>
      <c r="CP122" s="91"/>
      <c r="CQ122" s="91"/>
      <c r="CR122" s="91"/>
      <c r="CS122" s="91"/>
      <c r="CT122" s="91"/>
      <c r="CU122" s="91"/>
      <c r="CV122" s="91"/>
      <c r="CW122" s="91"/>
      <c r="CX122" s="91"/>
      <c r="CY122" s="91"/>
      <c r="CZ122" s="91"/>
      <c r="DA122" s="91"/>
      <c r="DB122" s="91"/>
      <c r="DC122" s="91"/>
      <c r="DD122" s="91"/>
      <c r="DE122" s="91"/>
      <c r="DF122" s="91"/>
      <c r="DG122" s="91"/>
      <c r="DH122" s="91"/>
      <c r="DI122" s="91"/>
      <c r="DJ122" s="91"/>
      <c r="DK122" s="91"/>
      <c r="DL122" s="91"/>
      <c r="DM122" s="91"/>
      <c r="DN122" s="91"/>
      <c r="DO122" s="91"/>
      <c r="DP122" s="91"/>
      <c r="DQ122" s="91"/>
      <c r="DR122" s="91"/>
      <c r="DS122" s="91"/>
    </row>
    <row r="123" spans="2:123" x14ac:dyDescent="0.25">
      <c r="B123" s="91"/>
      <c r="C123" s="91"/>
      <c r="D123" s="91"/>
      <c r="E123" s="91"/>
      <c r="F123" s="91"/>
      <c r="G123" s="93"/>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91"/>
      <c r="AO123" s="91"/>
      <c r="AP123" s="91"/>
      <c r="AQ123" s="91"/>
      <c r="AR123" s="91"/>
      <c r="AS123" s="91"/>
      <c r="AT123" s="91"/>
      <c r="AU123" s="91"/>
      <c r="AV123" s="91"/>
      <c r="AW123" s="91"/>
      <c r="AX123" s="91"/>
      <c r="AY123" s="91"/>
      <c r="AZ123" s="91"/>
      <c r="BA123" s="91"/>
      <c r="BB123" s="91"/>
      <c r="BC123" s="91"/>
      <c r="BD123" s="91"/>
      <c r="BE123" s="91"/>
      <c r="BF123" s="91"/>
      <c r="BG123" s="91"/>
      <c r="BH123" s="91"/>
      <c r="BI123" s="91"/>
      <c r="BJ123" s="91"/>
      <c r="BK123" s="91"/>
      <c r="BL123" s="91"/>
      <c r="BM123" s="91"/>
      <c r="BN123" s="91"/>
      <c r="BO123" s="91"/>
      <c r="BP123" s="91"/>
      <c r="BQ123" s="91"/>
      <c r="BR123" s="91"/>
      <c r="BS123" s="91"/>
      <c r="BT123" s="91"/>
      <c r="BU123" s="91"/>
      <c r="BV123" s="91"/>
      <c r="BW123" s="91"/>
      <c r="BX123" s="91"/>
      <c r="BY123" s="91"/>
      <c r="BZ123" s="91"/>
      <c r="CA123" s="91"/>
      <c r="CB123" s="91"/>
      <c r="CC123" s="91"/>
      <c r="CD123" s="91"/>
      <c r="CE123" s="91"/>
      <c r="CF123" s="91"/>
      <c r="CG123" s="91"/>
      <c r="CH123" s="91"/>
      <c r="CI123" s="91"/>
      <c r="CJ123" s="91"/>
      <c r="CK123" s="91"/>
      <c r="CL123" s="91"/>
      <c r="CM123" s="91"/>
      <c r="CN123" s="91"/>
      <c r="CO123" s="91"/>
      <c r="CP123" s="91"/>
      <c r="CQ123" s="91"/>
      <c r="CR123" s="91"/>
      <c r="CS123" s="91"/>
      <c r="CT123" s="91"/>
      <c r="CU123" s="91"/>
      <c r="CV123" s="91"/>
      <c r="CW123" s="91"/>
      <c r="CX123" s="91"/>
      <c r="CY123" s="91"/>
      <c r="CZ123" s="91"/>
      <c r="DA123" s="91"/>
      <c r="DB123" s="91"/>
      <c r="DC123" s="91"/>
      <c r="DD123" s="91"/>
      <c r="DE123" s="91"/>
      <c r="DF123" s="91"/>
      <c r="DG123" s="91"/>
      <c r="DH123" s="91"/>
      <c r="DI123" s="91"/>
      <c r="DJ123" s="91"/>
      <c r="DK123" s="91"/>
      <c r="DL123" s="91"/>
      <c r="DM123" s="91"/>
      <c r="DN123" s="91"/>
      <c r="DO123" s="91"/>
      <c r="DP123" s="91"/>
      <c r="DQ123" s="91"/>
      <c r="DR123" s="91"/>
      <c r="DS123" s="91"/>
    </row>
    <row r="124" spans="2:123" x14ac:dyDescent="0.25">
      <c r="B124" s="91"/>
      <c r="C124" s="91"/>
      <c r="D124" s="91"/>
      <c r="E124" s="91"/>
      <c r="F124" s="91"/>
      <c r="G124" s="93"/>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c r="AK124" s="91"/>
      <c r="AL124" s="91"/>
      <c r="AM124" s="91"/>
      <c r="AN124" s="91"/>
      <c r="AO124" s="91"/>
      <c r="AP124" s="91"/>
      <c r="AQ124" s="91"/>
      <c r="AR124" s="91"/>
      <c r="AS124" s="91"/>
      <c r="AT124" s="91"/>
      <c r="AU124" s="91"/>
      <c r="AV124" s="91"/>
      <c r="AW124" s="91"/>
      <c r="AX124" s="91"/>
      <c r="AY124" s="91"/>
      <c r="AZ124" s="91"/>
      <c r="BA124" s="91"/>
      <c r="BB124" s="91"/>
      <c r="BC124" s="91"/>
      <c r="BD124" s="91"/>
      <c r="BE124" s="91"/>
      <c r="BF124" s="91"/>
      <c r="BG124" s="91"/>
      <c r="BH124" s="91"/>
      <c r="BI124" s="91"/>
      <c r="BJ124" s="91"/>
      <c r="BK124" s="91"/>
      <c r="BL124" s="91"/>
      <c r="BM124" s="91"/>
      <c r="BN124" s="91"/>
      <c r="BO124" s="91"/>
      <c r="BP124" s="91"/>
      <c r="BQ124" s="91"/>
      <c r="BR124" s="91"/>
      <c r="BS124" s="91"/>
      <c r="BT124" s="91"/>
      <c r="BU124" s="91"/>
      <c r="BV124" s="91"/>
      <c r="BW124" s="91"/>
      <c r="BX124" s="91"/>
      <c r="BY124" s="91"/>
      <c r="BZ124" s="91"/>
      <c r="CA124" s="91"/>
      <c r="CB124" s="91"/>
      <c r="CC124" s="91"/>
      <c r="CD124" s="91"/>
      <c r="CE124" s="91"/>
      <c r="CF124" s="91"/>
      <c r="CG124" s="91"/>
      <c r="CH124" s="91"/>
      <c r="CI124" s="91"/>
      <c r="CJ124" s="91"/>
      <c r="CK124" s="91"/>
      <c r="CL124" s="91"/>
      <c r="CM124" s="91"/>
      <c r="CN124" s="91"/>
      <c r="CO124" s="91"/>
      <c r="CP124" s="91"/>
      <c r="CQ124" s="91"/>
      <c r="CR124" s="91"/>
      <c r="CS124" s="91"/>
      <c r="CT124" s="91"/>
      <c r="CU124" s="91"/>
      <c r="CV124" s="91"/>
      <c r="CW124" s="91"/>
      <c r="CX124" s="91"/>
      <c r="CY124" s="91"/>
      <c r="CZ124" s="91"/>
      <c r="DA124" s="91"/>
      <c r="DB124" s="91"/>
      <c r="DC124" s="91"/>
      <c r="DD124" s="91"/>
      <c r="DE124" s="91"/>
      <c r="DF124" s="91"/>
      <c r="DG124" s="91"/>
      <c r="DH124" s="91"/>
      <c r="DI124" s="91"/>
      <c r="DJ124" s="91"/>
      <c r="DK124" s="91"/>
      <c r="DL124" s="91"/>
      <c r="DM124" s="91"/>
      <c r="DN124" s="91"/>
      <c r="DO124" s="91"/>
      <c r="DP124" s="91"/>
      <c r="DQ124" s="91"/>
      <c r="DR124" s="91"/>
      <c r="DS124" s="91"/>
    </row>
    <row r="125" spans="2:123" x14ac:dyDescent="0.25">
      <c r="B125" s="91"/>
      <c r="C125" s="91"/>
      <c r="D125" s="91"/>
      <c r="E125" s="91"/>
      <c r="F125" s="91"/>
      <c r="G125" s="93"/>
      <c r="H125" s="91"/>
      <c r="I125" s="91"/>
      <c r="J125" s="91"/>
      <c r="K125" s="91"/>
      <c r="L125" s="91"/>
      <c r="M125" s="91"/>
      <c r="N125" s="91"/>
      <c r="O125" s="91"/>
      <c r="P125" s="91"/>
      <c r="Q125" s="91"/>
      <c r="R125" s="91"/>
      <c r="S125" s="91"/>
      <c r="T125" s="92"/>
      <c r="U125" s="92"/>
      <c r="V125" s="91"/>
      <c r="W125" s="91"/>
      <c r="X125" s="92"/>
      <c r="Y125" s="91"/>
      <c r="Z125" s="91"/>
      <c r="AA125" s="91"/>
      <c r="AB125" s="91"/>
      <c r="AC125" s="91"/>
      <c r="AD125" s="91"/>
      <c r="AE125" s="91"/>
      <c r="AF125" s="91"/>
      <c r="AG125" s="91"/>
      <c r="AH125" s="91"/>
      <c r="AI125" s="91"/>
      <c r="AJ125" s="91"/>
      <c r="AK125" s="91"/>
      <c r="AL125" s="91"/>
      <c r="AM125" s="91"/>
      <c r="AN125" s="91"/>
      <c r="AO125" s="91"/>
      <c r="AP125" s="91"/>
      <c r="AQ125" s="91"/>
      <c r="AR125" s="91"/>
      <c r="AS125" s="91"/>
      <c r="AT125" s="91"/>
      <c r="AU125" s="91"/>
      <c r="AV125" s="91"/>
      <c r="AW125" s="91"/>
      <c r="AX125" s="91"/>
      <c r="AY125" s="91"/>
      <c r="AZ125" s="91"/>
      <c r="BA125" s="91"/>
      <c r="BB125" s="91"/>
      <c r="BC125" s="91"/>
      <c r="BD125" s="91"/>
      <c r="BE125" s="91"/>
      <c r="BF125" s="91"/>
      <c r="BG125" s="91"/>
      <c r="BH125" s="91"/>
      <c r="BI125" s="91"/>
      <c r="BJ125" s="91"/>
      <c r="BK125" s="91"/>
      <c r="BL125" s="91"/>
      <c r="BM125" s="91"/>
      <c r="BN125" s="91"/>
      <c r="BO125" s="91"/>
      <c r="BP125" s="91"/>
      <c r="BQ125" s="91"/>
      <c r="BR125" s="91"/>
      <c r="BS125" s="91"/>
      <c r="BT125" s="91"/>
      <c r="BU125" s="92"/>
      <c r="BV125" s="92"/>
      <c r="BW125" s="91"/>
      <c r="BX125" s="91"/>
      <c r="BY125" s="92"/>
      <c r="BZ125" s="91"/>
      <c r="CA125" s="91"/>
      <c r="CB125" s="91"/>
      <c r="CC125" s="91"/>
      <c r="CD125" s="91"/>
      <c r="CE125" s="91"/>
      <c r="CF125" s="91"/>
      <c r="CG125" s="91"/>
      <c r="CH125" s="91"/>
      <c r="CI125" s="91"/>
      <c r="CJ125" s="91"/>
      <c r="CK125" s="91"/>
      <c r="CL125" s="91"/>
      <c r="CM125" s="91"/>
      <c r="CN125" s="91"/>
      <c r="CO125" s="91"/>
      <c r="CP125" s="91"/>
      <c r="CQ125" s="91"/>
      <c r="CR125" s="91"/>
      <c r="CS125" s="91"/>
      <c r="CT125" s="91"/>
      <c r="CU125" s="91"/>
      <c r="CV125" s="91"/>
      <c r="CW125" s="91"/>
      <c r="CX125" s="91"/>
      <c r="CY125" s="91"/>
      <c r="CZ125" s="91"/>
      <c r="DA125" s="91"/>
      <c r="DB125" s="91"/>
      <c r="DC125" s="91"/>
      <c r="DD125" s="91"/>
      <c r="DE125" s="91"/>
      <c r="DF125" s="91"/>
      <c r="DG125" s="91"/>
      <c r="DH125" s="91"/>
      <c r="DI125" s="91"/>
      <c r="DJ125" s="91"/>
      <c r="DK125" s="91"/>
      <c r="DL125" s="91"/>
      <c r="DM125" s="91"/>
      <c r="DN125" s="91"/>
      <c r="DO125" s="91"/>
      <c r="DP125" s="91"/>
      <c r="DQ125" s="91"/>
      <c r="DR125" s="91"/>
      <c r="DS125" s="91"/>
    </row>
    <row r="126" spans="2:123" x14ac:dyDescent="0.25">
      <c r="B126" s="91"/>
      <c r="C126" s="91"/>
      <c r="D126" s="91"/>
      <c r="E126" s="91"/>
      <c r="F126" s="91"/>
      <c r="G126" s="93"/>
      <c r="H126" s="91"/>
      <c r="I126" s="91"/>
      <c r="J126" s="91"/>
      <c r="K126" s="91"/>
      <c r="L126" s="91"/>
      <c r="M126" s="91"/>
      <c r="N126" s="91"/>
      <c r="O126" s="91"/>
      <c r="P126" s="91"/>
      <c r="Q126" s="91"/>
      <c r="R126" s="91"/>
      <c r="S126" s="91"/>
      <c r="T126" s="92"/>
      <c r="U126" s="92"/>
      <c r="V126" s="91"/>
      <c r="W126" s="91"/>
      <c r="X126" s="92"/>
      <c r="Y126" s="91"/>
      <c r="Z126" s="91"/>
      <c r="AA126" s="91"/>
      <c r="AB126" s="91"/>
      <c r="AC126" s="91"/>
      <c r="AD126" s="91"/>
      <c r="AE126" s="91"/>
      <c r="AF126" s="91"/>
      <c r="AG126" s="91"/>
      <c r="AH126" s="91"/>
      <c r="AI126" s="91"/>
      <c r="AJ126" s="91"/>
      <c r="AK126" s="91"/>
      <c r="AL126" s="91"/>
      <c r="AM126" s="91"/>
      <c r="AN126" s="91"/>
      <c r="AO126" s="91"/>
      <c r="AP126" s="91"/>
      <c r="AQ126" s="91"/>
      <c r="AR126" s="91"/>
      <c r="AS126" s="91"/>
      <c r="AT126" s="91"/>
      <c r="AU126" s="91"/>
      <c r="AV126" s="91"/>
      <c r="AW126" s="91"/>
      <c r="AX126" s="91"/>
      <c r="AY126" s="91"/>
      <c r="AZ126" s="91"/>
      <c r="BA126" s="91"/>
      <c r="BB126" s="91"/>
      <c r="BC126" s="91"/>
      <c r="BD126" s="91"/>
      <c r="BE126" s="91"/>
      <c r="BF126" s="91"/>
      <c r="BG126" s="91"/>
      <c r="BH126" s="91"/>
      <c r="BI126" s="91"/>
      <c r="BJ126" s="91"/>
      <c r="BK126" s="91"/>
      <c r="BL126" s="91"/>
      <c r="BM126" s="91"/>
      <c r="BN126" s="91"/>
      <c r="BO126" s="91"/>
      <c r="BP126" s="91"/>
      <c r="BQ126" s="91"/>
      <c r="BR126" s="91"/>
      <c r="BS126" s="91"/>
      <c r="BT126" s="91"/>
      <c r="BU126" s="92"/>
      <c r="BV126" s="92"/>
      <c r="BW126" s="91"/>
      <c r="BX126" s="91"/>
      <c r="BY126" s="92"/>
      <c r="BZ126" s="91"/>
      <c r="CA126" s="91"/>
      <c r="CB126" s="91"/>
      <c r="CC126" s="91"/>
      <c r="CD126" s="91"/>
      <c r="CE126" s="91"/>
      <c r="CF126" s="91"/>
      <c r="CG126" s="91"/>
      <c r="CH126" s="91"/>
      <c r="CI126" s="91"/>
      <c r="CJ126" s="91"/>
      <c r="CK126" s="91"/>
      <c r="CL126" s="91"/>
      <c r="CM126" s="91"/>
      <c r="CN126" s="91"/>
      <c r="CO126" s="91"/>
      <c r="CP126" s="91"/>
      <c r="CQ126" s="91"/>
      <c r="CR126" s="91"/>
      <c r="CS126" s="91"/>
      <c r="CT126" s="91"/>
      <c r="CU126" s="91"/>
      <c r="CV126" s="91"/>
      <c r="CW126" s="91"/>
      <c r="CX126" s="91"/>
      <c r="CY126" s="91"/>
      <c r="CZ126" s="91"/>
      <c r="DA126" s="91"/>
      <c r="DB126" s="91"/>
      <c r="DC126" s="91"/>
      <c r="DD126" s="91"/>
      <c r="DE126" s="91"/>
      <c r="DF126" s="91"/>
      <c r="DG126" s="91"/>
      <c r="DH126" s="91"/>
      <c r="DI126" s="91"/>
      <c r="DJ126" s="91"/>
      <c r="DK126" s="91"/>
      <c r="DL126" s="91"/>
      <c r="DM126" s="91"/>
      <c r="DN126" s="91"/>
      <c r="DO126" s="91"/>
      <c r="DP126" s="91"/>
      <c r="DQ126" s="91"/>
      <c r="DR126" s="91"/>
      <c r="DS126" s="91"/>
    </row>
    <row r="127" spans="2:123" x14ac:dyDescent="0.25">
      <c r="B127" s="91"/>
      <c r="C127" s="91"/>
      <c r="D127" s="91"/>
      <c r="E127" s="91"/>
      <c r="F127" s="91"/>
      <c r="G127" s="93"/>
      <c r="H127" s="91"/>
      <c r="I127" s="91"/>
      <c r="J127" s="91"/>
      <c r="K127" s="91"/>
      <c r="L127" s="91"/>
      <c r="M127" s="91"/>
      <c r="N127" s="91"/>
      <c r="O127" s="91"/>
      <c r="P127" s="91"/>
      <c r="Q127" s="91"/>
      <c r="R127" s="91"/>
      <c r="S127" s="91"/>
      <c r="T127" s="92"/>
      <c r="U127" s="92"/>
      <c r="V127" s="91"/>
      <c r="W127" s="91"/>
      <c r="X127" s="92"/>
      <c r="Y127" s="91"/>
      <c r="Z127" s="91"/>
      <c r="AA127" s="91"/>
      <c r="AB127" s="91"/>
      <c r="AC127" s="91"/>
      <c r="AD127" s="91"/>
      <c r="AE127" s="91"/>
      <c r="AF127" s="91"/>
      <c r="AG127" s="91"/>
      <c r="AH127" s="91"/>
      <c r="AI127" s="91"/>
      <c r="AJ127" s="91"/>
      <c r="AK127" s="91"/>
      <c r="AL127" s="91"/>
      <c r="AM127" s="91"/>
      <c r="AN127" s="91"/>
      <c r="AO127" s="91"/>
      <c r="AP127" s="91"/>
      <c r="AQ127" s="91"/>
      <c r="AR127" s="91"/>
      <c r="AS127" s="91"/>
      <c r="AT127" s="91"/>
      <c r="AU127" s="91"/>
      <c r="AV127" s="91"/>
      <c r="AW127" s="91"/>
      <c r="AX127" s="91"/>
      <c r="AY127" s="91"/>
      <c r="AZ127" s="91"/>
      <c r="BA127" s="91"/>
      <c r="BB127" s="91"/>
      <c r="BC127" s="91"/>
      <c r="BD127" s="91"/>
      <c r="BE127" s="91"/>
      <c r="BF127" s="91"/>
      <c r="BG127" s="91"/>
      <c r="BH127" s="91"/>
      <c r="BI127" s="91"/>
      <c r="BJ127" s="91"/>
      <c r="BK127" s="91"/>
      <c r="BL127" s="91"/>
      <c r="BM127" s="91"/>
      <c r="BN127" s="91"/>
      <c r="BO127" s="91"/>
      <c r="BP127" s="91"/>
      <c r="BQ127" s="91"/>
      <c r="BR127" s="91"/>
      <c r="BS127" s="91"/>
      <c r="BT127" s="91"/>
      <c r="BU127" s="92"/>
      <c r="BV127" s="92"/>
      <c r="BW127" s="91"/>
      <c r="BX127" s="91"/>
      <c r="BY127" s="92"/>
      <c r="BZ127" s="91"/>
      <c r="CA127" s="91"/>
      <c r="CB127" s="91"/>
      <c r="CC127" s="91"/>
      <c r="CD127" s="91"/>
      <c r="CE127" s="91"/>
      <c r="CF127" s="91"/>
      <c r="CG127" s="91"/>
      <c r="CH127" s="91"/>
      <c r="CI127" s="91"/>
      <c r="CJ127" s="91"/>
      <c r="CK127" s="91"/>
      <c r="CL127" s="91"/>
      <c r="CM127" s="91"/>
      <c r="CN127" s="91"/>
      <c r="CO127" s="91"/>
      <c r="CP127" s="91"/>
      <c r="CQ127" s="91"/>
      <c r="CR127" s="91"/>
      <c r="CS127" s="91"/>
      <c r="CT127" s="91"/>
      <c r="CU127" s="91"/>
      <c r="CV127" s="91"/>
      <c r="CW127" s="91"/>
      <c r="CX127" s="91"/>
      <c r="CY127" s="91"/>
      <c r="CZ127" s="91"/>
      <c r="DA127" s="91"/>
      <c r="DB127" s="91"/>
      <c r="DC127" s="91"/>
      <c r="DD127" s="91"/>
      <c r="DE127" s="91"/>
      <c r="DF127" s="91"/>
      <c r="DG127" s="91"/>
      <c r="DH127" s="91"/>
      <c r="DI127" s="91"/>
      <c r="DJ127" s="91"/>
      <c r="DK127" s="91"/>
      <c r="DL127" s="91"/>
      <c r="DM127" s="91"/>
      <c r="DN127" s="91"/>
      <c r="DO127" s="91"/>
      <c r="DP127" s="91"/>
      <c r="DQ127" s="91"/>
      <c r="DR127" s="91"/>
      <c r="DS127" s="91"/>
    </row>
    <row r="128" spans="2:123" x14ac:dyDescent="0.25">
      <c r="B128" s="91"/>
      <c r="C128" s="91"/>
      <c r="D128" s="91"/>
      <c r="E128" s="91"/>
      <c r="F128" s="91"/>
      <c r="G128" s="93"/>
      <c r="H128" s="91"/>
      <c r="I128" s="91"/>
      <c r="J128" s="91"/>
      <c r="K128" s="91"/>
      <c r="L128" s="91"/>
      <c r="M128" s="91"/>
      <c r="N128" s="91"/>
      <c r="O128" s="91"/>
      <c r="P128" s="91"/>
      <c r="Q128" s="91"/>
      <c r="R128" s="91"/>
      <c r="S128" s="91"/>
      <c r="T128" s="92"/>
      <c r="U128" s="92"/>
      <c r="V128" s="91"/>
      <c r="W128" s="91"/>
      <c r="X128" s="92"/>
      <c r="Y128" s="91"/>
      <c r="Z128" s="91"/>
      <c r="AA128" s="91"/>
      <c r="AB128" s="91"/>
      <c r="AC128" s="91"/>
      <c r="AD128" s="91"/>
      <c r="AE128" s="91"/>
      <c r="AF128" s="91"/>
      <c r="AG128" s="91"/>
      <c r="AH128" s="91"/>
      <c r="AI128" s="91"/>
      <c r="AJ128" s="91"/>
      <c r="AK128" s="91"/>
      <c r="AL128" s="91"/>
      <c r="AM128" s="91"/>
      <c r="AN128" s="91"/>
      <c r="AO128" s="91"/>
      <c r="AP128" s="91"/>
      <c r="AQ128" s="91"/>
      <c r="AR128" s="91"/>
      <c r="AS128" s="91"/>
      <c r="AT128" s="91"/>
      <c r="AU128" s="91"/>
      <c r="AV128" s="91"/>
      <c r="AW128" s="91"/>
      <c r="AX128" s="91"/>
      <c r="AY128" s="91"/>
      <c r="AZ128" s="91"/>
      <c r="BA128" s="91"/>
      <c r="BB128" s="91"/>
      <c r="BC128" s="91"/>
      <c r="BD128" s="91"/>
      <c r="BE128" s="91"/>
      <c r="BF128" s="91"/>
      <c r="BG128" s="91"/>
      <c r="BH128" s="91"/>
      <c r="BI128" s="91"/>
      <c r="BJ128" s="91"/>
      <c r="BK128" s="91"/>
      <c r="BL128" s="91"/>
      <c r="BM128" s="91"/>
      <c r="BN128" s="91"/>
      <c r="BO128" s="91"/>
      <c r="BP128" s="91"/>
      <c r="BQ128" s="91"/>
      <c r="BR128" s="91"/>
      <c r="BS128" s="91"/>
      <c r="BT128" s="91"/>
      <c r="BU128" s="92"/>
      <c r="BV128" s="92"/>
      <c r="BW128" s="91"/>
      <c r="BX128" s="91"/>
      <c r="BY128" s="92"/>
      <c r="BZ128" s="91"/>
      <c r="CA128" s="91"/>
      <c r="CB128" s="91"/>
      <c r="CC128" s="91"/>
      <c r="CD128" s="91"/>
      <c r="CE128" s="91"/>
      <c r="CF128" s="91"/>
      <c r="CG128" s="91"/>
      <c r="CH128" s="91"/>
      <c r="CI128" s="91"/>
      <c r="CJ128" s="91"/>
      <c r="CK128" s="91"/>
      <c r="CL128" s="91"/>
      <c r="CM128" s="91"/>
      <c r="CN128" s="91"/>
      <c r="CO128" s="91"/>
      <c r="CP128" s="91"/>
      <c r="CQ128" s="91"/>
      <c r="CR128" s="91"/>
      <c r="CS128" s="91"/>
      <c r="CT128" s="91"/>
      <c r="CU128" s="91"/>
      <c r="CV128" s="91"/>
      <c r="CW128" s="91"/>
      <c r="CX128" s="91"/>
      <c r="CY128" s="91"/>
      <c r="CZ128" s="91"/>
      <c r="DA128" s="91"/>
      <c r="DB128" s="91"/>
      <c r="DC128" s="91"/>
      <c r="DD128" s="91"/>
      <c r="DE128" s="91"/>
      <c r="DF128" s="91"/>
      <c r="DG128" s="91"/>
      <c r="DH128" s="91"/>
      <c r="DI128" s="91"/>
      <c r="DJ128" s="91"/>
      <c r="DK128" s="91"/>
      <c r="DL128" s="91"/>
      <c r="DM128" s="91"/>
      <c r="DN128" s="91"/>
      <c r="DO128" s="91"/>
      <c r="DP128" s="91"/>
      <c r="DQ128" s="91"/>
      <c r="DR128" s="91"/>
      <c r="DS128" s="91"/>
    </row>
    <row r="129" spans="2:123" x14ac:dyDescent="0.25">
      <c r="B129" s="91"/>
      <c r="C129" s="91"/>
      <c r="D129" s="91"/>
      <c r="E129" s="91"/>
      <c r="F129" s="91"/>
      <c r="G129" s="93"/>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91"/>
      <c r="AO129" s="91"/>
      <c r="AP129" s="91"/>
      <c r="AQ129" s="91"/>
      <c r="AR129" s="91"/>
      <c r="AS129" s="91"/>
      <c r="AT129" s="91"/>
      <c r="AU129" s="91"/>
      <c r="AV129" s="91"/>
      <c r="AW129" s="91"/>
      <c r="AX129" s="91"/>
      <c r="AY129" s="91"/>
      <c r="AZ129" s="91"/>
      <c r="BA129" s="91"/>
      <c r="BB129" s="91"/>
      <c r="BC129" s="91"/>
      <c r="BD129" s="91"/>
      <c r="BE129" s="91"/>
      <c r="BF129" s="91"/>
      <c r="BG129" s="91"/>
      <c r="BH129" s="91"/>
      <c r="BI129" s="91"/>
      <c r="BJ129" s="91"/>
      <c r="BK129" s="91"/>
      <c r="BL129" s="91"/>
      <c r="BM129" s="91"/>
      <c r="BN129" s="91"/>
      <c r="BO129" s="91"/>
      <c r="BP129" s="91"/>
      <c r="BQ129" s="91"/>
      <c r="BR129" s="91"/>
      <c r="BS129" s="91"/>
      <c r="BT129" s="91"/>
      <c r="BU129" s="91"/>
      <c r="BV129" s="91"/>
      <c r="BW129" s="91"/>
      <c r="BX129" s="91"/>
      <c r="BY129" s="91"/>
      <c r="BZ129" s="91"/>
      <c r="CA129" s="91"/>
      <c r="CB129" s="91"/>
      <c r="CC129" s="91"/>
      <c r="CD129" s="91"/>
      <c r="CE129" s="91"/>
      <c r="CF129" s="91"/>
      <c r="CG129" s="91"/>
      <c r="CH129" s="91"/>
      <c r="CI129" s="91"/>
      <c r="CJ129" s="91"/>
      <c r="CK129" s="91"/>
      <c r="CL129" s="91"/>
      <c r="CM129" s="91"/>
      <c r="CN129" s="91"/>
      <c r="CO129" s="91"/>
      <c r="CP129" s="91"/>
      <c r="CQ129" s="91"/>
      <c r="CR129" s="91"/>
      <c r="CS129" s="91"/>
      <c r="CT129" s="91"/>
      <c r="CU129" s="91"/>
      <c r="CV129" s="91"/>
      <c r="CW129" s="91"/>
      <c r="CX129" s="91"/>
      <c r="CY129" s="91"/>
      <c r="CZ129" s="91"/>
      <c r="DA129" s="91"/>
      <c r="DB129" s="91"/>
      <c r="DC129" s="91"/>
      <c r="DD129" s="91"/>
      <c r="DE129" s="91"/>
      <c r="DF129" s="91"/>
      <c r="DG129" s="91"/>
      <c r="DH129" s="91"/>
      <c r="DI129" s="91"/>
      <c r="DJ129" s="91"/>
      <c r="DK129" s="91"/>
      <c r="DL129" s="91"/>
      <c r="DM129" s="91"/>
      <c r="DN129" s="91"/>
      <c r="DO129" s="91"/>
      <c r="DP129" s="91"/>
      <c r="DQ129" s="91"/>
      <c r="DR129" s="91"/>
      <c r="DS129" s="91"/>
    </row>
    <row r="130" spans="2:123" x14ac:dyDescent="0.25">
      <c r="B130" s="91"/>
      <c r="C130" s="91"/>
      <c r="D130" s="91"/>
      <c r="E130" s="91"/>
      <c r="F130" s="91"/>
      <c r="G130" s="94"/>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91"/>
      <c r="AO130" s="91"/>
      <c r="AP130" s="91"/>
      <c r="AQ130" s="91"/>
      <c r="AR130" s="91"/>
      <c r="AS130" s="91"/>
      <c r="AT130" s="91"/>
      <c r="AU130" s="91"/>
      <c r="AV130" s="91"/>
      <c r="AW130" s="91"/>
      <c r="AX130" s="91"/>
      <c r="AY130" s="91"/>
      <c r="AZ130" s="91"/>
      <c r="BA130" s="91"/>
      <c r="BB130" s="91"/>
      <c r="BC130" s="91"/>
      <c r="BD130" s="91"/>
      <c r="BE130" s="91"/>
      <c r="BF130" s="91"/>
      <c r="BG130" s="91"/>
      <c r="BH130" s="91"/>
      <c r="BI130" s="91"/>
      <c r="BJ130" s="91"/>
      <c r="BK130" s="91"/>
      <c r="BL130" s="91"/>
      <c r="BM130" s="91"/>
      <c r="BN130" s="91"/>
      <c r="BO130" s="91"/>
      <c r="BP130" s="91"/>
      <c r="BQ130" s="91"/>
      <c r="BR130" s="91"/>
      <c r="BS130" s="91"/>
      <c r="BT130" s="91"/>
      <c r="BU130" s="91"/>
      <c r="BV130" s="91"/>
      <c r="BW130" s="91"/>
      <c r="BX130" s="91"/>
      <c r="BY130" s="91"/>
      <c r="BZ130" s="91"/>
      <c r="CA130" s="91"/>
      <c r="CB130" s="91"/>
      <c r="CC130" s="91"/>
      <c r="CD130" s="91"/>
      <c r="CE130" s="91"/>
      <c r="CF130" s="91"/>
      <c r="CG130" s="91"/>
      <c r="CH130" s="91"/>
      <c r="CI130" s="91"/>
      <c r="CJ130" s="91"/>
      <c r="CK130" s="91"/>
      <c r="CL130" s="91"/>
      <c r="CM130" s="91"/>
      <c r="CN130" s="91"/>
      <c r="CO130" s="91"/>
      <c r="CP130" s="91"/>
      <c r="CQ130" s="91"/>
      <c r="CR130" s="91"/>
      <c r="CS130" s="91"/>
      <c r="CT130" s="91"/>
      <c r="CU130" s="91"/>
      <c r="CV130" s="91"/>
      <c r="CW130" s="91"/>
      <c r="CX130" s="91"/>
      <c r="CY130" s="91"/>
      <c r="CZ130" s="91"/>
      <c r="DA130" s="91"/>
      <c r="DB130" s="91"/>
      <c r="DC130" s="91"/>
      <c r="DD130" s="91"/>
      <c r="DE130" s="91"/>
      <c r="DF130" s="91"/>
      <c r="DG130" s="91"/>
      <c r="DH130" s="91"/>
      <c r="DI130" s="91"/>
      <c r="DJ130" s="91"/>
      <c r="DK130" s="91"/>
      <c r="DL130" s="91"/>
      <c r="DM130" s="91"/>
      <c r="DN130" s="91"/>
      <c r="DO130" s="91"/>
      <c r="DP130" s="91"/>
      <c r="DQ130" s="91"/>
      <c r="DR130" s="91"/>
      <c r="DS130" s="91"/>
    </row>
    <row r="131" spans="2:123" x14ac:dyDescent="0.25">
      <c r="B131" s="91"/>
      <c r="C131" s="91"/>
      <c r="D131" s="91"/>
      <c r="E131" s="91"/>
      <c r="F131" s="91"/>
      <c r="G131" s="93"/>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91"/>
      <c r="AO131" s="91"/>
      <c r="AP131" s="91"/>
      <c r="AQ131" s="91"/>
      <c r="AR131" s="91"/>
      <c r="AS131" s="91"/>
      <c r="AT131" s="91"/>
      <c r="AU131" s="91"/>
      <c r="AV131" s="91"/>
      <c r="AW131" s="91"/>
      <c r="AX131" s="91"/>
      <c r="AY131" s="91"/>
      <c r="AZ131" s="91"/>
      <c r="BA131" s="91"/>
      <c r="BB131" s="91"/>
      <c r="BC131" s="91"/>
      <c r="BD131" s="91"/>
      <c r="BE131" s="91"/>
      <c r="BF131" s="91"/>
      <c r="BG131" s="91"/>
      <c r="BH131" s="91"/>
      <c r="BI131" s="91"/>
      <c r="BJ131" s="91"/>
      <c r="BK131" s="91"/>
      <c r="BL131" s="91"/>
      <c r="BM131" s="91"/>
      <c r="BN131" s="91"/>
      <c r="BO131" s="91"/>
      <c r="BP131" s="91"/>
      <c r="BQ131" s="91"/>
      <c r="BR131" s="91"/>
      <c r="BS131" s="91"/>
      <c r="BT131" s="91"/>
      <c r="BU131" s="91"/>
      <c r="BV131" s="91"/>
      <c r="BW131" s="91"/>
      <c r="BX131" s="91"/>
      <c r="BY131" s="91"/>
      <c r="BZ131" s="91"/>
      <c r="CA131" s="91"/>
      <c r="CB131" s="91"/>
      <c r="CC131" s="91"/>
      <c r="CD131" s="91"/>
      <c r="CE131" s="91"/>
      <c r="CF131" s="91"/>
      <c r="CG131" s="91"/>
      <c r="CH131" s="91"/>
      <c r="CI131" s="91"/>
      <c r="CJ131" s="91"/>
      <c r="CK131" s="91"/>
      <c r="CL131" s="91"/>
      <c r="CM131" s="91"/>
      <c r="CN131" s="91"/>
      <c r="CO131" s="91"/>
      <c r="CP131" s="91"/>
      <c r="CQ131" s="91"/>
      <c r="CR131" s="91"/>
      <c r="CS131" s="91"/>
      <c r="CT131" s="91"/>
      <c r="CU131" s="91"/>
      <c r="CV131" s="91"/>
      <c r="CW131" s="91"/>
      <c r="CX131" s="91"/>
      <c r="CY131" s="91"/>
      <c r="CZ131" s="91"/>
      <c r="DA131" s="91"/>
      <c r="DB131" s="91"/>
      <c r="DC131" s="91"/>
      <c r="DD131" s="91"/>
      <c r="DE131" s="91"/>
      <c r="DF131" s="91"/>
      <c r="DG131" s="91"/>
      <c r="DH131" s="91"/>
      <c r="DI131" s="91"/>
      <c r="DJ131" s="91"/>
      <c r="DK131" s="91"/>
      <c r="DL131" s="91"/>
      <c r="DM131" s="91"/>
      <c r="DN131" s="91"/>
      <c r="DO131" s="91"/>
      <c r="DP131" s="91"/>
      <c r="DQ131" s="91"/>
      <c r="DR131" s="91"/>
      <c r="DS131" s="91"/>
    </row>
    <row r="132" spans="2:123" x14ac:dyDescent="0.25">
      <c r="B132" s="91"/>
      <c r="C132" s="91"/>
      <c r="D132" s="91"/>
      <c r="E132" s="91"/>
      <c r="F132" s="91"/>
      <c r="G132" s="93"/>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91"/>
      <c r="AO132" s="91"/>
      <c r="AP132" s="91"/>
      <c r="AQ132" s="91"/>
      <c r="AR132" s="91"/>
      <c r="AS132" s="91"/>
      <c r="AT132" s="91"/>
      <c r="AU132" s="91"/>
      <c r="AV132" s="91"/>
      <c r="AW132" s="91"/>
      <c r="AX132" s="91"/>
      <c r="AY132" s="91"/>
      <c r="AZ132" s="91"/>
      <c r="BA132" s="91"/>
      <c r="BB132" s="91"/>
      <c r="BC132" s="91"/>
      <c r="BD132" s="91"/>
      <c r="BE132" s="91"/>
      <c r="BF132" s="91"/>
      <c r="BG132" s="91"/>
      <c r="BH132" s="91"/>
      <c r="BI132" s="91"/>
      <c r="BJ132" s="91"/>
      <c r="BK132" s="91"/>
      <c r="BL132" s="91"/>
      <c r="BM132" s="91"/>
      <c r="BN132" s="91"/>
      <c r="BO132" s="91"/>
      <c r="BP132" s="91"/>
      <c r="BQ132" s="91"/>
      <c r="BR132" s="91"/>
      <c r="BS132" s="91"/>
      <c r="BT132" s="91"/>
      <c r="BU132" s="91"/>
      <c r="BV132" s="91"/>
      <c r="BW132" s="91"/>
      <c r="BX132" s="91"/>
      <c r="BY132" s="91"/>
      <c r="BZ132" s="91"/>
      <c r="CA132" s="91"/>
      <c r="CB132" s="91"/>
      <c r="CC132" s="91"/>
      <c r="CD132" s="91"/>
      <c r="CE132" s="91"/>
      <c r="CF132" s="91"/>
      <c r="CG132" s="91"/>
      <c r="CH132" s="91"/>
      <c r="CI132" s="91"/>
      <c r="CJ132" s="91"/>
      <c r="CK132" s="91"/>
      <c r="CL132" s="91"/>
      <c r="CM132" s="91"/>
      <c r="CN132" s="91"/>
      <c r="CO132" s="91"/>
      <c r="CP132" s="91"/>
      <c r="CQ132" s="91"/>
      <c r="CR132" s="91"/>
      <c r="CS132" s="91"/>
      <c r="CT132" s="91"/>
      <c r="CU132" s="91"/>
      <c r="CV132" s="91"/>
      <c r="CW132" s="91"/>
      <c r="CX132" s="91"/>
      <c r="CY132" s="91"/>
      <c r="CZ132" s="91"/>
      <c r="DA132" s="91"/>
      <c r="DB132" s="91"/>
      <c r="DC132" s="91"/>
      <c r="DD132" s="91"/>
      <c r="DE132" s="91"/>
      <c r="DF132" s="91"/>
      <c r="DG132" s="91"/>
      <c r="DH132" s="91"/>
      <c r="DI132" s="91"/>
      <c r="DJ132" s="91"/>
      <c r="DK132" s="91"/>
      <c r="DL132" s="91"/>
      <c r="DM132" s="91"/>
      <c r="DN132" s="91"/>
      <c r="DO132" s="91"/>
      <c r="DP132" s="91"/>
      <c r="DQ132" s="91"/>
      <c r="DR132" s="91"/>
      <c r="DS132" s="91"/>
    </row>
    <row r="133" spans="2:123" x14ac:dyDescent="0.25">
      <c r="B133" s="91"/>
      <c r="C133" s="91"/>
      <c r="D133" s="91"/>
      <c r="E133" s="91"/>
      <c r="F133" s="91"/>
      <c r="G133" s="93"/>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c r="AF133" s="91"/>
      <c r="AG133" s="91"/>
      <c r="AH133" s="91"/>
      <c r="AI133" s="91"/>
      <c r="AJ133" s="91"/>
      <c r="AK133" s="91"/>
      <c r="AL133" s="91"/>
      <c r="AM133" s="91"/>
      <c r="AN133" s="91"/>
      <c r="AO133" s="91"/>
      <c r="AP133" s="91"/>
      <c r="AQ133" s="91"/>
      <c r="AR133" s="91"/>
      <c r="AS133" s="91"/>
      <c r="AT133" s="91"/>
      <c r="AU133" s="91"/>
      <c r="AV133" s="91"/>
      <c r="AW133" s="91"/>
      <c r="AX133" s="91"/>
      <c r="AY133" s="91"/>
      <c r="AZ133" s="91"/>
      <c r="BA133" s="91"/>
      <c r="BB133" s="91"/>
      <c r="BC133" s="91"/>
      <c r="BD133" s="91"/>
      <c r="BE133" s="91"/>
      <c r="BF133" s="91"/>
      <c r="BG133" s="91"/>
      <c r="BH133" s="91"/>
      <c r="BI133" s="91"/>
      <c r="BJ133" s="91"/>
      <c r="BK133" s="91"/>
      <c r="BL133" s="91"/>
      <c r="BM133" s="91"/>
      <c r="BN133" s="91"/>
      <c r="BO133" s="91"/>
      <c r="BP133" s="91"/>
      <c r="BQ133" s="91"/>
      <c r="BR133" s="91"/>
      <c r="BS133" s="91"/>
      <c r="BT133" s="91"/>
      <c r="BU133" s="91"/>
      <c r="BV133" s="91"/>
      <c r="BW133" s="91"/>
      <c r="BX133" s="91"/>
      <c r="BY133" s="91"/>
      <c r="BZ133" s="91"/>
      <c r="CA133" s="91"/>
      <c r="CB133" s="91"/>
      <c r="CC133" s="91"/>
      <c r="CD133" s="91"/>
      <c r="CE133" s="91"/>
      <c r="CF133" s="91"/>
      <c r="CG133" s="91"/>
      <c r="CH133" s="91"/>
      <c r="CI133" s="91"/>
      <c r="CJ133" s="91"/>
      <c r="CK133" s="91"/>
      <c r="CL133" s="91"/>
      <c r="CM133" s="91"/>
      <c r="CN133" s="91"/>
      <c r="CO133" s="91"/>
      <c r="CP133" s="91"/>
      <c r="CQ133" s="91"/>
      <c r="CR133" s="91"/>
      <c r="CS133" s="91"/>
      <c r="CT133" s="91"/>
      <c r="CU133" s="91"/>
      <c r="CV133" s="91"/>
      <c r="CW133" s="91"/>
      <c r="CX133" s="91"/>
      <c r="CY133" s="91"/>
      <c r="CZ133" s="91"/>
      <c r="DA133" s="91"/>
      <c r="DB133" s="91"/>
      <c r="DC133" s="91"/>
      <c r="DD133" s="91"/>
      <c r="DE133" s="91"/>
      <c r="DF133" s="91"/>
      <c r="DG133" s="91"/>
      <c r="DH133" s="91"/>
      <c r="DI133" s="91"/>
      <c r="DJ133" s="91"/>
      <c r="DK133" s="91"/>
      <c r="DL133" s="91"/>
      <c r="DM133" s="91"/>
      <c r="DN133" s="91"/>
      <c r="DO133" s="91"/>
      <c r="DP133" s="91"/>
      <c r="DQ133" s="91"/>
      <c r="DR133" s="91"/>
      <c r="DS133" s="91"/>
    </row>
    <row r="134" spans="2:123" x14ac:dyDescent="0.25">
      <c r="B134" s="91"/>
      <c r="C134" s="91"/>
      <c r="D134" s="91"/>
      <c r="E134" s="91"/>
      <c r="F134" s="91"/>
      <c r="G134" s="93"/>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c r="AN134" s="91"/>
      <c r="AO134" s="91"/>
      <c r="AP134" s="91"/>
      <c r="AQ134" s="91"/>
      <c r="AR134" s="91"/>
      <c r="AS134" s="91"/>
      <c r="AT134" s="91"/>
      <c r="AU134" s="91"/>
      <c r="AV134" s="91"/>
      <c r="AW134" s="91"/>
      <c r="AX134" s="91"/>
      <c r="AY134" s="91"/>
      <c r="AZ134" s="91"/>
      <c r="BA134" s="91"/>
      <c r="BB134" s="91"/>
      <c r="BC134" s="91"/>
      <c r="BD134" s="91"/>
      <c r="BE134" s="91"/>
      <c r="BF134" s="91"/>
      <c r="BG134" s="91"/>
      <c r="BH134" s="91"/>
      <c r="BI134" s="91"/>
      <c r="BJ134" s="91"/>
      <c r="BK134" s="91"/>
      <c r="BL134" s="91"/>
      <c r="BM134" s="91"/>
      <c r="BN134" s="91"/>
      <c r="BO134" s="91"/>
      <c r="BP134" s="91"/>
      <c r="BQ134" s="91"/>
      <c r="BR134" s="91"/>
      <c r="BS134" s="91"/>
      <c r="BT134" s="91"/>
      <c r="BU134" s="91"/>
      <c r="BV134" s="91"/>
      <c r="BW134" s="91"/>
      <c r="BX134" s="91"/>
      <c r="BY134" s="91"/>
      <c r="BZ134" s="91"/>
      <c r="CA134" s="91"/>
      <c r="CB134" s="91"/>
      <c r="CC134" s="91"/>
      <c r="CD134" s="91"/>
      <c r="CE134" s="91"/>
      <c r="CF134" s="91"/>
      <c r="CG134" s="91"/>
      <c r="CH134" s="91"/>
      <c r="CI134" s="91"/>
      <c r="CJ134" s="91"/>
      <c r="CK134" s="91"/>
      <c r="CL134" s="91"/>
      <c r="CM134" s="91"/>
      <c r="CN134" s="91"/>
      <c r="CO134" s="91"/>
      <c r="CP134" s="91"/>
      <c r="CQ134" s="91"/>
      <c r="CR134" s="91"/>
      <c r="CS134" s="91"/>
      <c r="CT134" s="91"/>
      <c r="CU134" s="91"/>
      <c r="CV134" s="91"/>
      <c r="CW134" s="91"/>
      <c r="CX134" s="91"/>
      <c r="CY134" s="91"/>
      <c r="CZ134" s="91"/>
      <c r="DA134" s="91"/>
      <c r="DB134" s="91"/>
      <c r="DC134" s="91"/>
      <c r="DD134" s="91"/>
      <c r="DE134" s="91"/>
      <c r="DF134" s="91"/>
      <c r="DG134" s="91"/>
      <c r="DH134" s="91"/>
      <c r="DI134" s="91"/>
      <c r="DJ134" s="91"/>
      <c r="DK134" s="91"/>
      <c r="DL134" s="91"/>
      <c r="DM134" s="91"/>
      <c r="DN134" s="91"/>
      <c r="DO134" s="91"/>
      <c r="DP134" s="91"/>
      <c r="DQ134" s="91"/>
      <c r="DR134" s="91"/>
      <c r="DS134" s="91"/>
    </row>
    <row r="135" spans="2:123" x14ac:dyDescent="0.25">
      <c r="B135" s="91"/>
      <c r="C135" s="91"/>
      <c r="D135" s="91"/>
      <c r="E135" s="91"/>
      <c r="F135" s="91"/>
      <c r="G135" s="93"/>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91"/>
      <c r="AO135" s="91"/>
      <c r="AP135" s="91"/>
      <c r="AQ135" s="91"/>
      <c r="AR135" s="91"/>
      <c r="AS135" s="91"/>
      <c r="AT135" s="91"/>
      <c r="AU135" s="91"/>
      <c r="AV135" s="91"/>
      <c r="AW135" s="91"/>
      <c r="AX135" s="91"/>
      <c r="AY135" s="91"/>
      <c r="AZ135" s="91"/>
      <c r="BA135" s="91"/>
      <c r="BB135" s="91"/>
      <c r="BC135" s="91"/>
      <c r="BD135" s="91"/>
      <c r="BE135" s="91"/>
      <c r="BF135" s="91"/>
      <c r="BG135" s="91"/>
      <c r="BH135" s="91"/>
      <c r="BI135" s="91"/>
      <c r="BJ135" s="91"/>
      <c r="BK135" s="91"/>
      <c r="BL135" s="91"/>
      <c r="BM135" s="91"/>
      <c r="BN135" s="91"/>
      <c r="BO135" s="91"/>
      <c r="BP135" s="91"/>
      <c r="BQ135" s="91"/>
      <c r="BR135" s="91"/>
      <c r="BS135" s="91"/>
      <c r="BT135" s="91"/>
      <c r="BU135" s="91"/>
      <c r="BV135" s="91"/>
      <c r="BW135" s="91"/>
      <c r="BX135" s="91"/>
      <c r="BY135" s="91"/>
      <c r="BZ135" s="91"/>
      <c r="CA135" s="91"/>
      <c r="CB135" s="91"/>
      <c r="CC135" s="91"/>
      <c r="CD135" s="91"/>
      <c r="CE135" s="91"/>
      <c r="CF135" s="91"/>
      <c r="CG135" s="91"/>
      <c r="CH135" s="91"/>
      <c r="CI135" s="91"/>
      <c r="CJ135" s="91"/>
      <c r="CK135" s="91"/>
      <c r="CL135" s="91"/>
      <c r="CM135" s="91"/>
      <c r="CN135" s="91"/>
      <c r="CO135" s="91"/>
      <c r="CP135" s="91"/>
      <c r="CQ135" s="91"/>
      <c r="CR135" s="91"/>
      <c r="CS135" s="91"/>
      <c r="CT135" s="91"/>
      <c r="CU135" s="91"/>
      <c r="CV135" s="91"/>
      <c r="CW135" s="91"/>
      <c r="CX135" s="91"/>
      <c r="CY135" s="91"/>
      <c r="CZ135" s="91"/>
      <c r="DA135" s="91"/>
      <c r="DB135" s="91"/>
      <c r="DC135" s="91"/>
      <c r="DD135" s="91"/>
      <c r="DE135" s="91"/>
      <c r="DF135" s="91"/>
      <c r="DG135" s="91"/>
      <c r="DH135" s="91"/>
      <c r="DI135" s="91"/>
      <c r="DJ135" s="91"/>
      <c r="DK135" s="91"/>
      <c r="DL135" s="91"/>
      <c r="DM135" s="91"/>
      <c r="DN135" s="91"/>
      <c r="DO135" s="91"/>
      <c r="DP135" s="91"/>
      <c r="DQ135" s="91"/>
      <c r="DR135" s="91"/>
      <c r="DS135" s="91"/>
    </row>
    <row r="136" spans="2:123" x14ac:dyDescent="0.25">
      <c r="B136" s="91"/>
      <c r="C136" s="91"/>
      <c r="D136" s="91"/>
      <c r="E136" s="91"/>
      <c r="F136" s="91"/>
      <c r="G136" s="93"/>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91"/>
      <c r="AO136" s="91"/>
      <c r="AP136" s="91"/>
      <c r="AQ136" s="91"/>
      <c r="AR136" s="91"/>
      <c r="AS136" s="91"/>
      <c r="AT136" s="91"/>
      <c r="AU136" s="91"/>
      <c r="AV136" s="91"/>
      <c r="AW136" s="91"/>
      <c r="AX136" s="91"/>
      <c r="AY136" s="91"/>
      <c r="AZ136" s="91"/>
      <c r="BA136" s="91"/>
      <c r="BB136" s="91"/>
      <c r="BC136" s="91"/>
      <c r="BD136" s="91"/>
      <c r="BE136" s="91"/>
      <c r="BF136" s="91"/>
      <c r="BG136" s="91"/>
      <c r="BH136" s="91"/>
      <c r="BI136" s="91"/>
      <c r="BJ136" s="91"/>
      <c r="BK136" s="91"/>
      <c r="BL136" s="91"/>
      <c r="BM136" s="91"/>
      <c r="BN136" s="91"/>
      <c r="BO136" s="91"/>
      <c r="BP136" s="91"/>
      <c r="BQ136" s="91"/>
      <c r="BR136" s="91"/>
      <c r="BS136" s="91"/>
      <c r="BT136" s="91"/>
      <c r="BU136" s="91"/>
      <c r="BV136" s="91"/>
      <c r="BW136" s="91"/>
      <c r="BX136" s="91"/>
      <c r="BY136" s="91"/>
      <c r="BZ136" s="91"/>
      <c r="CA136" s="91"/>
      <c r="CB136" s="91"/>
      <c r="CC136" s="91"/>
      <c r="CD136" s="91"/>
      <c r="CE136" s="91"/>
      <c r="CF136" s="91"/>
      <c r="CG136" s="91"/>
      <c r="CH136" s="91"/>
      <c r="CI136" s="91"/>
      <c r="CJ136" s="91"/>
      <c r="CK136" s="91"/>
      <c r="CL136" s="91"/>
      <c r="CM136" s="91"/>
      <c r="CN136" s="91"/>
      <c r="CO136" s="91"/>
      <c r="CP136" s="91"/>
      <c r="CQ136" s="91"/>
      <c r="CR136" s="91"/>
      <c r="CS136" s="91"/>
      <c r="CT136" s="91"/>
      <c r="CU136" s="91"/>
      <c r="CV136" s="91"/>
      <c r="CW136" s="91"/>
      <c r="CX136" s="91"/>
      <c r="CY136" s="91"/>
      <c r="CZ136" s="91"/>
      <c r="DA136" s="91"/>
      <c r="DB136" s="91"/>
      <c r="DC136" s="91"/>
      <c r="DD136" s="91"/>
      <c r="DE136" s="91"/>
      <c r="DF136" s="91"/>
      <c r="DG136" s="91"/>
      <c r="DH136" s="91"/>
      <c r="DI136" s="91"/>
      <c r="DJ136" s="91"/>
      <c r="DK136" s="91"/>
      <c r="DL136" s="91"/>
      <c r="DM136" s="91"/>
      <c r="DN136" s="91"/>
      <c r="DO136" s="91"/>
      <c r="DP136" s="91"/>
      <c r="DQ136" s="91"/>
      <c r="DR136" s="91"/>
      <c r="DS136" s="91"/>
    </row>
    <row r="137" spans="2:123" x14ac:dyDescent="0.25">
      <c r="B137" s="91"/>
      <c r="C137" s="91"/>
      <c r="D137" s="91"/>
      <c r="E137" s="91"/>
      <c r="F137" s="91"/>
      <c r="G137" s="93"/>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91"/>
      <c r="AO137" s="91"/>
      <c r="AP137" s="91"/>
      <c r="AQ137" s="91"/>
      <c r="AR137" s="91"/>
      <c r="AS137" s="91"/>
      <c r="AT137" s="91"/>
      <c r="AU137" s="91"/>
      <c r="AV137" s="91"/>
      <c r="AW137" s="91"/>
      <c r="AX137" s="91"/>
      <c r="AY137" s="91"/>
      <c r="AZ137" s="91"/>
      <c r="BA137" s="91"/>
      <c r="BB137" s="91"/>
      <c r="BC137" s="91"/>
      <c r="BD137" s="91"/>
      <c r="BE137" s="91"/>
      <c r="BF137" s="91"/>
      <c r="BG137" s="91"/>
      <c r="BH137" s="91"/>
      <c r="BI137" s="91"/>
      <c r="BJ137" s="91"/>
      <c r="BK137" s="91"/>
      <c r="BL137" s="91"/>
      <c r="BM137" s="91"/>
      <c r="BN137" s="91"/>
      <c r="BO137" s="91"/>
      <c r="BP137" s="91"/>
      <c r="BQ137" s="91"/>
      <c r="BR137" s="91"/>
      <c r="BS137" s="91"/>
      <c r="BT137" s="91"/>
      <c r="BU137" s="91"/>
      <c r="BV137" s="91"/>
      <c r="BW137" s="91"/>
      <c r="BX137" s="91"/>
      <c r="BY137" s="91"/>
      <c r="BZ137" s="91"/>
      <c r="CA137" s="91"/>
      <c r="CB137" s="91"/>
      <c r="CC137" s="91"/>
      <c r="CD137" s="91"/>
      <c r="CE137" s="91"/>
      <c r="CF137" s="91"/>
      <c r="CG137" s="91"/>
      <c r="CH137" s="91"/>
      <c r="CI137" s="91"/>
      <c r="CJ137" s="91"/>
      <c r="CK137" s="91"/>
      <c r="CL137" s="91"/>
      <c r="CM137" s="91"/>
      <c r="CN137" s="91"/>
      <c r="CO137" s="91"/>
      <c r="CP137" s="91"/>
      <c r="CQ137" s="91"/>
      <c r="CR137" s="91"/>
      <c r="CS137" s="91"/>
      <c r="CT137" s="91"/>
      <c r="CU137" s="91"/>
      <c r="CV137" s="91"/>
      <c r="CW137" s="91"/>
      <c r="CX137" s="91"/>
      <c r="CY137" s="91"/>
      <c r="CZ137" s="91"/>
      <c r="DA137" s="91"/>
      <c r="DB137" s="91"/>
      <c r="DC137" s="91"/>
      <c r="DD137" s="91"/>
      <c r="DE137" s="91"/>
      <c r="DF137" s="91"/>
      <c r="DG137" s="91"/>
      <c r="DH137" s="91"/>
      <c r="DI137" s="91"/>
      <c r="DJ137" s="91"/>
      <c r="DK137" s="91"/>
      <c r="DL137" s="91"/>
      <c r="DM137" s="91"/>
      <c r="DN137" s="91"/>
      <c r="DO137" s="91"/>
      <c r="DP137" s="91"/>
      <c r="DQ137" s="91"/>
      <c r="DR137" s="91"/>
      <c r="DS137" s="91"/>
    </row>
    <row r="138" spans="2:123" x14ac:dyDescent="0.25">
      <c r="B138" s="91"/>
      <c r="C138" s="91"/>
      <c r="D138" s="91"/>
      <c r="E138" s="91"/>
      <c r="F138" s="91"/>
      <c r="G138" s="93"/>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91"/>
      <c r="AO138" s="91"/>
      <c r="AP138" s="91"/>
      <c r="AQ138" s="91"/>
      <c r="AR138" s="91"/>
      <c r="AS138" s="91"/>
      <c r="AT138" s="91"/>
      <c r="AU138" s="91"/>
      <c r="AV138" s="91"/>
      <c r="AW138" s="91"/>
      <c r="AX138" s="91"/>
      <c r="AY138" s="91"/>
      <c r="AZ138" s="91"/>
      <c r="BA138" s="91"/>
      <c r="BB138" s="91"/>
      <c r="BC138" s="91"/>
      <c r="BD138" s="91"/>
      <c r="BE138" s="91"/>
      <c r="BF138" s="91"/>
      <c r="BG138" s="91"/>
      <c r="BH138" s="91"/>
      <c r="BI138" s="91"/>
      <c r="BJ138" s="91"/>
      <c r="BK138" s="91"/>
      <c r="BL138" s="91"/>
      <c r="BM138" s="91"/>
      <c r="BN138" s="91"/>
      <c r="BO138" s="91"/>
      <c r="BP138" s="91"/>
      <c r="BQ138" s="91"/>
      <c r="BR138" s="91"/>
      <c r="BS138" s="91"/>
      <c r="BT138" s="91"/>
      <c r="BU138" s="91"/>
      <c r="BV138" s="91"/>
      <c r="BW138" s="91"/>
      <c r="BX138" s="91"/>
      <c r="BY138" s="91"/>
      <c r="BZ138" s="91"/>
      <c r="CA138" s="91"/>
      <c r="CB138" s="91"/>
      <c r="CC138" s="91"/>
      <c r="CD138" s="91"/>
      <c r="CE138" s="91"/>
      <c r="CF138" s="91"/>
      <c r="CG138" s="91"/>
      <c r="CH138" s="91"/>
      <c r="CI138" s="91"/>
      <c r="CJ138" s="91"/>
      <c r="CK138" s="91"/>
      <c r="CL138" s="91"/>
      <c r="CM138" s="91"/>
      <c r="CN138" s="91"/>
      <c r="CO138" s="91"/>
      <c r="CP138" s="91"/>
      <c r="CQ138" s="91"/>
      <c r="CR138" s="91"/>
      <c r="CS138" s="91"/>
      <c r="CT138" s="91"/>
      <c r="CU138" s="91"/>
      <c r="CV138" s="91"/>
      <c r="CW138" s="91"/>
      <c r="CX138" s="91"/>
      <c r="CY138" s="91"/>
      <c r="CZ138" s="91"/>
      <c r="DA138" s="91"/>
      <c r="DB138" s="91"/>
      <c r="DC138" s="91"/>
      <c r="DD138" s="91"/>
      <c r="DE138" s="91"/>
      <c r="DF138" s="91"/>
      <c r="DG138" s="91"/>
      <c r="DH138" s="91"/>
      <c r="DI138" s="91"/>
      <c r="DJ138" s="91"/>
      <c r="DK138" s="91"/>
      <c r="DL138" s="91"/>
      <c r="DM138" s="91"/>
      <c r="DN138" s="91"/>
      <c r="DO138" s="91"/>
      <c r="DP138" s="91"/>
      <c r="DQ138" s="91"/>
      <c r="DR138" s="91"/>
      <c r="DS138" s="91"/>
    </row>
    <row r="139" spans="2:123" x14ac:dyDescent="0.25">
      <c r="B139" s="91"/>
      <c r="C139" s="91"/>
      <c r="D139" s="91"/>
      <c r="E139" s="91"/>
      <c r="F139" s="91"/>
      <c r="G139" s="93"/>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91"/>
      <c r="AO139" s="91"/>
      <c r="AP139" s="91"/>
      <c r="AQ139" s="91"/>
      <c r="AR139" s="91"/>
      <c r="AS139" s="91"/>
      <c r="AT139" s="91"/>
      <c r="AU139" s="91"/>
      <c r="AV139" s="91"/>
      <c r="AW139" s="91"/>
      <c r="AX139" s="91"/>
      <c r="AY139" s="91"/>
      <c r="AZ139" s="91"/>
      <c r="BA139" s="91"/>
      <c r="BB139" s="91"/>
      <c r="BC139" s="91"/>
      <c r="BD139" s="91"/>
      <c r="BE139" s="91"/>
      <c r="BF139" s="91"/>
      <c r="BG139" s="91"/>
      <c r="BH139" s="91"/>
      <c r="BI139" s="91"/>
      <c r="BJ139" s="91"/>
      <c r="BK139" s="91"/>
      <c r="BL139" s="91"/>
      <c r="BM139" s="91"/>
      <c r="BN139" s="91"/>
      <c r="BO139" s="91"/>
      <c r="BP139" s="91"/>
      <c r="BQ139" s="91"/>
      <c r="BR139" s="91"/>
      <c r="BS139" s="91"/>
      <c r="BT139" s="91"/>
      <c r="BU139" s="91"/>
      <c r="BV139" s="91"/>
      <c r="BW139" s="91"/>
      <c r="BX139" s="91"/>
      <c r="BY139" s="91"/>
      <c r="BZ139" s="91"/>
      <c r="CA139" s="91"/>
      <c r="CB139" s="91"/>
      <c r="CC139" s="91"/>
      <c r="CD139" s="91"/>
      <c r="CE139" s="91"/>
      <c r="CF139" s="91"/>
      <c r="CG139" s="91"/>
      <c r="CH139" s="91"/>
      <c r="CI139" s="91"/>
      <c r="CJ139" s="91"/>
      <c r="CK139" s="91"/>
      <c r="CL139" s="91"/>
      <c r="CM139" s="91"/>
      <c r="CN139" s="91"/>
      <c r="CO139" s="91"/>
      <c r="CP139" s="91"/>
      <c r="CQ139" s="91"/>
      <c r="CR139" s="91"/>
      <c r="CS139" s="91"/>
      <c r="CT139" s="91"/>
      <c r="CU139" s="91"/>
      <c r="CV139" s="91"/>
      <c r="CW139" s="91"/>
      <c r="CX139" s="91"/>
      <c r="CY139" s="91"/>
      <c r="CZ139" s="91"/>
      <c r="DA139" s="91"/>
      <c r="DB139" s="91"/>
      <c r="DC139" s="91"/>
      <c r="DD139" s="91"/>
      <c r="DE139" s="91"/>
      <c r="DF139" s="91"/>
      <c r="DG139" s="91"/>
      <c r="DH139" s="91"/>
      <c r="DI139" s="91"/>
      <c r="DJ139" s="91"/>
      <c r="DK139" s="91"/>
      <c r="DL139" s="91"/>
      <c r="DM139" s="91"/>
      <c r="DN139" s="91"/>
      <c r="DO139" s="91"/>
      <c r="DP139" s="91"/>
      <c r="DQ139" s="91"/>
      <c r="DR139" s="91"/>
      <c r="DS139" s="91"/>
    </row>
    <row r="140" spans="2:123" x14ac:dyDescent="0.25">
      <c r="B140" s="91"/>
      <c r="C140" s="91"/>
      <c r="D140" s="91"/>
      <c r="E140" s="91"/>
      <c r="F140" s="91"/>
      <c r="G140" s="93"/>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91"/>
      <c r="AO140" s="91"/>
      <c r="AP140" s="91"/>
      <c r="AQ140" s="91"/>
      <c r="AR140" s="91"/>
      <c r="AS140" s="91"/>
      <c r="AT140" s="91"/>
      <c r="AU140" s="91"/>
      <c r="AV140" s="91"/>
      <c r="AW140" s="91"/>
      <c r="AX140" s="91"/>
      <c r="AY140" s="91"/>
      <c r="AZ140" s="91"/>
      <c r="BA140" s="91"/>
      <c r="BB140" s="91"/>
      <c r="BC140" s="91"/>
      <c r="BD140" s="91"/>
      <c r="BE140" s="91"/>
      <c r="BF140" s="91"/>
      <c r="BG140" s="91"/>
      <c r="BH140" s="91"/>
      <c r="BI140" s="91"/>
      <c r="BJ140" s="91"/>
      <c r="BK140" s="91"/>
      <c r="BL140" s="91"/>
      <c r="BM140" s="91"/>
      <c r="BN140" s="91"/>
      <c r="BO140" s="91"/>
      <c r="BP140" s="91"/>
      <c r="BQ140" s="91"/>
      <c r="BR140" s="91"/>
      <c r="BS140" s="91"/>
      <c r="BT140" s="91"/>
      <c r="BU140" s="91"/>
      <c r="BV140" s="91"/>
      <c r="BW140" s="91"/>
      <c r="BX140" s="91"/>
      <c r="BY140" s="91"/>
      <c r="BZ140" s="91"/>
      <c r="CA140" s="91"/>
      <c r="CB140" s="91"/>
      <c r="CC140" s="91"/>
      <c r="CD140" s="91"/>
      <c r="CE140" s="91"/>
      <c r="CF140" s="91"/>
      <c r="CG140" s="91"/>
      <c r="CH140" s="91"/>
      <c r="CI140" s="91"/>
      <c r="CJ140" s="91"/>
      <c r="CK140" s="91"/>
      <c r="CL140" s="91"/>
      <c r="CM140" s="91"/>
      <c r="CN140" s="91"/>
      <c r="CO140" s="91"/>
      <c r="CP140" s="91"/>
      <c r="CQ140" s="91"/>
      <c r="CR140" s="91"/>
      <c r="CS140" s="91"/>
      <c r="CT140" s="91"/>
      <c r="CU140" s="91"/>
      <c r="CV140" s="91"/>
      <c r="CW140" s="91"/>
      <c r="CX140" s="91"/>
      <c r="CY140" s="91"/>
      <c r="CZ140" s="91"/>
      <c r="DA140" s="91"/>
      <c r="DB140" s="91"/>
      <c r="DC140" s="91"/>
      <c r="DD140" s="91"/>
      <c r="DE140" s="91"/>
      <c r="DF140" s="91"/>
      <c r="DG140" s="91"/>
      <c r="DH140" s="91"/>
      <c r="DI140" s="91"/>
      <c r="DJ140" s="91"/>
      <c r="DK140" s="91"/>
      <c r="DL140" s="91"/>
      <c r="DM140" s="91"/>
      <c r="DN140" s="91"/>
      <c r="DO140" s="91"/>
      <c r="DP140" s="91"/>
      <c r="DQ140" s="91"/>
      <c r="DR140" s="91"/>
      <c r="DS140" s="91"/>
    </row>
    <row r="141" spans="2:123" x14ac:dyDescent="0.25">
      <c r="B141" s="91"/>
      <c r="C141" s="91"/>
      <c r="D141" s="91"/>
      <c r="E141" s="91"/>
      <c r="F141" s="91"/>
      <c r="G141" s="93"/>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91"/>
      <c r="AO141" s="91"/>
      <c r="AP141" s="91"/>
      <c r="AQ141" s="91"/>
      <c r="AR141" s="91"/>
      <c r="AS141" s="91"/>
      <c r="AT141" s="91"/>
      <c r="AU141" s="91"/>
      <c r="AV141" s="91"/>
      <c r="AW141" s="91"/>
      <c r="AX141" s="91"/>
      <c r="AY141" s="91"/>
      <c r="AZ141" s="91"/>
      <c r="BA141" s="91"/>
      <c r="BB141" s="91"/>
      <c r="BC141" s="91"/>
      <c r="BD141" s="91"/>
      <c r="BE141" s="91"/>
      <c r="BF141" s="91"/>
      <c r="BG141" s="91"/>
      <c r="BH141" s="91"/>
      <c r="BI141" s="91"/>
      <c r="BJ141" s="91"/>
      <c r="BK141" s="91"/>
      <c r="BL141" s="91"/>
      <c r="BM141" s="91"/>
      <c r="BN141" s="91"/>
      <c r="BO141" s="91"/>
      <c r="BP141" s="91"/>
      <c r="BQ141" s="91"/>
      <c r="BR141" s="91"/>
      <c r="BS141" s="91"/>
      <c r="BT141" s="91"/>
      <c r="BU141" s="91"/>
      <c r="BV141" s="91"/>
      <c r="BW141" s="91"/>
      <c r="BX141" s="91"/>
      <c r="BY141" s="91"/>
      <c r="BZ141" s="91"/>
      <c r="CA141" s="91"/>
      <c r="CB141" s="91"/>
      <c r="CC141" s="91"/>
      <c r="CD141" s="91"/>
      <c r="CE141" s="91"/>
      <c r="CF141" s="91"/>
      <c r="CG141" s="91"/>
      <c r="CH141" s="91"/>
      <c r="CI141" s="91"/>
      <c r="CJ141" s="91"/>
      <c r="CK141" s="91"/>
      <c r="CL141" s="91"/>
      <c r="CM141" s="91"/>
      <c r="CN141" s="91"/>
      <c r="CO141" s="91"/>
      <c r="CP141" s="91"/>
      <c r="CQ141" s="91"/>
      <c r="CR141" s="91"/>
      <c r="CS141" s="91"/>
      <c r="CT141" s="91"/>
      <c r="CU141" s="91"/>
      <c r="CV141" s="91"/>
      <c r="CW141" s="91"/>
      <c r="CX141" s="91"/>
      <c r="CY141" s="91"/>
      <c r="CZ141" s="91"/>
      <c r="DA141" s="91"/>
      <c r="DB141" s="91"/>
      <c r="DC141" s="91"/>
      <c r="DD141" s="91"/>
      <c r="DE141" s="91"/>
      <c r="DF141" s="91"/>
      <c r="DG141" s="91"/>
      <c r="DH141" s="91"/>
      <c r="DI141" s="91"/>
      <c r="DJ141" s="91"/>
      <c r="DK141" s="91"/>
      <c r="DL141" s="91"/>
      <c r="DM141" s="91"/>
      <c r="DN141" s="91"/>
      <c r="DO141" s="91"/>
      <c r="DP141" s="91"/>
      <c r="DQ141" s="91"/>
      <c r="DR141" s="91"/>
      <c r="DS141" s="91"/>
    </row>
    <row r="142" spans="2:123" x14ac:dyDescent="0.25">
      <c r="B142" s="91"/>
      <c r="C142" s="91"/>
      <c r="D142" s="91"/>
      <c r="E142" s="91"/>
      <c r="F142" s="91"/>
      <c r="G142" s="93"/>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1"/>
      <c r="AK142" s="91"/>
      <c r="AL142" s="91"/>
      <c r="AM142" s="91"/>
      <c r="AN142" s="91"/>
      <c r="AO142" s="91"/>
      <c r="AP142" s="91"/>
      <c r="AQ142" s="91"/>
      <c r="AR142" s="91"/>
      <c r="AS142" s="91"/>
      <c r="AT142" s="91"/>
      <c r="AU142" s="91"/>
      <c r="AV142" s="91"/>
      <c r="AW142" s="91"/>
      <c r="AX142" s="91"/>
      <c r="AY142" s="91"/>
      <c r="AZ142" s="91"/>
      <c r="BA142" s="91"/>
      <c r="BB142" s="91"/>
      <c r="BC142" s="91"/>
      <c r="BD142" s="91"/>
      <c r="BE142" s="91"/>
      <c r="BF142" s="91"/>
      <c r="BG142" s="91"/>
      <c r="BH142" s="91"/>
      <c r="BI142" s="91"/>
      <c r="BJ142" s="91"/>
      <c r="BK142" s="91"/>
      <c r="BL142" s="91"/>
      <c r="BM142" s="91"/>
      <c r="BN142" s="91"/>
      <c r="BO142" s="91"/>
      <c r="BP142" s="91"/>
      <c r="BQ142" s="91"/>
      <c r="BR142" s="91"/>
      <c r="BS142" s="91"/>
      <c r="BT142" s="91"/>
      <c r="BU142" s="91"/>
      <c r="BV142" s="91"/>
      <c r="BW142" s="91"/>
      <c r="BX142" s="91"/>
      <c r="BY142" s="91"/>
      <c r="BZ142" s="91"/>
      <c r="CA142" s="91"/>
      <c r="CB142" s="91"/>
      <c r="CC142" s="91"/>
      <c r="CD142" s="91"/>
      <c r="CE142" s="91"/>
      <c r="CF142" s="91"/>
      <c r="CG142" s="91"/>
      <c r="CH142" s="91"/>
      <c r="CI142" s="91"/>
      <c r="CJ142" s="91"/>
      <c r="CK142" s="91"/>
      <c r="CL142" s="91"/>
      <c r="CM142" s="91"/>
      <c r="CN142" s="91"/>
      <c r="CO142" s="91"/>
      <c r="CP142" s="91"/>
      <c r="CQ142" s="91"/>
      <c r="CR142" s="91"/>
      <c r="CS142" s="91"/>
      <c r="CT142" s="91"/>
      <c r="CU142" s="91"/>
      <c r="CV142" s="91"/>
      <c r="CW142" s="91"/>
      <c r="CX142" s="91"/>
      <c r="CY142" s="91"/>
      <c r="CZ142" s="91"/>
      <c r="DA142" s="91"/>
      <c r="DB142" s="91"/>
      <c r="DC142" s="91"/>
      <c r="DD142" s="91"/>
      <c r="DE142" s="91"/>
      <c r="DF142" s="91"/>
      <c r="DG142" s="91"/>
      <c r="DH142" s="91"/>
      <c r="DI142" s="91"/>
      <c r="DJ142" s="91"/>
      <c r="DK142" s="91"/>
      <c r="DL142" s="91"/>
      <c r="DM142" s="91"/>
      <c r="DN142" s="91"/>
      <c r="DO142" s="91"/>
      <c r="DP142" s="91"/>
      <c r="DQ142" s="91"/>
      <c r="DR142" s="91"/>
      <c r="DS142" s="91"/>
    </row>
    <row r="143" spans="2:123" x14ac:dyDescent="0.25">
      <c r="B143" s="91"/>
      <c r="C143" s="91"/>
      <c r="D143" s="91"/>
      <c r="E143" s="91"/>
      <c r="F143" s="91"/>
      <c r="G143" s="93"/>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1"/>
      <c r="AL143" s="91"/>
      <c r="AM143" s="91"/>
      <c r="AN143" s="91"/>
      <c r="AO143" s="91"/>
      <c r="AP143" s="91"/>
      <c r="AQ143" s="91"/>
      <c r="AR143" s="91"/>
      <c r="AS143" s="91"/>
      <c r="AT143" s="91"/>
      <c r="AU143" s="91"/>
      <c r="AV143" s="91"/>
      <c r="AW143" s="91"/>
      <c r="AX143" s="91"/>
      <c r="AY143" s="91"/>
      <c r="AZ143" s="91"/>
      <c r="BA143" s="91"/>
      <c r="BB143" s="91"/>
      <c r="BC143" s="91"/>
      <c r="BD143" s="91"/>
      <c r="BE143" s="91"/>
      <c r="BF143" s="91"/>
      <c r="BG143" s="91"/>
      <c r="BH143" s="91"/>
      <c r="BI143" s="91"/>
      <c r="BJ143" s="91"/>
      <c r="BK143" s="91"/>
      <c r="BL143" s="91"/>
      <c r="BM143" s="91"/>
      <c r="BN143" s="91"/>
      <c r="BO143" s="91"/>
      <c r="BP143" s="91"/>
      <c r="BQ143" s="91"/>
      <c r="BR143" s="91"/>
      <c r="BS143" s="91"/>
      <c r="BT143" s="91"/>
      <c r="BU143" s="91"/>
      <c r="BV143" s="91"/>
      <c r="BW143" s="91"/>
      <c r="BX143" s="91"/>
      <c r="BY143" s="91"/>
      <c r="BZ143" s="91"/>
      <c r="CA143" s="91"/>
      <c r="CB143" s="91"/>
      <c r="CC143" s="91"/>
      <c r="CD143" s="91"/>
      <c r="CE143" s="91"/>
      <c r="CF143" s="91"/>
      <c r="CG143" s="91"/>
      <c r="CH143" s="91"/>
      <c r="CI143" s="91"/>
      <c r="CJ143" s="91"/>
      <c r="CK143" s="91"/>
      <c r="CL143" s="91"/>
      <c r="CM143" s="91"/>
      <c r="CN143" s="91"/>
      <c r="CO143" s="91"/>
      <c r="CP143" s="91"/>
      <c r="CQ143" s="91"/>
      <c r="CR143" s="91"/>
      <c r="CS143" s="91"/>
      <c r="CT143" s="91"/>
      <c r="CU143" s="91"/>
      <c r="CV143" s="91"/>
      <c r="CW143" s="91"/>
      <c r="CX143" s="91"/>
      <c r="CY143" s="91"/>
      <c r="CZ143" s="91"/>
      <c r="DA143" s="91"/>
      <c r="DB143" s="91"/>
      <c r="DC143" s="91"/>
      <c r="DD143" s="91"/>
      <c r="DE143" s="91"/>
      <c r="DF143" s="91"/>
      <c r="DG143" s="91"/>
      <c r="DH143" s="91"/>
      <c r="DI143" s="91"/>
      <c r="DJ143" s="91"/>
      <c r="DK143" s="91"/>
      <c r="DL143" s="91"/>
      <c r="DM143" s="91"/>
      <c r="DN143" s="91"/>
      <c r="DO143" s="91"/>
      <c r="DP143" s="91"/>
      <c r="DQ143" s="91"/>
      <c r="DR143" s="91"/>
      <c r="DS143" s="91"/>
    </row>
    <row r="144" spans="2:123" x14ac:dyDescent="0.25">
      <c r="B144" s="91"/>
      <c r="C144" s="91"/>
      <c r="D144" s="91"/>
      <c r="E144" s="91"/>
      <c r="F144" s="91"/>
      <c r="G144" s="93"/>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1"/>
      <c r="AM144" s="91"/>
      <c r="AN144" s="91"/>
      <c r="AO144" s="91"/>
      <c r="AP144" s="91"/>
      <c r="AQ144" s="91"/>
      <c r="AR144" s="91"/>
      <c r="AS144" s="91"/>
      <c r="AT144" s="91"/>
      <c r="AU144" s="91"/>
      <c r="AV144" s="91"/>
      <c r="AW144" s="91"/>
      <c r="AX144" s="91"/>
      <c r="AY144" s="91"/>
      <c r="AZ144" s="91"/>
      <c r="BA144" s="91"/>
      <c r="BB144" s="91"/>
      <c r="BC144" s="91"/>
      <c r="BD144" s="91"/>
      <c r="BE144" s="91"/>
      <c r="BF144" s="91"/>
      <c r="BG144" s="91"/>
      <c r="BH144" s="91"/>
      <c r="BI144" s="91"/>
      <c r="BJ144" s="91"/>
      <c r="BK144" s="91"/>
      <c r="BL144" s="91"/>
      <c r="BM144" s="91"/>
      <c r="BN144" s="91"/>
      <c r="BO144" s="91"/>
      <c r="BP144" s="91"/>
      <c r="BQ144" s="91"/>
      <c r="BR144" s="91"/>
      <c r="BS144" s="91"/>
      <c r="BT144" s="91"/>
      <c r="BU144" s="91"/>
      <c r="BV144" s="91"/>
      <c r="BW144" s="91"/>
      <c r="BX144" s="91"/>
      <c r="BY144" s="91"/>
      <c r="BZ144" s="91"/>
      <c r="CA144" s="91"/>
      <c r="CB144" s="91"/>
      <c r="CC144" s="91"/>
      <c r="CD144" s="91"/>
      <c r="CE144" s="91"/>
      <c r="CF144" s="91"/>
      <c r="CG144" s="91"/>
      <c r="CH144" s="91"/>
      <c r="CI144" s="91"/>
      <c r="CJ144" s="91"/>
      <c r="CK144" s="91"/>
      <c r="CL144" s="91"/>
      <c r="CM144" s="91"/>
      <c r="CN144" s="91"/>
      <c r="CO144" s="91"/>
      <c r="CP144" s="91"/>
      <c r="CQ144" s="91"/>
      <c r="CR144" s="91"/>
      <c r="CS144" s="91"/>
      <c r="CT144" s="91"/>
      <c r="CU144" s="91"/>
      <c r="CV144" s="91"/>
      <c r="CW144" s="91"/>
      <c r="CX144" s="91"/>
      <c r="CY144" s="91"/>
      <c r="CZ144" s="91"/>
      <c r="DA144" s="91"/>
      <c r="DB144" s="91"/>
      <c r="DC144" s="91"/>
      <c r="DD144" s="91"/>
      <c r="DE144" s="91"/>
      <c r="DF144" s="91"/>
      <c r="DG144" s="91"/>
      <c r="DH144" s="91"/>
      <c r="DI144" s="91"/>
      <c r="DJ144" s="91"/>
      <c r="DK144" s="91"/>
      <c r="DL144" s="91"/>
      <c r="DM144" s="91"/>
      <c r="DN144" s="91"/>
      <c r="DO144" s="91"/>
      <c r="DP144" s="91"/>
      <c r="DQ144" s="91"/>
      <c r="DR144" s="91"/>
      <c r="DS144" s="91"/>
    </row>
    <row r="145" spans="1:123" x14ac:dyDescent="0.25">
      <c r="A145" s="3"/>
      <c r="B145" s="91"/>
      <c r="C145" s="91"/>
      <c r="D145" s="91"/>
      <c r="E145" s="91"/>
      <c r="F145" s="91"/>
      <c r="G145" s="93"/>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1"/>
      <c r="AN145" s="91"/>
      <c r="AO145" s="91"/>
      <c r="AP145" s="91"/>
      <c r="AQ145" s="91"/>
      <c r="AR145" s="91"/>
      <c r="AS145" s="91"/>
      <c r="AT145" s="91"/>
      <c r="AU145" s="91"/>
      <c r="AV145" s="91"/>
      <c r="AW145" s="91"/>
      <c r="AX145" s="91"/>
      <c r="AY145" s="91"/>
      <c r="AZ145" s="91"/>
      <c r="BA145" s="91"/>
      <c r="BB145" s="91"/>
      <c r="BC145" s="91"/>
      <c r="BD145" s="91"/>
      <c r="BE145" s="91"/>
      <c r="BF145" s="91"/>
      <c r="BG145" s="91"/>
      <c r="BH145" s="91"/>
      <c r="BI145" s="91"/>
      <c r="BJ145" s="91"/>
      <c r="BK145" s="91"/>
      <c r="BL145" s="91"/>
      <c r="BM145" s="91"/>
      <c r="BN145" s="91"/>
      <c r="BO145" s="91"/>
      <c r="BP145" s="91"/>
      <c r="BQ145" s="91"/>
      <c r="BR145" s="91"/>
      <c r="BS145" s="91"/>
      <c r="BT145" s="91"/>
      <c r="BU145" s="91"/>
      <c r="BV145" s="91"/>
      <c r="BW145" s="91"/>
      <c r="BX145" s="91"/>
      <c r="BY145" s="91"/>
      <c r="BZ145" s="91"/>
      <c r="CA145" s="91"/>
      <c r="CB145" s="91"/>
      <c r="CC145" s="91"/>
      <c r="CD145" s="91"/>
      <c r="CE145" s="91"/>
      <c r="CF145" s="91"/>
      <c r="CG145" s="91"/>
      <c r="CH145" s="91"/>
      <c r="CI145" s="91"/>
      <c r="CJ145" s="91"/>
      <c r="CK145" s="91"/>
      <c r="CL145" s="91"/>
      <c r="CM145" s="91"/>
      <c r="CN145" s="91"/>
      <c r="CO145" s="91"/>
      <c r="CP145" s="91"/>
      <c r="CQ145" s="91"/>
      <c r="CR145" s="91"/>
      <c r="CS145" s="91"/>
      <c r="CT145" s="91"/>
      <c r="CU145" s="91"/>
      <c r="CV145" s="91"/>
      <c r="CW145" s="91"/>
      <c r="CX145" s="91"/>
      <c r="CY145" s="91"/>
      <c r="CZ145" s="91"/>
      <c r="DA145" s="91"/>
      <c r="DB145" s="91"/>
      <c r="DC145" s="91"/>
      <c r="DD145" s="91"/>
      <c r="DE145" s="91"/>
      <c r="DF145" s="91"/>
      <c r="DG145" s="91"/>
      <c r="DH145" s="91"/>
      <c r="DI145" s="91"/>
      <c r="DJ145" s="91"/>
      <c r="DK145" s="91"/>
      <c r="DL145" s="91"/>
      <c r="DM145" s="91"/>
      <c r="DN145" s="91"/>
      <c r="DO145" s="91"/>
      <c r="DP145" s="91"/>
      <c r="DQ145" s="91"/>
      <c r="DR145" s="91"/>
      <c r="DS145" s="91"/>
    </row>
    <row r="146" spans="1:123" x14ac:dyDescent="0.25">
      <c r="B146" s="91"/>
      <c r="C146" s="91"/>
      <c r="D146" s="91"/>
      <c r="E146" s="91"/>
      <c r="F146" s="91"/>
      <c r="G146" s="93"/>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c r="AK146" s="91"/>
      <c r="AL146" s="91"/>
      <c r="AM146" s="91"/>
      <c r="AN146" s="91"/>
      <c r="AO146" s="91"/>
      <c r="AP146" s="91"/>
      <c r="AQ146" s="91"/>
      <c r="AR146" s="91"/>
      <c r="AS146" s="91"/>
      <c r="AT146" s="91"/>
      <c r="AU146" s="91"/>
      <c r="AV146" s="91"/>
      <c r="AW146" s="91"/>
      <c r="AX146" s="91"/>
      <c r="AY146" s="91"/>
      <c r="AZ146" s="91"/>
      <c r="BA146" s="91"/>
      <c r="BB146" s="91"/>
      <c r="BC146" s="91"/>
      <c r="BD146" s="91"/>
      <c r="BE146" s="91"/>
      <c r="BF146" s="91"/>
      <c r="BG146" s="91"/>
      <c r="BH146" s="91"/>
      <c r="BI146" s="91"/>
      <c r="BJ146" s="91"/>
      <c r="BK146" s="91"/>
      <c r="BL146" s="91"/>
      <c r="BM146" s="91"/>
      <c r="BN146" s="91"/>
      <c r="BO146" s="91"/>
      <c r="BP146" s="91"/>
      <c r="BQ146" s="91"/>
      <c r="BR146" s="91"/>
      <c r="BS146" s="91"/>
      <c r="BT146" s="91"/>
      <c r="BU146" s="91"/>
      <c r="BV146" s="91"/>
      <c r="BW146" s="91"/>
      <c r="BX146" s="91"/>
      <c r="BY146" s="91"/>
      <c r="BZ146" s="91"/>
      <c r="CA146" s="91"/>
      <c r="CB146" s="91"/>
      <c r="CC146" s="91"/>
      <c r="CD146" s="91"/>
      <c r="CE146" s="91"/>
      <c r="CF146" s="91"/>
      <c r="CG146" s="91"/>
      <c r="CH146" s="91"/>
      <c r="CI146" s="91"/>
      <c r="CJ146" s="91"/>
      <c r="CK146" s="91"/>
      <c r="CL146" s="91"/>
      <c r="CM146" s="91"/>
      <c r="CN146" s="91"/>
      <c r="CO146" s="91"/>
      <c r="CP146" s="91"/>
      <c r="CQ146" s="91"/>
      <c r="CR146" s="91"/>
      <c r="CS146" s="91"/>
      <c r="CT146" s="91"/>
      <c r="CU146" s="91"/>
      <c r="CV146" s="91"/>
      <c r="CW146" s="91"/>
      <c r="CX146" s="91"/>
      <c r="CY146" s="91"/>
      <c r="CZ146" s="91"/>
      <c r="DA146" s="91"/>
      <c r="DB146" s="91"/>
      <c r="DC146" s="91"/>
      <c r="DD146" s="91"/>
      <c r="DE146" s="91"/>
      <c r="DF146" s="91"/>
      <c r="DG146" s="91"/>
      <c r="DH146" s="91"/>
      <c r="DI146" s="91"/>
      <c r="DJ146" s="91"/>
      <c r="DK146" s="91"/>
      <c r="DL146" s="91"/>
      <c r="DM146" s="91"/>
      <c r="DN146" s="91"/>
      <c r="DO146" s="91"/>
      <c r="DP146" s="91"/>
      <c r="DQ146" s="91"/>
      <c r="DR146" s="91"/>
      <c r="DS146" s="91"/>
    </row>
    <row r="147" spans="1:123" x14ac:dyDescent="0.25">
      <c r="B147" s="91"/>
      <c r="C147" s="91"/>
      <c r="D147" s="91"/>
      <c r="E147" s="91"/>
      <c r="F147" s="91"/>
      <c r="G147" s="93"/>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1"/>
      <c r="AL147" s="91"/>
      <c r="AM147" s="91"/>
      <c r="AN147" s="91"/>
      <c r="AO147" s="91"/>
      <c r="AP147" s="91"/>
      <c r="AQ147" s="91"/>
      <c r="AR147" s="91"/>
      <c r="AS147" s="91"/>
      <c r="AT147" s="91"/>
      <c r="AU147" s="91"/>
      <c r="AV147" s="91"/>
      <c r="AW147" s="91"/>
      <c r="AX147" s="91"/>
      <c r="AY147" s="91"/>
      <c r="AZ147" s="91"/>
      <c r="BA147" s="91"/>
      <c r="BB147" s="91"/>
      <c r="BC147" s="91"/>
      <c r="BD147" s="91"/>
      <c r="BE147" s="91"/>
      <c r="BF147" s="91"/>
      <c r="BG147" s="91"/>
      <c r="BH147" s="91"/>
      <c r="BI147" s="91"/>
      <c r="BJ147" s="91"/>
      <c r="BK147" s="91"/>
      <c r="BL147" s="91"/>
      <c r="BM147" s="91"/>
      <c r="BN147" s="91"/>
      <c r="BO147" s="91"/>
      <c r="BP147" s="91"/>
      <c r="BQ147" s="91"/>
      <c r="BR147" s="91"/>
      <c r="BS147" s="91"/>
      <c r="BT147" s="91"/>
      <c r="BU147" s="91"/>
      <c r="BV147" s="91"/>
      <c r="BW147" s="91"/>
      <c r="BX147" s="91"/>
      <c r="BY147" s="91"/>
      <c r="BZ147" s="91"/>
      <c r="CA147" s="91"/>
      <c r="CB147" s="91"/>
      <c r="CC147" s="91"/>
      <c r="CD147" s="91"/>
      <c r="CE147" s="91"/>
      <c r="CF147" s="91"/>
      <c r="CG147" s="91"/>
      <c r="CH147" s="91"/>
      <c r="CI147" s="91"/>
      <c r="CJ147" s="91"/>
      <c r="CK147" s="91"/>
      <c r="CL147" s="91"/>
      <c r="CM147" s="91"/>
      <c r="CN147" s="91"/>
      <c r="CO147" s="91"/>
      <c r="CP147" s="91"/>
      <c r="CQ147" s="91"/>
      <c r="CR147" s="91"/>
      <c r="CS147" s="91"/>
      <c r="CT147" s="91"/>
      <c r="CU147" s="91"/>
      <c r="CV147" s="91"/>
      <c r="CW147" s="91"/>
      <c r="CX147" s="91"/>
      <c r="CY147" s="91"/>
      <c r="CZ147" s="91"/>
      <c r="DA147" s="91"/>
      <c r="DB147" s="91"/>
      <c r="DC147" s="91"/>
      <c r="DD147" s="91"/>
      <c r="DE147" s="91"/>
      <c r="DF147" s="91"/>
      <c r="DG147" s="91"/>
      <c r="DH147" s="91"/>
      <c r="DI147" s="91"/>
      <c r="DJ147" s="91"/>
      <c r="DK147" s="91"/>
      <c r="DL147" s="91"/>
      <c r="DM147" s="91"/>
      <c r="DN147" s="91"/>
      <c r="DO147" s="91"/>
      <c r="DP147" s="91"/>
      <c r="DQ147" s="91"/>
      <c r="DR147" s="91"/>
      <c r="DS147" s="91"/>
    </row>
    <row r="148" spans="1:123" x14ac:dyDescent="0.25">
      <c r="B148" s="91"/>
      <c r="C148" s="91"/>
      <c r="D148" s="91"/>
      <c r="E148" s="91"/>
      <c r="F148" s="91"/>
      <c r="G148" s="93"/>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1"/>
      <c r="AM148" s="91"/>
      <c r="AN148" s="91"/>
      <c r="AO148" s="91"/>
      <c r="AP148" s="91"/>
      <c r="AQ148" s="91"/>
      <c r="AR148" s="91"/>
      <c r="AS148" s="91"/>
      <c r="AT148" s="91"/>
      <c r="AU148" s="91"/>
      <c r="AV148" s="91"/>
      <c r="AW148" s="91"/>
      <c r="AX148" s="91"/>
      <c r="AY148" s="91"/>
      <c r="AZ148" s="91"/>
      <c r="BA148" s="91"/>
      <c r="BB148" s="91"/>
      <c r="BC148" s="91"/>
      <c r="BD148" s="91"/>
      <c r="BE148" s="91"/>
      <c r="BF148" s="91"/>
      <c r="BG148" s="91"/>
      <c r="BH148" s="91"/>
      <c r="BI148" s="91"/>
      <c r="BJ148" s="91"/>
      <c r="BK148" s="91"/>
      <c r="BL148" s="91"/>
      <c r="BM148" s="91"/>
      <c r="BN148" s="91"/>
      <c r="BO148" s="91"/>
      <c r="BP148" s="91"/>
      <c r="BQ148" s="91"/>
      <c r="BR148" s="91"/>
      <c r="BS148" s="91"/>
      <c r="BT148" s="91"/>
      <c r="BU148" s="91"/>
      <c r="BV148" s="91"/>
      <c r="BW148" s="91"/>
      <c r="BX148" s="91"/>
      <c r="BY148" s="91"/>
      <c r="BZ148" s="91"/>
      <c r="CA148" s="91"/>
      <c r="CB148" s="91"/>
      <c r="CC148" s="91"/>
      <c r="CD148" s="91"/>
      <c r="CE148" s="91"/>
      <c r="CF148" s="91"/>
      <c r="CG148" s="91"/>
      <c r="CH148" s="91"/>
      <c r="CI148" s="91"/>
      <c r="CJ148" s="91"/>
      <c r="CK148" s="91"/>
      <c r="CL148" s="91"/>
      <c r="CM148" s="91"/>
      <c r="CN148" s="91"/>
      <c r="CO148" s="91"/>
      <c r="CP148" s="91"/>
      <c r="CQ148" s="91"/>
      <c r="CR148" s="91"/>
      <c r="CS148" s="91"/>
      <c r="CT148" s="91"/>
      <c r="CU148" s="91"/>
      <c r="CV148" s="91"/>
      <c r="CW148" s="91"/>
      <c r="CX148" s="91"/>
      <c r="CY148" s="91"/>
      <c r="CZ148" s="91"/>
      <c r="DA148" s="91"/>
      <c r="DB148" s="91"/>
      <c r="DC148" s="91"/>
      <c r="DD148" s="91"/>
      <c r="DE148" s="91"/>
      <c r="DF148" s="91"/>
      <c r="DG148" s="91"/>
      <c r="DH148" s="91"/>
      <c r="DI148" s="91"/>
      <c r="DJ148" s="91"/>
      <c r="DK148" s="91"/>
      <c r="DL148" s="91"/>
      <c r="DM148" s="91"/>
      <c r="DN148" s="91"/>
      <c r="DO148" s="91"/>
      <c r="DP148" s="91"/>
      <c r="DQ148" s="91"/>
      <c r="DR148" s="91"/>
      <c r="DS148" s="91"/>
    </row>
    <row r="149" spans="1:123" x14ac:dyDescent="0.25">
      <c r="B149" s="91"/>
      <c r="C149" s="91"/>
      <c r="D149" s="91"/>
      <c r="E149" s="91"/>
      <c r="F149" s="91"/>
      <c r="G149" s="93"/>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1"/>
      <c r="AN149" s="91"/>
      <c r="AO149" s="91"/>
      <c r="AP149" s="91"/>
      <c r="AQ149" s="91"/>
      <c r="AR149" s="91"/>
      <c r="AS149" s="91"/>
      <c r="AT149" s="91"/>
      <c r="AU149" s="91"/>
      <c r="AV149" s="91"/>
      <c r="AW149" s="91"/>
      <c r="AX149" s="91"/>
      <c r="AY149" s="91"/>
      <c r="AZ149" s="91"/>
      <c r="BA149" s="91"/>
      <c r="BB149" s="91"/>
      <c r="BC149" s="91"/>
      <c r="BD149" s="91"/>
      <c r="BE149" s="91"/>
      <c r="BF149" s="91"/>
      <c r="BG149" s="91"/>
      <c r="BH149" s="91"/>
      <c r="BI149" s="91"/>
      <c r="BJ149" s="91"/>
      <c r="BK149" s="91"/>
      <c r="BL149" s="91"/>
      <c r="BM149" s="91"/>
      <c r="BN149" s="91"/>
      <c r="BO149" s="91"/>
      <c r="BP149" s="91"/>
      <c r="BQ149" s="91"/>
      <c r="BR149" s="91"/>
      <c r="BS149" s="91"/>
      <c r="BT149" s="91"/>
      <c r="BU149" s="91"/>
      <c r="BV149" s="91"/>
      <c r="BW149" s="91"/>
      <c r="BX149" s="91"/>
      <c r="BY149" s="91"/>
      <c r="BZ149" s="91"/>
      <c r="CA149" s="91"/>
      <c r="CB149" s="91"/>
      <c r="CC149" s="91"/>
      <c r="CD149" s="91"/>
      <c r="CE149" s="91"/>
      <c r="CF149" s="91"/>
      <c r="CG149" s="91"/>
      <c r="CH149" s="91"/>
      <c r="CI149" s="91"/>
      <c r="CJ149" s="91"/>
      <c r="CK149" s="91"/>
      <c r="CL149" s="91"/>
      <c r="CM149" s="91"/>
      <c r="CN149" s="91"/>
      <c r="CO149" s="91"/>
      <c r="CP149" s="91"/>
      <c r="CQ149" s="91"/>
      <c r="CR149" s="91"/>
      <c r="CS149" s="91"/>
      <c r="CT149" s="91"/>
      <c r="CU149" s="91"/>
      <c r="CV149" s="91"/>
      <c r="CW149" s="91"/>
      <c r="CX149" s="91"/>
      <c r="CY149" s="91"/>
      <c r="CZ149" s="91"/>
      <c r="DA149" s="91"/>
      <c r="DB149" s="91"/>
      <c r="DC149" s="91"/>
      <c r="DD149" s="91"/>
      <c r="DE149" s="91"/>
      <c r="DF149" s="91"/>
      <c r="DG149" s="91"/>
      <c r="DH149" s="91"/>
      <c r="DI149" s="91"/>
      <c r="DJ149" s="91"/>
      <c r="DK149" s="91"/>
      <c r="DL149" s="91"/>
      <c r="DM149" s="91"/>
      <c r="DN149" s="91"/>
      <c r="DO149" s="91"/>
      <c r="DP149" s="91"/>
      <c r="DQ149" s="91"/>
      <c r="DR149" s="91"/>
      <c r="DS149" s="91"/>
    </row>
    <row r="150" spans="1:123" x14ac:dyDescent="0.25">
      <c r="B150" s="91"/>
      <c r="C150" s="91"/>
      <c r="D150" s="91"/>
      <c r="E150" s="91"/>
      <c r="F150" s="91"/>
      <c r="G150" s="93"/>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c r="AF150" s="91"/>
      <c r="AG150" s="91"/>
      <c r="AH150" s="91"/>
      <c r="AI150" s="91"/>
      <c r="AJ150" s="91"/>
      <c r="AK150" s="91"/>
      <c r="AL150" s="91"/>
      <c r="AM150" s="91"/>
      <c r="AN150" s="91"/>
      <c r="AO150" s="91"/>
      <c r="AP150" s="91"/>
      <c r="AQ150" s="91"/>
      <c r="AR150" s="91"/>
      <c r="AS150" s="91"/>
      <c r="AT150" s="91"/>
      <c r="AU150" s="91"/>
      <c r="AV150" s="91"/>
      <c r="AW150" s="91"/>
      <c r="AX150" s="91"/>
      <c r="AY150" s="91"/>
      <c r="AZ150" s="91"/>
      <c r="BA150" s="91"/>
      <c r="BB150" s="91"/>
      <c r="BC150" s="91"/>
      <c r="BD150" s="91"/>
      <c r="BE150" s="91"/>
      <c r="BF150" s="91"/>
      <c r="BG150" s="91"/>
      <c r="BH150" s="91"/>
      <c r="BI150" s="91"/>
      <c r="BJ150" s="91"/>
      <c r="BK150" s="91"/>
      <c r="BL150" s="91"/>
      <c r="BM150" s="91"/>
      <c r="BN150" s="91"/>
      <c r="BO150" s="91"/>
      <c r="BP150" s="91"/>
      <c r="BQ150" s="91"/>
      <c r="BR150" s="91"/>
      <c r="BS150" s="91"/>
      <c r="BT150" s="91"/>
      <c r="BU150" s="91"/>
      <c r="BV150" s="91"/>
      <c r="BW150" s="91"/>
      <c r="BX150" s="91"/>
      <c r="BY150" s="91"/>
      <c r="BZ150" s="91"/>
      <c r="CA150" s="91"/>
      <c r="CB150" s="91"/>
      <c r="CC150" s="91"/>
      <c r="CD150" s="91"/>
      <c r="CE150" s="91"/>
      <c r="CF150" s="91"/>
      <c r="CG150" s="91"/>
      <c r="CH150" s="91"/>
      <c r="CI150" s="91"/>
      <c r="CJ150" s="91"/>
      <c r="CK150" s="91"/>
      <c r="CL150" s="91"/>
      <c r="CM150" s="91"/>
      <c r="CN150" s="91"/>
      <c r="CO150" s="91"/>
      <c r="CP150" s="91"/>
      <c r="CQ150" s="91"/>
      <c r="CR150" s="91"/>
      <c r="CS150" s="91"/>
      <c r="CT150" s="91"/>
      <c r="CU150" s="91"/>
      <c r="CV150" s="91"/>
      <c r="CW150" s="91"/>
      <c r="CX150" s="91"/>
      <c r="CY150" s="91"/>
      <c r="CZ150" s="91"/>
      <c r="DA150" s="91"/>
      <c r="DB150" s="91"/>
      <c r="DC150" s="91"/>
      <c r="DD150" s="91"/>
      <c r="DE150" s="91"/>
      <c r="DF150" s="91"/>
      <c r="DG150" s="91"/>
      <c r="DH150" s="91"/>
      <c r="DI150" s="91"/>
      <c r="DJ150" s="91"/>
      <c r="DK150" s="91"/>
      <c r="DL150" s="91"/>
      <c r="DM150" s="91"/>
      <c r="DN150" s="91"/>
      <c r="DO150" s="91"/>
      <c r="DP150" s="91"/>
      <c r="DQ150" s="91"/>
      <c r="DR150" s="91"/>
      <c r="DS150" s="91"/>
    </row>
    <row r="151" spans="1:123" x14ac:dyDescent="0.25">
      <c r="B151" s="91"/>
      <c r="C151" s="91"/>
      <c r="D151" s="91"/>
      <c r="E151" s="91"/>
      <c r="F151" s="91"/>
      <c r="G151" s="93"/>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1"/>
      <c r="AI151" s="91"/>
      <c r="AJ151" s="91"/>
      <c r="AK151" s="91"/>
      <c r="AL151" s="91"/>
      <c r="AM151" s="91"/>
      <c r="AN151" s="91"/>
      <c r="AO151" s="91"/>
      <c r="AP151" s="91"/>
      <c r="AQ151" s="91"/>
      <c r="AR151" s="91"/>
      <c r="AS151" s="91"/>
      <c r="AT151" s="91"/>
      <c r="AU151" s="91"/>
      <c r="AV151" s="91"/>
      <c r="AW151" s="91"/>
      <c r="AX151" s="91"/>
      <c r="AY151" s="91"/>
      <c r="AZ151" s="91"/>
      <c r="BA151" s="91"/>
      <c r="BB151" s="91"/>
      <c r="BC151" s="91"/>
      <c r="BD151" s="91"/>
      <c r="BE151" s="91"/>
      <c r="BF151" s="91"/>
      <c r="BG151" s="91"/>
      <c r="BH151" s="91"/>
      <c r="BI151" s="91"/>
      <c r="BJ151" s="91"/>
      <c r="BK151" s="91"/>
      <c r="BL151" s="91"/>
      <c r="BM151" s="91"/>
      <c r="BN151" s="91"/>
      <c r="BO151" s="91"/>
      <c r="BP151" s="91"/>
      <c r="BQ151" s="91"/>
      <c r="BR151" s="91"/>
      <c r="BS151" s="91"/>
      <c r="BT151" s="91"/>
      <c r="BU151" s="91"/>
      <c r="BV151" s="91"/>
      <c r="BW151" s="91"/>
      <c r="BX151" s="91"/>
      <c r="BY151" s="91"/>
      <c r="BZ151" s="91"/>
      <c r="CA151" s="91"/>
      <c r="CB151" s="91"/>
      <c r="CC151" s="91"/>
      <c r="CD151" s="91"/>
      <c r="CE151" s="91"/>
      <c r="CF151" s="91"/>
      <c r="CG151" s="91"/>
      <c r="CH151" s="91"/>
      <c r="CI151" s="91"/>
      <c r="CJ151" s="91"/>
      <c r="CK151" s="91"/>
      <c r="CL151" s="91"/>
      <c r="CM151" s="91"/>
      <c r="CN151" s="91"/>
      <c r="CO151" s="91"/>
      <c r="CP151" s="91"/>
      <c r="CQ151" s="91"/>
      <c r="CR151" s="91"/>
      <c r="CS151" s="91"/>
      <c r="CT151" s="91"/>
      <c r="CU151" s="91"/>
      <c r="CV151" s="91"/>
      <c r="CW151" s="91"/>
      <c r="CX151" s="91"/>
      <c r="CY151" s="91"/>
      <c r="CZ151" s="91"/>
      <c r="DA151" s="91"/>
      <c r="DB151" s="91"/>
      <c r="DC151" s="91"/>
      <c r="DD151" s="91"/>
      <c r="DE151" s="91"/>
      <c r="DF151" s="91"/>
      <c r="DG151" s="91"/>
      <c r="DH151" s="91"/>
      <c r="DI151" s="91"/>
      <c r="DJ151" s="91"/>
      <c r="DK151" s="91"/>
      <c r="DL151" s="91"/>
      <c r="DM151" s="91"/>
      <c r="DN151" s="91"/>
      <c r="DO151" s="91"/>
      <c r="DP151" s="91"/>
      <c r="DQ151" s="91"/>
      <c r="DR151" s="91"/>
      <c r="DS151" s="91"/>
    </row>
    <row r="152" spans="1:123" x14ac:dyDescent="0.25">
      <c r="B152" s="91"/>
      <c r="C152" s="91"/>
      <c r="D152" s="91"/>
      <c r="E152" s="91"/>
      <c r="F152" s="91"/>
      <c r="G152" s="93"/>
      <c r="H152" s="91"/>
      <c r="I152" s="91"/>
      <c r="J152" s="91"/>
      <c r="K152" s="91"/>
      <c r="L152" s="91"/>
      <c r="M152" s="91"/>
      <c r="N152" s="91"/>
      <c r="O152" s="91"/>
      <c r="P152" s="91"/>
      <c r="Q152" s="91"/>
      <c r="R152" s="91"/>
      <c r="S152" s="91"/>
      <c r="T152" s="92"/>
      <c r="U152" s="92"/>
      <c r="V152" s="91"/>
      <c r="W152" s="91"/>
      <c r="X152" s="92"/>
      <c r="Y152" s="91"/>
      <c r="Z152" s="91"/>
      <c r="AA152" s="91"/>
      <c r="AB152" s="91"/>
      <c r="AC152" s="91"/>
      <c r="AD152" s="91"/>
      <c r="AE152" s="91"/>
      <c r="AF152" s="91"/>
      <c r="AG152" s="91"/>
      <c r="AH152" s="91"/>
      <c r="AI152" s="91"/>
      <c r="AJ152" s="91"/>
      <c r="AK152" s="91"/>
      <c r="AL152" s="91"/>
      <c r="AM152" s="91"/>
      <c r="AN152" s="91"/>
      <c r="AO152" s="91"/>
      <c r="AP152" s="91"/>
      <c r="AQ152" s="91"/>
      <c r="AR152" s="91"/>
      <c r="AS152" s="91"/>
      <c r="AT152" s="91"/>
      <c r="AU152" s="91"/>
      <c r="AV152" s="91"/>
      <c r="AW152" s="91"/>
      <c r="AX152" s="91"/>
      <c r="AY152" s="91"/>
      <c r="AZ152" s="91"/>
      <c r="BA152" s="91"/>
      <c r="BB152" s="91"/>
      <c r="BC152" s="91"/>
      <c r="BD152" s="91"/>
      <c r="BE152" s="91"/>
      <c r="BF152" s="91"/>
      <c r="BG152" s="91"/>
      <c r="BH152" s="91"/>
      <c r="BI152" s="91"/>
      <c r="BJ152" s="91"/>
      <c r="BK152" s="91"/>
      <c r="BL152" s="91"/>
      <c r="BM152" s="91"/>
      <c r="BN152" s="91"/>
      <c r="BO152" s="91"/>
      <c r="BP152" s="91"/>
      <c r="BQ152" s="91"/>
      <c r="BR152" s="91"/>
      <c r="BS152" s="91"/>
      <c r="BT152" s="91"/>
      <c r="BU152" s="92"/>
      <c r="BV152" s="92"/>
      <c r="BW152" s="91"/>
      <c r="BX152" s="91"/>
      <c r="BY152" s="92"/>
      <c r="BZ152" s="91"/>
      <c r="CA152" s="91"/>
      <c r="CB152" s="91"/>
      <c r="CC152" s="91"/>
      <c r="CD152" s="91"/>
      <c r="CE152" s="91"/>
      <c r="CF152" s="91"/>
      <c r="CG152" s="91"/>
      <c r="CH152" s="91"/>
      <c r="CI152" s="91"/>
      <c r="CJ152" s="91"/>
      <c r="CK152" s="91"/>
      <c r="CL152" s="91"/>
      <c r="CM152" s="91"/>
      <c r="CN152" s="91"/>
      <c r="CO152" s="91"/>
      <c r="CP152" s="91"/>
      <c r="CQ152" s="91"/>
      <c r="CR152" s="91"/>
      <c r="CS152" s="91"/>
      <c r="CT152" s="91"/>
      <c r="CU152" s="91"/>
      <c r="CV152" s="91"/>
      <c r="CW152" s="91"/>
      <c r="CX152" s="91"/>
      <c r="CY152" s="91"/>
      <c r="CZ152" s="91"/>
      <c r="DA152" s="91"/>
      <c r="DB152" s="91"/>
      <c r="DC152" s="91"/>
      <c r="DD152" s="91"/>
      <c r="DE152" s="91"/>
      <c r="DF152" s="91"/>
      <c r="DG152" s="91"/>
      <c r="DH152" s="91"/>
      <c r="DI152" s="91"/>
      <c r="DJ152" s="91"/>
      <c r="DK152" s="91"/>
      <c r="DL152" s="91"/>
      <c r="DM152" s="91"/>
      <c r="DN152" s="91"/>
      <c r="DO152" s="91"/>
      <c r="DP152" s="91"/>
      <c r="DQ152" s="91"/>
      <c r="DR152" s="91"/>
      <c r="DS152" s="91"/>
    </row>
    <row r="153" spans="1:123" x14ac:dyDescent="0.25">
      <c r="G153" s="42"/>
    </row>
    <row r="154" spans="1:123" x14ac:dyDescent="0.25">
      <c r="G154" s="42"/>
    </row>
    <row r="155" spans="1:123" x14ac:dyDescent="0.25">
      <c r="G155" s="42"/>
    </row>
    <row r="156" spans="1:123" x14ac:dyDescent="0.25">
      <c r="G156" s="42"/>
    </row>
    <row r="157" spans="1:123" x14ac:dyDescent="0.25">
      <c r="G157" s="42"/>
    </row>
    <row r="158" spans="1:123" x14ac:dyDescent="0.25">
      <c r="A158" s="24"/>
      <c r="G158" s="42"/>
    </row>
    <row r="159" spans="1:123" x14ac:dyDescent="0.25">
      <c r="A159" s="24"/>
      <c r="G159" s="42"/>
    </row>
    <row r="160" spans="1:123" x14ac:dyDescent="0.25">
      <c r="A160" s="24"/>
      <c r="G160" s="42"/>
      <c r="T160" s="40"/>
      <c r="U160" s="40"/>
      <c r="X160" s="40"/>
      <c r="BU160" s="40"/>
      <c r="BV160" s="40"/>
      <c r="BY160" s="40"/>
    </row>
    <row r="161" spans="1:77" x14ac:dyDescent="0.25">
      <c r="A161" s="24"/>
      <c r="G161" s="42"/>
      <c r="T161" s="40"/>
      <c r="U161" s="40"/>
      <c r="X161" s="40"/>
      <c r="BU161" s="40"/>
      <c r="BV161" s="40"/>
      <c r="BY161" s="40"/>
    </row>
    <row r="162" spans="1:77" x14ac:dyDescent="0.25">
      <c r="A162" s="24"/>
      <c r="G162" s="42"/>
      <c r="T162" s="40"/>
      <c r="U162" s="40"/>
      <c r="X162" s="40"/>
      <c r="BU162" s="40"/>
      <c r="BV162" s="40"/>
      <c r="BY162" s="40"/>
    </row>
    <row r="163" spans="1:77" x14ac:dyDescent="0.25">
      <c r="A163" s="24"/>
      <c r="G163" s="42"/>
      <c r="T163" s="40"/>
      <c r="U163" s="40"/>
      <c r="X163" s="40"/>
      <c r="BU163" s="40"/>
      <c r="BV163" s="40"/>
      <c r="BY163" s="40"/>
    </row>
    <row r="164" spans="1:77" x14ac:dyDescent="0.25">
      <c r="A164" s="24"/>
      <c r="G164" s="42"/>
      <c r="T164" s="40"/>
      <c r="U164" s="40"/>
      <c r="X164" s="40"/>
      <c r="BU164" s="40"/>
      <c r="BV164" s="40"/>
      <c r="BY164" s="40"/>
    </row>
    <row r="165" spans="1:77" x14ac:dyDescent="0.25">
      <c r="A165" s="24"/>
      <c r="G165" s="42"/>
      <c r="T165" s="40"/>
      <c r="U165" s="40"/>
      <c r="X165" s="40"/>
      <c r="BU165" s="40"/>
      <c r="BV165" s="40"/>
      <c r="BY165" s="40"/>
    </row>
    <row r="166" spans="1:77" x14ac:dyDescent="0.25">
      <c r="A166" s="24"/>
      <c r="G166" s="42"/>
      <c r="T166" s="40"/>
      <c r="U166" s="40"/>
      <c r="X166" s="40"/>
      <c r="BU166" s="40"/>
      <c r="BV166" s="40"/>
      <c r="BY166" s="40"/>
    </row>
    <row r="167" spans="1:77" x14ac:dyDescent="0.25">
      <c r="A167" s="24"/>
      <c r="G167" s="42"/>
    </row>
    <row r="168" spans="1:77" x14ac:dyDescent="0.25">
      <c r="A168" s="24"/>
      <c r="G168" s="42"/>
      <c r="T168" s="40"/>
      <c r="U168" s="40"/>
      <c r="X168" s="40"/>
      <c r="BU168" s="40"/>
      <c r="BV168" s="40"/>
      <c r="BY168" s="40"/>
    </row>
    <row r="169" spans="1:77" x14ac:dyDescent="0.25">
      <c r="A169" s="24"/>
      <c r="G169" s="42"/>
      <c r="T169" s="40"/>
      <c r="U169" s="40"/>
      <c r="X169" s="40"/>
      <c r="BU169" s="40"/>
      <c r="BV169" s="40"/>
      <c r="BY169" s="40"/>
    </row>
    <row r="170" spans="1:77" x14ac:dyDescent="0.25">
      <c r="G170" s="42"/>
    </row>
    <row r="171" spans="1:77" x14ac:dyDescent="0.25">
      <c r="G171" s="25"/>
    </row>
    <row r="172" spans="1:77" x14ac:dyDescent="0.25">
      <c r="G172" s="25"/>
    </row>
    <row r="173" spans="1:77" x14ac:dyDescent="0.25">
      <c r="G173" s="25"/>
    </row>
    <row r="174" spans="1:77" x14ac:dyDescent="0.25">
      <c r="G174" s="25"/>
    </row>
    <row r="175" spans="1:77" x14ac:dyDescent="0.25">
      <c r="G175" s="25"/>
    </row>
    <row r="176" spans="1:77" x14ac:dyDescent="0.25">
      <c r="G176" s="25"/>
    </row>
    <row r="177" spans="7:7" x14ac:dyDescent="0.25">
      <c r="G177" s="25"/>
    </row>
    <row r="178" spans="7:7" x14ac:dyDescent="0.25">
      <c r="G178" s="25"/>
    </row>
    <row r="179" spans="7:7" x14ac:dyDescent="0.25">
      <c r="G179" s="25"/>
    </row>
    <row r="180" spans="7:7" x14ac:dyDescent="0.25">
      <c r="G180" s="25"/>
    </row>
    <row r="181" spans="7:7" x14ac:dyDescent="0.25">
      <c r="G181" s="25"/>
    </row>
    <row r="182" spans="7:7" x14ac:dyDescent="0.25">
      <c r="G182" s="25"/>
    </row>
    <row r="183" spans="7:7" x14ac:dyDescent="0.25">
      <c r="G183" s="25"/>
    </row>
    <row r="184" spans="7:7" x14ac:dyDescent="0.25">
      <c r="G184" s="25"/>
    </row>
    <row r="185" spans="7:7" x14ac:dyDescent="0.25">
      <c r="G185" s="25"/>
    </row>
    <row r="186" spans="7:7" x14ac:dyDescent="0.25">
      <c r="G186" s="25"/>
    </row>
    <row r="187" spans="7:7" x14ac:dyDescent="0.25">
      <c r="G187" s="25"/>
    </row>
    <row r="188" spans="7:7" x14ac:dyDescent="0.25">
      <c r="G188" s="25"/>
    </row>
    <row r="189" spans="7:7" x14ac:dyDescent="0.25">
      <c r="G189" s="25"/>
    </row>
    <row r="190" spans="7:7" x14ac:dyDescent="0.25">
      <c r="G190" s="25"/>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1" customWidth="1"/>
    <col min="3" max="5" width="38.7109375" style="41" customWidth="1"/>
    <col min="6" max="16384" width="9.140625" style="41"/>
  </cols>
  <sheetData>
    <row r="1" spans="1:5" x14ac:dyDescent="0.25">
      <c r="A1" s="26" t="s">
        <v>77</v>
      </c>
      <c r="B1" s="27" t="s">
        <v>78</v>
      </c>
      <c r="C1" s="28" t="s">
        <v>79</v>
      </c>
      <c r="D1" s="29" t="s">
        <v>80</v>
      </c>
      <c r="E1" s="30" t="s">
        <v>81</v>
      </c>
    </row>
    <row r="2" spans="1:5" x14ac:dyDescent="0.25">
      <c r="A2" s="31">
        <v>5500</v>
      </c>
      <c r="B2" s="32">
        <v>53600</v>
      </c>
      <c r="C2" s="34">
        <v>498600</v>
      </c>
      <c r="D2" s="33">
        <v>24695</v>
      </c>
      <c r="E2" s="35">
        <v>22500</v>
      </c>
    </row>
    <row r="3" spans="1:5" x14ac:dyDescent="0.25">
      <c r="A3" s="41" t="s">
        <v>82</v>
      </c>
      <c r="B3" s="41" t="s">
        <v>83</v>
      </c>
      <c r="C3" s="41" t="s">
        <v>84</v>
      </c>
      <c r="D3" s="41" t="s">
        <v>85</v>
      </c>
      <c r="E3" s="41" t="s">
        <v>86</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2016-09-23T21:00:55Z</dcterms:modified>
</cp:coreProperties>
</file>